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HSO\23999\23050 Raamovereenkomst relinen riolering 2024-2027\post-uit\definitief\Amersfoort\Bijlagen\Origineel\"/>
    </mc:Choice>
  </mc:AlternateContent>
  <xr:revisionPtr revIDLastSave="0" documentId="8_{3520D09A-F57B-4566-8200-B0C92B8CAD98}" xr6:coauthVersionLast="47" xr6:coauthVersionMax="47" xr10:uidLastSave="{00000000-0000-0000-0000-000000000000}"/>
  <bookViews>
    <workbookView xWindow="51480" yWindow="-120" windowWidth="38640" windowHeight="21240" xr2:uid="{00000000-000D-0000-FFFF-FFFF00000000}"/>
  </bookViews>
  <sheets>
    <sheet name="Amersfoort totaal def 2024 loc." sheetId="2" r:id="rId1"/>
    <sheet name="Amersfoort totaal def 2024 diam" sheetId="4" r:id="rId2"/>
    <sheet name="Blad1" sheetId="3" r:id="rId3"/>
    <sheet name="Blad2" sheetId="6" r:id="rId4"/>
  </sheets>
  <externalReferences>
    <externalReference r:id="rId5"/>
  </externalReferences>
  <definedNames>
    <definedName name="_xlnm.Print_Area" localSheetId="0">'Amersfoort totaal def 2024 loc.'!$A$1:$Y$169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9" i="2" l="1"/>
  <c r="S48" i="2"/>
  <c r="R47" i="2"/>
  <c r="R46" i="2"/>
  <c r="S44" i="2"/>
  <c r="R44" i="2"/>
  <c r="AE158" i="4"/>
  <c r="L158" i="4"/>
  <c r="M162" i="4"/>
  <c r="L153" i="4"/>
  <c r="AC10" i="4"/>
  <c r="AD10" i="4"/>
  <c r="AC11" i="4"/>
  <c r="AD11" i="4"/>
  <c r="AC12" i="4"/>
  <c r="AD12" i="4"/>
  <c r="AC13" i="4"/>
  <c r="AD13" i="4"/>
  <c r="AC14" i="4"/>
  <c r="AD14" i="4"/>
  <c r="AC15" i="4"/>
  <c r="AD15" i="4"/>
  <c r="AC16" i="4"/>
  <c r="AD16" i="4"/>
  <c r="AC17" i="4"/>
  <c r="AD17" i="4"/>
  <c r="AC18" i="4"/>
  <c r="AD18" i="4"/>
  <c r="AC19" i="4"/>
  <c r="AD19" i="4"/>
  <c r="AC20" i="4"/>
  <c r="AD20" i="4"/>
  <c r="AC21" i="4"/>
  <c r="AD21" i="4"/>
  <c r="AC22" i="4"/>
  <c r="AD22" i="4"/>
  <c r="AC23" i="4"/>
  <c r="AD23" i="4"/>
  <c r="AC24" i="4"/>
  <c r="AD24" i="4"/>
  <c r="AC25" i="4"/>
  <c r="AD25" i="4"/>
  <c r="AC26" i="4"/>
  <c r="AD26" i="4"/>
  <c r="AC27" i="4"/>
  <c r="AD27" i="4"/>
  <c r="AC28" i="4"/>
  <c r="AD28" i="4"/>
  <c r="AC29" i="4"/>
  <c r="AD29" i="4"/>
  <c r="AC30" i="4"/>
  <c r="AD30" i="4"/>
  <c r="AC31" i="4"/>
  <c r="AD31" i="4"/>
  <c r="AC32" i="4"/>
  <c r="AD32" i="4"/>
  <c r="AC33" i="4"/>
  <c r="AD33" i="4"/>
  <c r="AC34" i="4"/>
  <c r="AD34" i="4"/>
  <c r="AC35" i="4"/>
  <c r="AD35" i="4"/>
  <c r="AC36" i="4"/>
  <c r="AD36" i="4"/>
  <c r="AC37" i="4"/>
  <c r="AD37" i="4"/>
  <c r="AC38" i="4"/>
  <c r="AD38" i="4"/>
  <c r="AC39" i="4"/>
  <c r="AD39" i="4"/>
  <c r="AC40" i="4"/>
  <c r="AD40" i="4"/>
  <c r="AC41" i="4"/>
  <c r="AD41" i="4"/>
  <c r="AC42" i="4"/>
  <c r="AD42" i="4"/>
  <c r="AC43" i="4"/>
  <c r="AD43" i="4"/>
  <c r="AC44" i="4"/>
  <c r="AD44" i="4"/>
  <c r="AC45" i="4"/>
  <c r="AD45" i="4"/>
  <c r="AC46" i="4"/>
  <c r="AD46" i="4"/>
  <c r="AC47" i="4"/>
  <c r="AD47" i="4"/>
  <c r="AC48" i="4"/>
  <c r="AD48" i="4"/>
  <c r="AC49" i="4"/>
  <c r="AD49" i="4"/>
  <c r="AC50" i="4"/>
  <c r="AD50" i="4"/>
  <c r="AC51" i="4"/>
  <c r="AD51" i="4"/>
  <c r="AC52" i="4"/>
  <c r="AD52" i="4"/>
  <c r="AC53" i="4"/>
  <c r="AD53" i="4"/>
  <c r="AC54" i="4"/>
  <c r="AD54" i="4"/>
  <c r="AC55" i="4"/>
  <c r="AD55" i="4"/>
  <c r="AC56" i="4"/>
  <c r="AD56" i="4"/>
  <c r="AC57" i="4"/>
  <c r="AD57" i="4"/>
  <c r="AC58" i="4"/>
  <c r="AD58" i="4"/>
  <c r="AC59" i="4"/>
  <c r="AD59" i="4"/>
  <c r="AC60" i="4"/>
  <c r="AD60" i="4"/>
  <c r="AC61" i="4"/>
  <c r="AD61" i="4"/>
  <c r="AC62" i="4"/>
  <c r="AD62" i="4"/>
  <c r="AC63" i="4"/>
  <c r="AD63" i="4"/>
  <c r="AC64" i="4"/>
  <c r="AD64" i="4"/>
  <c r="AC65" i="4"/>
  <c r="AD65" i="4"/>
  <c r="AC66" i="4"/>
  <c r="AD66" i="4"/>
  <c r="AC67" i="4"/>
  <c r="AD67" i="4"/>
  <c r="AC68" i="4"/>
  <c r="AD68" i="4"/>
  <c r="AC69" i="4"/>
  <c r="AD69" i="4"/>
  <c r="AC70" i="4"/>
  <c r="AD70" i="4"/>
  <c r="AC71" i="4"/>
  <c r="AD71" i="4"/>
  <c r="AC72" i="4"/>
  <c r="AD72" i="4"/>
  <c r="AC73" i="4"/>
  <c r="AD73" i="4"/>
  <c r="AC74" i="4"/>
  <c r="AD74" i="4"/>
  <c r="AC75" i="4"/>
  <c r="AD75" i="4"/>
  <c r="AC76" i="4"/>
  <c r="AD76" i="4"/>
  <c r="AC77" i="4"/>
  <c r="AD77" i="4"/>
  <c r="AC78" i="4"/>
  <c r="AD78" i="4"/>
  <c r="AC79" i="4"/>
  <c r="AD79" i="4"/>
  <c r="AC80" i="4"/>
  <c r="AD80" i="4"/>
  <c r="AC81" i="4"/>
  <c r="AD81" i="4"/>
  <c r="AC82" i="4"/>
  <c r="AD82" i="4"/>
  <c r="AC83" i="4"/>
  <c r="AD83" i="4"/>
  <c r="AC84" i="4"/>
  <c r="AD84" i="4"/>
  <c r="AC85" i="4"/>
  <c r="AD85" i="4"/>
  <c r="AC86" i="4"/>
  <c r="AD86" i="4"/>
  <c r="AC87" i="4"/>
  <c r="AD87" i="4"/>
  <c r="AC88" i="4"/>
  <c r="AD88" i="4"/>
  <c r="AC89" i="4"/>
  <c r="AD89" i="4"/>
  <c r="AC90" i="4"/>
  <c r="AD90" i="4"/>
  <c r="AC91" i="4"/>
  <c r="AD91" i="4"/>
  <c r="AC92" i="4"/>
  <c r="AD92" i="4"/>
  <c r="AC93" i="4"/>
  <c r="AD93" i="4"/>
  <c r="AC94" i="4"/>
  <c r="AD94" i="4"/>
  <c r="AC95" i="4"/>
  <c r="AD95" i="4"/>
  <c r="AC96" i="4"/>
  <c r="AD96" i="4"/>
  <c r="AC97" i="4"/>
  <c r="AD97" i="4"/>
  <c r="AC98" i="4"/>
  <c r="AD98" i="4"/>
  <c r="AC99" i="4"/>
  <c r="AD99" i="4"/>
  <c r="AC100" i="4"/>
  <c r="AD100" i="4"/>
  <c r="AC101" i="4"/>
  <c r="AD101" i="4"/>
  <c r="AC102" i="4"/>
  <c r="AD102" i="4"/>
  <c r="AC103" i="4"/>
  <c r="AD103" i="4"/>
  <c r="AC104" i="4"/>
  <c r="AD104" i="4"/>
  <c r="AC105" i="4"/>
  <c r="AD105" i="4"/>
  <c r="AC106" i="4"/>
  <c r="AD106" i="4"/>
  <c r="AC107" i="4"/>
  <c r="AD107" i="4"/>
  <c r="AC108" i="4"/>
  <c r="AD108" i="4"/>
  <c r="AC109" i="4"/>
  <c r="AD109" i="4"/>
  <c r="AC110" i="4"/>
  <c r="AD110" i="4"/>
  <c r="AC111" i="4"/>
  <c r="AD111" i="4"/>
  <c r="AC112" i="4"/>
  <c r="AD112" i="4"/>
  <c r="AC113" i="4"/>
  <c r="AD113" i="4"/>
  <c r="AC114" i="4"/>
  <c r="AD114" i="4"/>
  <c r="AC115" i="4"/>
  <c r="AD115" i="4"/>
  <c r="AC116" i="4"/>
  <c r="AD116" i="4"/>
  <c r="AC117" i="4"/>
  <c r="AD117" i="4"/>
  <c r="AC118" i="4"/>
  <c r="AD118" i="4"/>
  <c r="AC119" i="4"/>
  <c r="AD119" i="4"/>
  <c r="AC120" i="4"/>
  <c r="AD120" i="4"/>
  <c r="AC121" i="4"/>
  <c r="AD121" i="4"/>
  <c r="AC122" i="4"/>
  <c r="AD122" i="4"/>
  <c r="AC123" i="4"/>
  <c r="AD123" i="4"/>
  <c r="AC124" i="4"/>
  <c r="AD124" i="4"/>
  <c r="AC125" i="4"/>
  <c r="AD125" i="4"/>
  <c r="AC126" i="4"/>
  <c r="AD126" i="4"/>
  <c r="AC127" i="4"/>
  <c r="AD127" i="4"/>
  <c r="AC128" i="4"/>
  <c r="AD128" i="4"/>
  <c r="AC129" i="4"/>
  <c r="AD129" i="4"/>
  <c r="AC130" i="4"/>
  <c r="AD130" i="4"/>
  <c r="AC131" i="4"/>
  <c r="AD131" i="4"/>
  <c r="AC132" i="4"/>
  <c r="AD132" i="4"/>
  <c r="AC133" i="4"/>
  <c r="AD133" i="4"/>
  <c r="AC134" i="4"/>
  <c r="AD134" i="4"/>
  <c r="AC135" i="4"/>
  <c r="AD135" i="4"/>
  <c r="AC136" i="4"/>
  <c r="AD136" i="4"/>
  <c r="AC137" i="4"/>
  <c r="AD137" i="4"/>
  <c r="AC138" i="4"/>
  <c r="AD138" i="4"/>
  <c r="AC139" i="4"/>
  <c r="AD139" i="4"/>
  <c r="AC140" i="4"/>
  <c r="AD140" i="4"/>
  <c r="AC141" i="4"/>
  <c r="AD141" i="4"/>
  <c r="AC142" i="4"/>
  <c r="AD142" i="4"/>
  <c r="AC143" i="4"/>
  <c r="AD143" i="4"/>
  <c r="AC144" i="4"/>
  <c r="AD144" i="4"/>
  <c r="AC145" i="4"/>
  <c r="AD145" i="4"/>
  <c r="AC146" i="4"/>
  <c r="AD146" i="4"/>
  <c r="AC147" i="4"/>
  <c r="AD147" i="4"/>
  <c r="AC148" i="4"/>
  <c r="AD148" i="4"/>
  <c r="AC149" i="4"/>
  <c r="AD149" i="4"/>
  <c r="AC150" i="4"/>
  <c r="AD150" i="4"/>
  <c r="AC151" i="4"/>
  <c r="AD151" i="4"/>
  <c r="AC152" i="4"/>
  <c r="AD152" i="4"/>
  <c r="AC153" i="4"/>
  <c r="AD153" i="4"/>
  <c r="AC154" i="4"/>
  <c r="AD154" i="4"/>
  <c r="AC155" i="4"/>
  <c r="AD155" i="4"/>
  <c r="AC156" i="4"/>
  <c r="AD156" i="4"/>
  <c r="AC157" i="4"/>
  <c r="AD157" i="4"/>
  <c r="AC158" i="4"/>
  <c r="AD158" i="4"/>
  <c r="AC159" i="4"/>
  <c r="AD159" i="4"/>
  <c r="AC160" i="4"/>
  <c r="AD160" i="4"/>
  <c r="AD9" i="4"/>
  <c r="AC9" i="4"/>
  <c r="R12" i="2" l="1"/>
  <c r="L160" i="4"/>
  <c r="L161" i="4"/>
  <c r="L138" i="4"/>
  <c r="L14" i="4"/>
  <c r="L163" i="4" s="1"/>
  <c r="P162" i="4"/>
  <c r="O162" i="4"/>
  <c r="V153" i="4"/>
  <c r="U153" i="4"/>
  <c r="V152" i="4"/>
  <c r="U152" i="4"/>
  <c r="V151" i="4"/>
  <c r="U151" i="4"/>
  <c r="V150" i="4"/>
  <c r="U150" i="4"/>
  <c r="V149" i="4"/>
  <c r="U149" i="4"/>
  <c r="V148" i="4"/>
  <c r="U148" i="4"/>
  <c r="V147" i="4"/>
  <c r="U147" i="4"/>
  <c r="V138" i="4"/>
  <c r="U138" i="4"/>
  <c r="V137" i="4"/>
  <c r="U137" i="4"/>
  <c r="V136" i="4"/>
  <c r="U136" i="4"/>
  <c r="V135" i="4"/>
  <c r="U135" i="4"/>
  <c r="V134" i="4"/>
  <c r="U134" i="4"/>
  <c r="V133" i="4"/>
  <c r="U133" i="4"/>
  <c r="V132" i="4"/>
  <c r="U132" i="4"/>
  <c r="V131" i="4"/>
  <c r="U131" i="4"/>
  <c r="V130" i="4"/>
  <c r="U130" i="4"/>
  <c r="V129" i="4"/>
  <c r="U129" i="4"/>
  <c r="V128" i="4"/>
  <c r="U128" i="4"/>
  <c r="V127" i="4"/>
  <c r="U127" i="4"/>
  <c r="V126" i="4"/>
  <c r="U126" i="4"/>
  <c r="V125" i="4"/>
  <c r="U125" i="4"/>
  <c r="V124" i="4"/>
  <c r="U124" i="4"/>
  <c r="V123" i="4"/>
  <c r="U123" i="4"/>
  <c r="V122" i="4"/>
  <c r="U122" i="4"/>
  <c r="V121" i="4"/>
  <c r="U121" i="4"/>
  <c r="V120" i="4"/>
  <c r="U120" i="4"/>
  <c r="V119" i="4"/>
  <c r="U119" i="4"/>
  <c r="V118" i="4"/>
  <c r="U118" i="4"/>
  <c r="V117" i="4"/>
  <c r="U117" i="4"/>
  <c r="V116" i="4"/>
  <c r="U116" i="4"/>
  <c r="V115" i="4"/>
  <c r="U115" i="4"/>
  <c r="V114" i="4"/>
  <c r="U114" i="4"/>
  <c r="V113" i="4"/>
  <c r="U113" i="4"/>
  <c r="V112" i="4"/>
  <c r="U112" i="4"/>
  <c r="V111" i="4"/>
  <c r="U111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104" i="4"/>
  <c r="U104" i="4"/>
  <c r="V103" i="4"/>
  <c r="U103" i="4"/>
  <c r="V102" i="4"/>
  <c r="U102" i="4"/>
  <c r="V101" i="4"/>
  <c r="U101" i="4"/>
  <c r="V100" i="4"/>
  <c r="U100" i="4"/>
  <c r="V99" i="4"/>
  <c r="U99" i="4"/>
  <c r="V98" i="4"/>
  <c r="U98" i="4"/>
  <c r="V97" i="4"/>
  <c r="U97" i="4"/>
  <c r="V96" i="4"/>
  <c r="U96" i="4"/>
  <c r="V95" i="4"/>
  <c r="U95" i="4"/>
  <c r="V94" i="4"/>
  <c r="U94" i="4"/>
  <c r="V93" i="4"/>
  <c r="U93" i="4"/>
  <c r="V92" i="4"/>
  <c r="U92" i="4"/>
  <c r="V91" i="4"/>
  <c r="U91" i="4"/>
  <c r="V90" i="4"/>
  <c r="U90" i="4"/>
  <c r="V89" i="4"/>
  <c r="U89" i="4"/>
  <c r="V88" i="4"/>
  <c r="U88" i="4"/>
  <c r="V87" i="4"/>
  <c r="U87" i="4"/>
  <c r="V86" i="4"/>
  <c r="U86" i="4"/>
  <c r="V85" i="4"/>
  <c r="U85" i="4"/>
  <c r="V84" i="4"/>
  <c r="U84" i="4"/>
  <c r="V83" i="4"/>
  <c r="U83" i="4"/>
  <c r="V82" i="4"/>
  <c r="U82" i="4"/>
  <c r="V81" i="4"/>
  <c r="U81" i="4"/>
  <c r="V80" i="4"/>
  <c r="U80" i="4"/>
  <c r="V79" i="4"/>
  <c r="U79" i="4"/>
  <c r="V78" i="4"/>
  <c r="U78" i="4"/>
  <c r="V77" i="4"/>
  <c r="U77" i="4"/>
  <c r="V76" i="4"/>
  <c r="U76" i="4"/>
  <c r="V75" i="4"/>
  <c r="U75" i="4"/>
  <c r="V74" i="4"/>
  <c r="U74" i="4"/>
  <c r="V73" i="4"/>
  <c r="U73" i="4"/>
  <c r="V72" i="4"/>
  <c r="U72" i="4"/>
  <c r="V71" i="4"/>
  <c r="U71" i="4"/>
  <c r="V70" i="4"/>
  <c r="U70" i="4"/>
  <c r="V69" i="4"/>
  <c r="U69" i="4"/>
  <c r="V68" i="4"/>
  <c r="U68" i="4"/>
  <c r="V67" i="4"/>
  <c r="U67" i="4"/>
  <c r="V66" i="4"/>
  <c r="U66" i="4"/>
  <c r="V65" i="4"/>
  <c r="U65" i="4"/>
  <c r="V64" i="4"/>
  <c r="U64" i="4"/>
  <c r="V63" i="4"/>
  <c r="U63" i="4"/>
  <c r="V62" i="4"/>
  <c r="U62" i="4"/>
  <c r="V61" i="4"/>
  <c r="U61" i="4"/>
  <c r="V60" i="4"/>
  <c r="U60" i="4"/>
  <c r="V59" i="4"/>
  <c r="U59" i="4"/>
  <c r="V58" i="4"/>
  <c r="U58" i="4"/>
  <c r="V57" i="4"/>
  <c r="U57" i="4"/>
  <c r="V56" i="4"/>
  <c r="U56" i="4"/>
  <c r="V55" i="4"/>
  <c r="U55" i="4"/>
  <c r="V54" i="4"/>
  <c r="U54" i="4"/>
  <c r="V53" i="4"/>
  <c r="U53" i="4"/>
  <c r="V52" i="4"/>
  <c r="U52" i="4"/>
  <c r="V51" i="4"/>
  <c r="U51" i="4"/>
  <c r="V50" i="4"/>
  <c r="U50" i="4"/>
  <c r="V49" i="4"/>
  <c r="U49" i="4"/>
  <c r="V48" i="4"/>
  <c r="U48" i="4"/>
  <c r="V47" i="4"/>
  <c r="U47" i="4"/>
  <c r="V46" i="4"/>
  <c r="U46" i="4"/>
  <c r="V45" i="4"/>
  <c r="U45" i="4"/>
  <c r="V14" i="4"/>
  <c r="U14" i="4"/>
  <c r="V44" i="4"/>
  <c r="U44" i="4"/>
  <c r="V43" i="4"/>
  <c r="U43" i="4"/>
  <c r="V42" i="4"/>
  <c r="U42" i="4"/>
  <c r="V41" i="4"/>
  <c r="U41" i="4"/>
  <c r="V40" i="4"/>
  <c r="U40" i="4"/>
  <c r="V161" i="4"/>
  <c r="U161" i="4"/>
  <c r="V160" i="4"/>
  <c r="U160" i="4"/>
  <c r="V159" i="4"/>
  <c r="U159" i="4"/>
  <c r="V146" i="4"/>
  <c r="U146" i="4"/>
  <c r="V145" i="4"/>
  <c r="U145" i="4"/>
  <c r="V158" i="4"/>
  <c r="U158" i="4"/>
  <c r="V39" i="4"/>
  <c r="U39" i="4"/>
  <c r="V157" i="4"/>
  <c r="U157" i="4"/>
  <c r="V156" i="4"/>
  <c r="U156" i="4"/>
  <c r="V155" i="4"/>
  <c r="U155" i="4"/>
  <c r="V154" i="4"/>
  <c r="U154" i="4"/>
  <c r="V38" i="4"/>
  <c r="U38" i="4"/>
  <c r="V37" i="4"/>
  <c r="U37" i="4"/>
  <c r="V36" i="4"/>
  <c r="U36" i="4"/>
  <c r="V35" i="4"/>
  <c r="U35" i="4"/>
  <c r="V34" i="4"/>
  <c r="U34" i="4"/>
  <c r="V33" i="4"/>
  <c r="U33" i="4"/>
  <c r="V32" i="4"/>
  <c r="U32" i="4"/>
  <c r="V31" i="4"/>
  <c r="U31" i="4"/>
  <c r="V30" i="4"/>
  <c r="U30" i="4"/>
  <c r="V29" i="4"/>
  <c r="U29" i="4"/>
  <c r="V28" i="4"/>
  <c r="U28" i="4"/>
  <c r="V27" i="4"/>
  <c r="U27" i="4"/>
  <c r="V26" i="4"/>
  <c r="U26" i="4"/>
  <c r="V25" i="4"/>
  <c r="U25" i="4"/>
  <c r="V24" i="4"/>
  <c r="U24" i="4"/>
  <c r="V23" i="4"/>
  <c r="U23" i="4"/>
  <c r="V22" i="4"/>
  <c r="U22" i="4"/>
  <c r="V21" i="4"/>
  <c r="U21" i="4"/>
  <c r="V20" i="4"/>
  <c r="U20" i="4"/>
  <c r="V19" i="4"/>
  <c r="U19" i="4"/>
  <c r="V18" i="4"/>
  <c r="U18" i="4"/>
  <c r="V17" i="4"/>
  <c r="U17" i="4"/>
  <c r="V144" i="4"/>
  <c r="U144" i="4"/>
  <c r="V143" i="4"/>
  <c r="U143" i="4"/>
  <c r="V142" i="4"/>
  <c r="U142" i="4"/>
  <c r="V16" i="4"/>
  <c r="U16" i="4"/>
  <c r="V15" i="4"/>
  <c r="U15" i="4"/>
  <c r="V13" i="4"/>
  <c r="U13" i="4"/>
  <c r="V12" i="4"/>
  <c r="U12" i="4"/>
  <c r="V141" i="4"/>
  <c r="U141" i="4"/>
  <c r="V140" i="4"/>
  <c r="U140" i="4"/>
  <c r="V139" i="4"/>
  <c r="U139" i="4"/>
  <c r="V11" i="4"/>
  <c r="U11" i="4"/>
  <c r="V10" i="4"/>
  <c r="U10" i="4"/>
  <c r="N169" i="2"/>
  <c r="M169" i="2"/>
  <c r="K169" i="2"/>
  <c r="D1" i="3"/>
  <c r="L164" i="4" l="1"/>
  <c r="AC161" i="4"/>
  <c r="AC163" i="4" s="1"/>
  <c r="AD161" i="4"/>
  <c r="AD163" i="4" s="1"/>
  <c r="S168" i="2"/>
  <c r="S167" i="2"/>
  <c r="S166" i="2"/>
  <c r="S165" i="2"/>
  <c r="S164" i="2"/>
  <c r="S163" i="2"/>
  <c r="S162" i="2"/>
  <c r="S160" i="2"/>
  <c r="S159" i="2"/>
  <c r="S158" i="2"/>
  <c r="S157" i="2"/>
  <c r="S156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4" i="2"/>
  <c r="S62" i="2"/>
  <c r="S61" i="2"/>
  <c r="S60" i="2"/>
  <c r="S59" i="2"/>
  <c r="S58" i="2"/>
  <c r="S57" i="2"/>
  <c r="S56" i="2"/>
  <c r="S55" i="2"/>
  <c r="S53" i="2"/>
  <c r="S52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18" i="2"/>
  <c r="S17" i="2"/>
  <c r="S16" i="2"/>
  <c r="S15" i="2"/>
  <c r="S14" i="2"/>
  <c r="S13" i="2"/>
  <c r="S12" i="2"/>
  <c r="R168" i="2"/>
  <c r="R167" i="2"/>
  <c r="R166" i="2"/>
  <c r="R165" i="2"/>
  <c r="R164" i="2"/>
  <c r="R163" i="2"/>
  <c r="R162" i="2"/>
  <c r="R160" i="2"/>
  <c r="R159" i="2"/>
  <c r="R158" i="2"/>
  <c r="R157" i="2"/>
  <c r="R156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4" i="2"/>
  <c r="R62" i="2"/>
  <c r="R61" i="2"/>
  <c r="R60" i="2"/>
  <c r="R59" i="2"/>
  <c r="R58" i="2"/>
  <c r="R57" i="2"/>
  <c r="R56" i="2"/>
  <c r="R55" i="2"/>
  <c r="R53" i="2"/>
  <c r="R52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18" i="2"/>
  <c r="R17" i="2"/>
  <c r="R16" i="2"/>
  <c r="R15" i="2"/>
  <c r="R14" i="2"/>
  <c r="R13" i="2"/>
</calcChain>
</file>

<file path=xl/sharedStrings.xml><?xml version="1.0" encoding="utf-8"?>
<sst xmlns="http://schemas.openxmlformats.org/spreadsheetml/2006/main" count="2149" uniqueCount="341">
  <si>
    <t>gs dwa</t>
  </si>
  <si>
    <t>rond</t>
  </si>
  <si>
    <t>gemengd</t>
  </si>
  <si>
    <t>S97Vit</t>
  </si>
  <si>
    <t>S98V</t>
  </si>
  <si>
    <t>S96Vit</t>
  </si>
  <si>
    <t>S97V</t>
  </si>
  <si>
    <t>Bonairelaan</t>
  </si>
  <si>
    <t>Celebesstraat</t>
  </si>
  <si>
    <t>Charlotte De Bourbonlaan</t>
  </si>
  <si>
    <t>De Genestetlaan</t>
  </si>
  <si>
    <t>Dodeweg-West</t>
  </si>
  <si>
    <t>Graaf Hendriklaan</t>
  </si>
  <si>
    <t>Laan 1914</t>
  </si>
  <si>
    <t>Leusderweg</t>
  </si>
  <si>
    <t>Stichtse Rotonde</t>
  </si>
  <si>
    <t>Barchman Wuytierslaan</t>
  </si>
  <si>
    <t>Daam Fockemalaan</t>
  </si>
  <si>
    <t>Mozartweg</t>
  </si>
  <si>
    <t>Abraham Blankaartsingel</t>
  </si>
  <si>
    <t>Amelisweerd</t>
  </si>
  <si>
    <t>Balladelaan</t>
  </si>
  <si>
    <t>Beereveld</t>
  </si>
  <si>
    <t>Beverweerd</t>
  </si>
  <si>
    <t>Bijleveld</t>
  </si>
  <si>
    <t>Blikkenburg</t>
  </si>
  <si>
    <t>Boekendaal</t>
  </si>
  <si>
    <t>Boelestein</t>
  </si>
  <si>
    <t>Boomrijk</t>
  </si>
  <si>
    <t>Cromwijk</t>
  </si>
  <si>
    <t>Eline Verestraat</t>
  </si>
  <si>
    <t>Elly Takmastraat</t>
  </si>
  <si>
    <t>Eva Bonheurstraat</t>
  </si>
  <si>
    <t>Gerrit Witsehof</t>
  </si>
  <si>
    <t>Kattenbroekerweg</t>
  </si>
  <si>
    <t>Kees Bakelserf</t>
  </si>
  <si>
    <t>Maarten Rossaartpad</t>
  </si>
  <si>
    <t>Mathildehof</t>
  </si>
  <si>
    <t>Moreestraat</t>
  </si>
  <si>
    <t>Roos Van Dekemastraat</t>
  </si>
  <si>
    <t>Van Oudijckerf</t>
  </si>
  <si>
    <t>Vincent Hamanerf</t>
  </si>
  <si>
    <t>Willem Mertenspad</t>
  </si>
  <si>
    <t>Nijenrode</t>
  </si>
  <si>
    <t>Overnes</t>
  </si>
  <si>
    <t>De Gekroonde El</t>
  </si>
  <si>
    <t>De Vergulde Wagen</t>
  </si>
  <si>
    <t>Het Groene Schaap</t>
  </si>
  <si>
    <t>Het Haagse Hofje</t>
  </si>
  <si>
    <t>070185</t>
  </si>
  <si>
    <t>070202</t>
  </si>
  <si>
    <t>070201</t>
  </si>
  <si>
    <t>070471</t>
  </si>
  <si>
    <t>070472</t>
  </si>
  <si>
    <t>070473</t>
  </si>
  <si>
    <t>070298</t>
  </si>
  <si>
    <t>070299</t>
  </si>
  <si>
    <t>070007</t>
  </si>
  <si>
    <t>070008</t>
  </si>
  <si>
    <t>070009</t>
  </si>
  <si>
    <t>070250</t>
  </si>
  <si>
    <t>070616</t>
  </si>
  <si>
    <t>070617</t>
  </si>
  <si>
    <t>070306</t>
  </si>
  <si>
    <t>070310</t>
  </si>
  <si>
    <t>070311</t>
  </si>
  <si>
    <t>070312</t>
  </si>
  <si>
    <t>070313</t>
  </si>
  <si>
    <t>070314</t>
  </si>
  <si>
    <t>070010</t>
  </si>
  <si>
    <t>070614</t>
  </si>
  <si>
    <t>070252</t>
  </si>
  <si>
    <t>070253</t>
  </si>
  <si>
    <t>070273</t>
  </si>
  <si>
    <t>070254</t>
  </si>
  <si>
    <t>070600</t>
  </si>
  <si>
    <t>070274</t>
  </si>
  <si>
    <t>070531</t>
  </si>
  <si>
    <t>070606</t>
  </si>
  <si>
    <t>070532</t>
  </si>
  <si>
    <t>070533</t>
  </si>
  <si>
    <t>070603</t>
  </si>
  <si>
    <t>070601</t>
  </si>
  <si>
    <t>070602</t>
  </si>
  <si>
    <t>070607</t>
  </si>
  <si>
    <t>070608</t>
  </si>
  <si>
    <t>070609</t>
  </si>
  <si>
    <t>070610</t>
  </si>
  <si>
    <t>070611</t>
  </si>
  <si>
    <t>070612</t>
  </si>
  <si>
    <t>070613</t>
  </si>
  <si>
    <t>070247</t>
  </si>
  <si>
    <t>070248</t>
  </si>
  <si>
    <t>070249</t>
  </si>
  <si>
    <t>070271</t>
  </si>
  <si>
    <t>070275</t>
  </si>
  <si>
    <t>070506</t>
  </si>
  <si>
    <t>070507</t>
  </si>
  <si>
    <t>070526</t>
  </si>
  <si>
    <t>070528</t>
  </si>
  <si>
    <t>070011</t>
  </si>
  <si>
    <t>070536</t>
  </si>
  <si>
    <t>Berg-Zuid Gemengd DWA</t>
  </si>
  <si>
    <t>Randenbroek Bachweg - DWA</t>
  </si>
  <si>
    <t>Berg-Noord - Gemengd  DWA</t>
  </si>
  <si>
    <t>Schothorst-Noord Kattenbroek</t>
  </si>
  <si>
    <t>Schothorst-Noord Holkerweg</t>
  </si>
  <si>
    <t>Nieuwland Hoge Hoven</t>
  </si>
  <si>
    <t>Gemeente Amersfoort</t>
  </si>
  <si>
    <t>Afdeling Leefomgeving</t>
  </si>
  <si>
    <t xml:space="preserve">Civieltechnisch Bureau          </t>
  </si>
  <si>
    <t>Bijlage 4</t>
  </si>
  <si>
    <t>Locatie</t>
  </si>
  <si>
    <t>Bemalingsgebied</t>
  </si>
  <si>
    <t>Tek.nr.</t>
  </si>
  <si>
    <t>Wijk (Inspectiebedrijf/rapportnr)</t>
  </si>
  <si>
    <t>JvA</t>
  </si>
  <si>
    <t>Riool_ID</t>
  </si>
  <si>
    <t>Riool-/verificatie</t>
  </si>
  <si>
    <t>Stelsel</t>
  </si>
  <si>
    <t>van put A</t>
  </si>
  <si>
    <t>naar put B</t>
  </si>
  <si>
    <t>Afmeting</t>
  </si>
  <si>
    <t>Lengte</t>
  </si>
  <si>
    <t>Aantal</t>
  </si>
  <si>
    <t>Vorm</t>
  </si>
  <si>
    <t>BOK put A</t>
  </si>
  <si>
    <t>BOK put B</t>
  </si>
  <si>
    <t>Maaiveld</t>
  </si>
  <si>
    <t>Grondwaterstand</t>
  </si>
  <si>
    <t>Schadebeelden</t>
  </si>
  <si>
    <t>Opmerkingen</t>
  </si>
  <si>
    <t>vereiste waarden</t>
  </si>
  <si>
    <t>nummer</t>
  </si>
  <si>
    <t>Straatnaam</t>
  </si>
  <si>
    <t>inspectie</t>
  </si>
  <si>
    <t>type</t>
  </si>
  <si>
    <t>riool</t>
  </si>
  <si>
    <t>streng</t>
  </si>
  <si>
    <t>dwg</t>
  </si>
  <si>
    <t>open inlaten</t>
  </si>
  <si>
    <t>gesl. inlaten</t>
  </si>
  <si>
    <t>put A</t>
  </si>
  <si>
    <t>put B</t>
  </si>
  <si>
    <t>(NAP)</t>
  </si>
  <si>
    <t>EI</t>
  </si>
  <si>
    <t>Mcap</t>
  </si>
  <si>
    <t>alle riolen beton</t>
  </si>
  <si>
    <t>Relining riolering 2024</t>
  </si>
  <si>
    <t>Raamovereenkomstnr. 2597</t>
  </si>
  <si>
    <t>Rev.nr. 0</t>
  </si>
  <si>
    <t>diversen</t>
  </si>
  <si>
    <t>Laan 1914/Stichtse Rotonde</t>
  </si>
  <si>
    <t>Gemaal 540107</t>
  </si>
  <si>
    <t>Volgens tekening 1884-E Beereveld</t>
  </si>
  <si>
    <t>Volgens tekening 1884-E Boomrijk</t>
  </si>
  <si>
    <t>1884-F</t>
  </si>
  <si>
    <t>1884-I</t>
  </si>
  <si>
    <t>1884-H</t>
  </si>
  <si>
    <t>1884-G</t>
  </si>
  <si>
    <t>1884-E</t>
  </si>
  <si>
    <t>1884-D</t>
  </si>
  <si>
    <t>Overzicht reliningen in diverse riolen in Amersfoort, op basis verificatie-inspecties 2023-2024</t>
  </si>
  <si>
    <t xml:space="preserve"> Vooraf overleg met de Provincie Utrecht</t>
  </si>
  <si>
    <t>Node ID</t>
  </si>
  <si>
    <t>Ground Level</t>
  </si>
  <si>
    <t>Totalen</t>
  </si>
  <si>
    <t>&lt;500</t>
  </si>
  <si>
    <t>&gt;= 500</t>
  </si>
  <si>
    <t>Subtotalen</t>
  </si>
  <si>
    <t>per diam.</t>
  </si>
  <si>
    <t>Lengte 50-150 m</t>
  </si>
  <si>
    <t>&lt;50 m</t>
  </si>
  <si>
    <t>Datum: 19-01-2024</t>
  </si>
  <si>
    <t>Tekeningnrs. 1884-D t/m 1884-I</t>
  </si>
  <si>
    <t>Gemaal Kattenbroekerweg nr. 22/540107, vooraf overleg met ROVA A. Goedhart m.b.t. af-/aansluiten, capaciteit 65 m3/h</t>
  </si>
  <si>
    <t>Bijlage 4-1</t>
  </si>
  <si>
    <t>4080-149</t>
  </si>
  <si>
    <t>4081-027</t>
  </si>
  <si>
    <t>4082-131</t>
  </si>
  <si>
    <t>4083-162</t>
  </si>
  <si>
    <t>4084-105</t>
  </si>
  <si>
    <t>4085-152</t>
  </si>
  <si>
    <t>4086-076</t>
  </si>
  <si>
    <t>4087-049</t>
  </si>
  <si>
    <t>4088-073</t>
  </si>
  <si>
    <t>4089-103</t>
  </si>
  <si>
    <t>4090-041</t>
  </si>
  <si>
    <t>4091-125</t>
  </si>
  <si>
    <t>4092-048</t>
  </si>
  <si>
    <t>4093-144</t>
  </si>
  <si>
    <t>4094-126</t>
  </si>
  <si>
    <t>4095-156</t>
  </si>
  <si>
    <t>4096-145</t>
  </si>
  <si>
    <t>4097-160</t>
  </si>
  <si>
    <t>4098-140</t>
  </si>
  <si>
    <t>4099-139</t>
  </si>
  <si>
    <t>4100-118</t>
  </si>
  <si>
    <t>4101-154</t>
  </si>
  <si>
    <t>4102-064</t>
  </si>
  <si>
    <t>4103-096</t>
  </si>
  <si>
    <t>4104-155</t>
  </si>
  <si>
    <t>4105-153</t>
  </si>
  <si>
    <t>4106-036</t>
  </si>
  <si>
    <t>4107-138</t>
  </si>
  <si>
    <t>4108-115</t>
  </si>
  <si>
    <t>4109-116</t>
  </si>
  <si>
    <t>4110-005</t>
  </si>
  <si>
    <t>4111-047</t>
  </si>
  <si>
    <t>4112-062</t>
  </si>
  <si>
    <t>4113-063</t>
  </si>
  <si>
    <t>4114-095</t>
  </si>
  <si>
    <t>4115-006</t>
  </si>
  <si>
    <t>4116-025</t>
  </si>
  <si>
    <t>4117-024</t>
  </si>
  <si>
    <t>4118-020</t>
  </si>
  <si>
    <t>4119-045</t>
  </si>
  <si>
    <t>4120-070</t>
  </si>
  <si>
    <t>4121-101</t>
  </si>
  <si>
    <t>4122-159</t>
  </si>
  <si>
    <t>4123-069</t>
  </si>
  <si>
    <t>4124-019</t>
  </si>
  <si>
    <t>4125-100 en 4125-158</t>
  </si>
  <si>
    <t>4126-148</t>
  </si>
  <si>
    <t>4127-128 en 4127-157</t>
  </si>
  <si>
    <t>4128-066 en 4128-067</t>
  </si>
  <si>
    <t>4129-068</t>
  </si>
  <si>
    <t>4130-023</t>
  </si>
  <si>
    <t>4131-104</t>
  </si>
  <si>
    <t>4132-161</t>
  </si>
  <si>
    <t>4133-074</t>
  </si>
  <si>
    <t>4134-087</t>
  </si>
  <si>
    <t>4135-009 en 4135-035</t>
  </si>
  <si>
    <t>4136-034</t>
  </si>
  <si>
    <t>4137-008</t>
  </si>
  <si>
    <t>4138-010</t>
  </si>
  <si>
    <t>4139-135 em 4140-109</t>
  </si>
  <si>
    <t>4141-030</t>
  </si>
  <si>
    <t>4146-026</t>
  </si>
  <si>
    <t>4147-044</t>
  </si>
  <si>
    <t>4148-147</t>
  </si>
  <si>
    <t>4149-018</t>
  </si>
  <si>
    <t>4150-146</t>
  </si>
  <si>
    <t>4151-065 en 4151-099</t>
  </si>
  <si>
    <t>4152-043</t>
  </si>
  <si>
    <t>4153-017</t>
  </si>
  <si>
    <t>4154-127</t>
  </si>
  <si>
    <t>4155-102</t>
  </si>
  <si>
    <t>onbekend</t>
  </si>
  <si>
    <t>1101-022</t>
  </si>
  <si>
    <t>4001-037</t>
  </si>
  <si>
    <t>4002-141</t>
  </si>
  <si>
    <t>4003-089</t>
  </si>
  <si>
    <t>4004-013</t>
  </si>
  <si>
    <t>4005-090</t>
  </si>
  <si>
    <t>4006-012</t>
  </si>
  <si>
    <t>4007-142</t>
  </si>
  <si>
    <t>4008-075</t>
  </si>
  <si>
    <t>4009-151</t>
  </si>
  <si>
    <t>4010-150</t>
  </si>
  <si>
    <t>4011-133</t>
  </si>
  <si>
    <t>4012-107</t>
  </si>
  <si>
    <t>4013-097</t>
  </si>
  <si>
    <t>4014-098</t>
  </si>
  <si>
    <t>4015-052</t>
  </si>
  <si>
    <t>4016-134</t>
  </si>
  <si>
    <t>4017-053</t>
  </si>
  <si>
    <t>4018-106</t>
  </si>
  <si>
    <t>4019-077</t>
  </si>
  <si>
    <t>4020-072</t>
  </si>
  <si>
    <t>4021-061</t>
  </si>
  <si>
    <t>4022-093</t>
  </si>
  <si>
    <t>4023-014</t>
  </si>
  <si>
    <t>4061-042</t>
  </si>
  <si>
    <t>4062-015</t>
  </si>
  <si>
    <t>4063-132</t>
  </si>
  <si>
    <t>4064-029</t>
  </si>
  <si>
    <t>4065-002</t>
  </si>
  <si>
    <t>4066-110</t>
  </si>
  <si>
    <t>4067-083</t>
  </si>
  <si>
    <t>4068-007</t>
  </si>
  <si>
    <t>4069-117</t>
  </si>
  <si>
    <t>4070-086</t>
  </si>
  <si>
    <t>4071-033</t>
  </si>
  <si>
    <t>4072-058</t>
  </si>
  <si>
    <t>4073-085</t>
  </si>
  <si>
    <t>4074-059 en 4074-088</t>
  </si>
  <si>
    <t>4075-046</t>
  </si>
  <si>
    <t>4142-078, 4143-108, 4145-001 en 4144-054</t>
  </si>
  <si>
    <t>4076-129</t>
  </si>
  <si>
    <t>4077-071</t>
  </si>
  <si>
    <t>4078-021</t>
  </si>
  <si>
    <t>4079-011</t>
  </si>
  <si>
    <t>4024-124</t>
  </si>
  <si>
    <t>4025-094</t>
  </si>
  <si>
    <t>4026-123</t>
  </si>
  <si>
    <t>4027-016</t>
  </si>
  <si>
    <t>4028-032</t>
  </si>
  <si>
    <t>4029-080</t>
  </si>
  <si>
    <t>4030-031</t>
  </si>
  <si>
    <t>4031-079</t>
  </si>
  <si>
    <t>4032-055</t>
  </si>
  <si>
    <t>4033-091</t>
  </si>
  <si>
    <t>4034-040</t>
  </si>
  <si>
    <t>4035-119</t>
  </si>
  <si>
    <t>4036-050</t>
  </si>
  <si>
    <t>4037-051</t>
  </si>
  <si>
    <t>4038-143</t>
  </si>
  <si>
    <t>4039-039</t>
  </si>
  <si>
    <t>4040-038</t>
  </si>
  <si>
    <t>4041-121</t>
  </si>
  <si>
    <t>4042-092</t>
  </si>
  <si>
    <t>4043-122</t>
  </si>
  <si>
    <t>4044-060</t>
  </si>
  <si>
    <t>4045-028</t>
  </si>
  <si>
    <t>4046-111</t>
  </si>
  <si>
    <t>4047-003</t>
  </si>
  <si>
    <t>4048-082</t>
  </si>
  <si>
    <t>4049-081</t>
  </si>
  <si>
    <t>4050-136</t>
  </si>
  <si>
    <t>4051-113</t>
  </si>
  <si>
    <t>4052-137</t>
  </si>
  <si>
    <t>4053-004</t>
  </si>
  <si>
    <t>4054-112</t>
  </si>
  <si>
    <t>4055-114</t>
  </si>
  <si>
    <t>4056-084</t>
  </si>
  <si>
    <t>4057-130</t>
  </si>
  <si>
    <t>4058-120</t>
  </si>
  <si>
    <t>4059-057</t>
  </si>
  <si>
    <t>4060-056</t>
  </si>
  <si>
    <t>Film ID verificatie</t>
  </si>
  <si>
    <t>gws aangenomen (worst case)</t>
  </si>
  <si>
    <t>Opmerkingen berekeningen</t>
  </si>
  <si>
    <t>4160-074</t>
  </si>
  <si>
    <t>4161-025</t>
  </si>
  <si>
    <t>4158-024</t>
  </si>
  <si>
    <t>Laatste wortels nog te frezen</t>
  </si>
  <si>
    <t>Datum: 03-04-2024</t>
  </si>
  <si>
    <t>Rev.nr. 1</t>
  </si>
  <si>
    <r>
      <rPr>
        <b/>
        <sz val="11"/>
        <rFont val="Calibri"/>
        <family val="2"/>
        <scheme val="minor"/>
      </rPr>
      <t xml:space="preserve"> Put zit onder asfalt en is tot aan bovenkant volgeschuimd. Check film!!!</t>
    </r>
    <r>
      <rPr>
        <sz val="11"/>
        <rFont val="Calibri"/>
        <family val="2"/>
        <scheme val="minor"/>
      </rPr>
      <t xml:space="preserve"> Vooraf overleg met de Provincie Utrecht, uitvoering in naaldvilt</t>
    </r>
  </si>
  <si>
    <t xml:space="preserve"> Vooraf overleg met de Provincie Utrecht, uitvoering in naaldvilt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</si>
</sst>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C6E0B4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gray125">
        <fgColor rgb="FFFF0000"/>
        <bgColor theme="5" tint="-0.249977111117893"/>
      </patternFill>
    </fill>
    <fill>
      <patternFill patternType="solid">
        <fgColor rgb="FF33CCCC"/>
        <bgColor indexed="64"/>
      </patternFill>
    </fill>
    <fill>
      <patternFill patternType="solid">
        <fgColor rgb="FFC9C9C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  <xf numFmtId="0" fontId="26" fillId="0" borderId="0"/>
  </cellStyleXfs>
  <cellXfs count="150">
    <xf numFmtId="0" fontId="0" fillId="0" borderId="0" xfId="0"/>
    <xf numFmtId="3" fontId="0" fillId="0" borderId="0" xfId="0" applyNumberFormat="1"/>
    <xf numFmtId="0" fontId="18" fillId="34" borderId="0" xfId="0" applyFont="1" applyFill="1"/>
    <xf numFmtId="0" fontId="20" fillId="0" borderId="10" xfId="0" applyFont="1" applyBorder="1"/>
    <xf numFmtId="0" fontId="20" fillId="0" borderId="11" xfId="0" applyFont="1" applyBorder="1"/>
    <xf numFmtId="0" fontId="21" fillId="0" borderId="11" xfId="0" applyFont="1" applyBorder="1" applyAlignment="1">
      <alignment horizontal="center"/>
    </xf>
    <xf numFmtId="2" fontId="20" fillId="0" borderId="11" xfId="0" applyNumberFormat="1" applyFont="1" applyBorder="1"/>
    <xf numFmtId="1" fontId="20" fillId="0" borderId="11" xfId="0" applyNumberFormat="1" applyFont="1" applyBorder="1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/>
    <xf numFmtId="1" fontId="20" fillId="0" borderId="0" xfId="0" applyNumberFormat="1" applyFont="1"/>
    <xf numFmtId="0" fontId="22" fillId="0" borderId="12" xfId="0" applyFont="1" applyBorder="1"/>
    <xf numFmtId="0" fontId="22" fillId="0" borderId="0" xfId="0" applyFont="1"/>
    <xf numFmtId="2" fontId="23" fillId="0" borderId="0" xfId="0" applyNumberFormat="1" applyFont="1"/>
    <xf numFmtId="0" fontId="25" fillId="0" borderId="12" xfId="0" applyFont="1" applyBorder="1" applyAlignment="1">
      <alignment horizontal="left"/>
    </xf>
    <xf numFmtId="0" fontId="20" fillId="0" borderId="0" xfId="0" applyFont="1" applyAlignment="1">
      <alignment horizontal="left"/>
    </xf>
    <xf numFmtId="1" fontId="20" fillId="0" borderId="0" xfId="0" applyNumberFormat="1" applyFont="1" applyAlignment="1">
      <alignment horizontal="left"/>
    </xf>
    <xf numFmtId="164" fontId="20" fillId="0" borderId="0" xfId="0" applyNumberFormat="1" applyFont="1"/>
    <xf numFmtId="0" fontId="22" fillId="36" borderId="20" xfId="42" applyFont="1" applyFill="1" applyBorder="1" applyAlignment="1">
      <alignment horizontal="center"/>
    </xf>
    <xf numFmtId="0" fontId="22" fillId="36" borderId="21" xfId="42" applyFont="1" applyFill="1" applyBorder="1" applyAlignment="1">
      <alignment horizontal="center"/>
    </xf>
    <xf numFmtId="2" fontId="22" fillId="36" borderId="20" xfId="42" applyNumberFormat="1" applyFont="1" applyFill="1" applyBorder="1" applyAlignment="1">
      <alignment horizontal="center"/>
    </xf>
    <xf numFmtId="2" fontId="22" fillId="37" borderId="20" xfId="42" applyNumberFormat="1" applyFont="1" applyFill="1" applyBorder="1" applyAlignment="1">
      <alignment horizontal="center"/>
    </xf>
    <xf numFmtId="1" fontId="22" fillId="36" borderId="20" xfId="42" applyNumberFormat="1" applyFont="1" applyFill="1" applyBorder="1" applyAlignment="1">
      <alignment horizontal="center"/>
    </xf>
    <xf numFmtId="0" fontId="22" fillId="36" borderId="21" xfId="42" applyFont="1" applyFill="1" applyBorder="1" applyAlignment="1">
      <alignment horizontal="center" wrapText="1"/>
    </xf>
    <xf numFmtId="0" fontId="27" fillId="38" borderId="22" xfId="43" applyFont="1" applyFill="1" applyBorder="1" applyAlignment="1">
      <alignment horizontal="center" vertical="center"/>
    </xf>
    <xf numFmtId="0" fontId="27" fillId="38" borderId="23" xfId="43" applyFont="1" applyFill="1" applyBorder="1" applyAlignment="1">
      <alignment horizontal="center" vertical="center"/>
    </xf>
    <xf numFmtId="0" fontId="28" fillId="0" borderId="25" xfId="0" applyFont="1" applyBorder="1"/>
    <xf numFmtId="0" fontId="0" fillId="0" borderId="25" xfId="0" applyBorder="1"/>
    <xf numFmtId="0" fontId="18" fillId="34" borderId="25" xfId="0" applyFont="1" applyFill="1" applyBorder="1"/>
    <xf numFmtId="0" fontId="19" fillId="34" borderId="25" xfId="0" applyFont="1" applyFill="1" applyBorder="1"/>
    <xf numFmtId="0" fontId="0" fillId="0" borderId="25" xfId="0" quotePrefix="1" applyBorder="1"/>
    <xf numFmtId="4" fontId="0" fillId="0" borderId="25" xfId="0" applyNumberFormat="1" applyBorder="1"/>
    <xf numFmtId="2" fontId="22" fillId="36" borderId="21" xfId="42" applyNumberFormat="1" applyFont="1" applyFill="1" applyBorder="1" applyAlignment="1">
      <alignment horizontal="center"/>
    </xf>
    <xf numFmtId="0" fontId="18" fillId="0" borderId="25" xfId="0" applyFont="1" applyBorder="1"/>
    <xf numFmtId="0" fontId="18" fillId="0" borderId="25" xfId="0" applyFont="1" applyBorder="1" applyAlignment="1">
      <alignment horizontal="left"/>
    </xf>
    <xf numFmtId="4" fontId="18" fillId="0" borderId="25" xfId="0" applyNumberFormat="1" applyFont="1" applyBorder="1"/>
    <xf numFmtId="0" fontId="18" fillId="0" borderId="25" xfId="0" quotePrefix="1" applyFont="1" applyBorder="1"/>
    <xf numFmtId="0" fontId="18" fillId="0" borderId="0" xfId="0" applyFont="1"/>
    <xf numFmtId="0" fontId="18" fillId="33" borderId="25" xfId="0" applyFont="1" applyFill="1" applyBorder="1"/>
    <xf numFmtId="0" fontId="19" fillId="33" borderId="25" xfId="0" applyFont="1" applyFill="1" applyBorder="1"/>
    <xf numFmtId="0" fontId="18" fillId="33" borderId="25" xfId="0" applyFont="1" applyFill="1" applyBorder="1" applyAlignment="1">
      <alignment horizontal="left"/>
    </xf>
    <xf numFmtId="4" fontId="18" fillId="33" borderId="25" xfId="0" applyNumberFormat="1" applyFont="1" applyFill="1" applyBorder="1"/>
    <xf numFmtId="0" fontId="18" fillId="33" borderId="0" xfId="0" applyFont="1" applyFill="1"/>
    <xf numFmtId="0" fontId="19" fillId="0" borderId="25" xfId="0" applyFont="1" applyBorder="1"/>
    <xf numFmtId="0" fontId="19" fillId="0" borderId="0" xfId="0" applyFont="1"/>
    <xf numFmtId="0" fontId="21" fillId="0" borderId="11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26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12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1" fontId="0" fillId="0" borderId="25" xfId="0" applyNumberFormat="1" applyBorder="1"/>
    <xf numFmtId="1" fontId="18" fillId="34" borderId="25" xfId="0" applyNumberFormat="1" applyFont="1" applyFill="1" applyBorder="1"/>
    <xf numFmtId="1" fontId="18" fillId="0" borderId="25" xfId="0" applyNumberFormat="1" applyFont="1" applyBorder="1"/>
    <xf numFmtId="1" fontId="18" fillId="33" borderId="25" xfId="0" applyNumberFormat="1" applyFont="1" applyFill="1" applyBorder="1"/>
    <xf numFmtId="1" fontId="0" fillId="0" borderId="0" xfId="0" applyNumberFormat="1"/>
    <xf numFmtId="0" fontId="0" fillId="35" borderId="25" xfId="0" quotePrefix="1" applyFill="1" applyBorder="1"/>
    <xf numFmtId="0" fontId="0" fillId="0" borderId="13" xfId="0" applyBorder="1"/>
    <xf numFmtId="0" fontId="22" fillId="36" borderId="25" xfId="42" applyFont="1" applyFill="1" applyBorder="1" applyAlignment="1">
      <alignment horizontal="left"/>
    </xf>
    <xf numFmtId="0" fontId="0" fillId="0" borderId="19" xfId="0" applyBorder="1"/>
    <xf numFmtId="0" fontId="0" fillId="0" borderId="11" xfId="0" applyBorder="1"/>
    <xf numFmtId="0" fontId="0" fillId="0" borderId="14" xfId="0" applyBorder="1"/>
    <xf numFmtId="0" fontId="22" fillId="36" borderId="25" xfId="42" applyFont="1" applyFill="1" applyBorder="1" applyAlignment="1">
      <alignment horizontal="center"/>
    </xf>
    <xf numFmtId="0" fontId="0" fillId="0" borderId="20" xfId="0" applyBorder="1"/>
    <xf numFmtId="0" fontId="0" fillId="0" borderId="14" xfId="0" quotePrefix="1" applyBorder="1"/>
    <xf numFmtId="0" fontId="0" fillId="0" borderId="20" xfId="0" quotePrefix="1" applyBorder="1"/>
    <xf numFmtId="0" fontId="0" fillId="0" borderId="15" xfId="0" applyBorder="1"/>
    <xf numFmtId="0" fontId="0" fillId="0" borderId="21" xfId="0" applyBorder="1"/>
    <xf numFmtId="4" fontId="0" fillId="0" borderId="14" xfId="0" applyNumberFormat="1" applyBorder="1"/>
    <xf numFmtId="2" fontId="22" fillId="36" borderId="25" xfId="42" applyNumberFormat="1" applyFont="1" applyFill="1" applyBorder="1" applyAlignment="1">
      <alignment horizontal="center"/>
    </xf>
    <xf numFmtId="4" fontId="0" fillId="0" borderId="20" xfId="0" applyNumberFormat="1" applyBorder="1"/>
    <xf numFmtId="2" fontId="22" fillId="37" borderId="25" xfId="42" applyNumberFormat="1" applyFont="1" applyFill="1" applyBorder="1" applyAlignment="1">
      <alignment horizontal="center"/>
    </xf>
    <xf numFmtId="1" fontId="0" fillId="0" borderId="14" xfId="0" applyNumberFormat="1" applyBorder="1"/>
    <xf numFmtId="1" fontId="22" fillId="36" borderId="25" xfId="42" applyNumberFormat="1" applyFont="1" applyFill="1" applyBorder="1" applyAlignment="1">
      <alignment horizontal="center"/>
    </xf>
    <xf numFmtId="1" fontId="0" fillId="0" borderId="20" xfId="0" applyNumberFormat="1" applyBorder="1"/>
    <xf numFmtId="4" fontId="0" fillId="0" borderId="15" xfId="0" applyNumberFormat="1" applyBorder="1"/>
    <xf numFmtId="4" fontId="0" fillId="0" borderId="21" xfId="0" applyNumberFormat="1" applyBorder="1"/>
    <xf numFmtId="0" fontId="22" fillId="36" borderId="25" xfId="42" applyFont="1" applyFill="1" applyBorder="1"/>
    <xf numFmtId="2" fontId="22" fillId="36" borderId="25" xfId="42" applyNumberFormat="1" applyFont="1" applyFill="1" applyBorder="1"/>
    <xf numFmtId="0" fontId="22" fillId="36" borderId="25" xfId="42" applyFont="1" applyFill="1" applyBorder="1" applyAlignment="1">
      <alignment horizontal="center" wrapText="1"/>
    </xf>
    <xf numFmtId="0" fontId="22" fillId="36" borderId="25" xfId="42" applyFont="1" applyFill="1" applyBorder="1" applyAlignment="1">
      <alignment wrapText="1"/>
    </xf>
    <xf numFmtId="0" fontId="0" fillId="0" borderId="16" xfId="0" applyBorder="1"/>
    <xf numFmtId="0" fontId="27" fillId="38" borderId="25" xfId="43" applyFont="1" applyFill="1" applyBorder="1" applyAlignment="1">
      <alignment horizontal="center" vertical="center"/>
    </xf>
    <xf numFmtId="0" fontId="0" fillId="0" borderId="22" xfId="0" applyBorder="1"/>
    <xf numFmtId="0" fontId="0" fillId="0" borderId="17" xfId="0" applyBorder="1"/>
    <xf numFmtId="0" fontId="0" fillId="0" borderId="23" xfId="0" applyBorder="1"/>
    <xf numFmtId="0" fontId="0" fillId="0" borderId="18" xfId="0" applyBorder="1"/>
    <xf numFmtId="0" fontId="27" fillId="38" borderId="25" xfId="43" applyFont="1" applyFill="1" applyBorder="1"/>
    <xf numFmtId="0" fontId="0" fillId="0" borderId="24" xfId="0" applyBorder="1"/>
    <xf numFmtId="0" fontId="0" fillId="39" borderId="15" xfId="0" applyFill="1" applyBorder="1"/>
    <xf numFmtId="0" fontId="0" fillId="39" borderId="21" xfId="0" applyFill="1" applyBorder="1"/>
    <xf numFmtId="0" fontId="0" fillId="39" borderId="25" xfId="0" applyFill="1" applyBorder="1"/>
    <xf numFmtId="0" fontId="18" fillId="39" borderId="25" xfId="0" applyFont="1" applyFill="1" applyBorder="1"/>
    <xf numFmtId="0" fontId="0" fillId="40" borderId="25" xfId="0" applyFill="1" applyBorder="1"/>
    <xf numFmtId="0" fontId="18" fillId="40" borderId="25" xfId="0" applyFont="1" applyFill="1" applyBorder="1"/>
    <xf numFmtId="0" fontId="0" fillId="41" borderId="25" xfId="0" applyFill="1" applyBorder="1"/>
    <xf numFmtId="0" fontId="18" fillId="41" borderId="25" xfId="0" applyFont="1" applyFill="1" applyBorder="1"/>
    <xf numFmtId="0" fontId="18" fillId="42" borderId="25" xfId="0" applyFont="1" applyFill="1" applyBorder="1"/>
    <xf numFmtId="0" fontId="18" fillId="43" borderId="25" xfId="0" applyFont="1" applyFill="1" applyBorder="1"/>
    <xf numFmtId="0" fontId="18" fillId="44" borderId="25" xfId="0" applyFont="1" applyFill="1" applyBorder="1"/>
    <xf numFmtId="0" fontId="22" fillId="36" borderId="25" xfId="42" applyFont="1" applyFill="1" applyBorder="1" applyAlignment="1">
      <alignment horizontal="left" vertical="top" wrapTex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4" fillId="0" borderId="28" xfId="0" applyFont="1" applyBorder="1" applyAlignment="1">
      <alignment wrapText="1"/>
    </xf>
    <xf numFmtId="0" fontId="18" fillId="0" borderId="29" xfId="0" applyFont="1" applyBorder="1"/>
    <xf numFmtId="4" fontId="18" fillId="41" borderId="25" xfId="0" applyNumberFormat="1" applyFont="1" applyFill="1" applyBorder="1"/>
    <xf numFmtId="1" fontId="18" fillId="0" borderId="0" xfId="0" applyNumberFormat="1" applyFont="1"/>
    <xf numFmtId="0" fontId="29" fillId="0" borderId="25" xfId="0" applyFont="1" applyBorder="1"/>
    <xf numFmtId="0" fontId="14" fillId="0" borderId="25" xfId="0" applyFont="1" applyBorder="1"/>
    <xf numFmtId="0" fontId="19" fillId="45" borderId="25" xfId="0" quotePrefix="1" applyFont="1" applyFill="1" applyBorder="1"/>
    <xf numFmtId="0" fontId="18" fillId="45" borderId="25" xfId="0" applyFont="1" applyFill="1" applyBorder="1" applyAlignment="1">
      <alignment wrapText="1"/>
    </xf>
    <xf numFmtId="0" fontId="22" fillId="36" borderId="30" xfId="42" applyFont="1" applyFill="1" applyBorder="1" applyAlignment="1">
      <alignment horizontal="left"/>
    </xf>
    <xf numFmtId="0" fontId="22" fillId="36" borderId="31" xfId="42" applyFont="1" applyFill="1" applyBorder="1" applyAlignment="1">
      <alignment horizontal="left" wrapText="1"/>
    </xf>
    <xf numFmtId="0" fontId="22" fillId="36" borderId="32" xfId="42" applyFont="1" applyFill="1" applyBorder="1" applyAlignment="1">
      <alignment horizontal="center"/>
    </xf>
    <xf numFmtId="0" fontId="22" fillId="36" borderId="33" xfId="42" applyFont="1" applyFill="1" applyBorder="1" applyAlignment="1">
      <alignment horizontal="center"/>
    </xf>
    <xf numFmtId="2" fontId="22" fillId="36" borderId="32" xfId="42" applyNumberFormat="1" applyFont="1" applyFill="1" applyBorder="1" applyAlignment="1">
      <alignment horizontal="center"/>
    </xf>
    <xf numFmtId="2" fontId="22" fillId="37" borderId="32" xfId="42" applyNumberFormat="1" applyFont="1" applyFill="1" applyBorder="1" applyAlignment="1">
      <alignment horizontal="center"/>
    </xf>
    <xf numFmtId="1" fontId="22" fillId="36" borderId="32" xfId="42" applyNumberFormat="1" applyFont="1" applyFill="1" applyBorder="1" applyAlignment="1">
      <alignment horizontal="center"/>
    </xf>
    <xf numFmtId="0" fontId="22" fillId="36" borderId="33" xfId="42" applyFont="1" applyFill="1" applyBorder="1" applyAlignment="1">
      <alignment horizontal="left"/>
    </xf>
    <xf numFmtId="0" fontId="22" fillId="36" borderId="33" xfId="42" applyFont="1" applyFill="1" applyBorder="1"/>
    <xf numFmtId="2" fontId="22" fillId="36" borderId="33" xfId="42" applyNumberFormat="1" applyFont="1" applyFill="1" applyBorder="1"/>
    <xf numFmtId="0" fontId="22" fillId="36" borderId="33" xfId="42" applyFont="1" applyFill="1" applyBorder="1" applyAlignment="1">
      <alignment wrapText="1"/>
    </xf>
    <xf numFmtId="0" fontId="27" fillId="38" borderId="36" xfId="43" applyFont="1" applyFill="1" applyBorder="1"/>
    <xf numFmtId="0" fontId="22" fillId="36" borderId="37" xfId="42" applyFont="1" applyFill="1" applyBorder="1" applyAlignment="1">
      <alignment horizontal="left"/>
    </xf>
    <xf numFmtId="0" fontId="22" fillId="36" borderId="0" xfId="42" applyFont="1" applyFill="1" applyAlignment="1">
      <alignment horizontal="left"/>
    </xf>
    <xf numFmtId="0" fontId="27" fillId="38" borderId="38" xfId="43" applyFont="1" applyFill="1" applyBorder="1"/>
    <xf numFmtId="0" fontId="0" fillId="0" borderId="39" xfId="0" applyBorder="1"/>
    <xf numFmtId="0" fontId="0" fillId="0" borderId="40" xfId="0" applyBorder="1"/>
    <xf numFmtId="0" fontId="18" fillId="34" borderId="39" xfId="0" applyFont="1" applyFill="1" applyBorder="1"/>
    <xf numFmtId="0" fontId="18" fillId="34" borderId="40" xfId="0" applyFont="1" applyFill="1" applyBorder="1"/>
    <xf numFmtId="0" fontId="18" fillId="0" borderId="39" xfId="0" applyFont="1" applyBorder="1"/>
    <xf numFmtId="0" fontId="18" fillId="0" borderId="40" xfId="0" applyFont="1" applyBorder="1"/>
    <xf numFmtId="0" fontId="19" fillId="34" borderId="39" xfId="0" applyFont="1" applyFill="1" applyBorder="1"/>
    <xf numFmtId="0" fontId="14" fillId="0" borderId="41" xfId="0" applyFont="1" applyBorder="1"/>
    <xf numFmtId="0" fontId="18" fillId="33" borderId="39" xfId="0" applyFont="1" applyFill="1" applyBorder="1"/>
    <xf numFmtId="0" fontId="18" fillId="33" borderId="40" xfId="0" applyFont="1" applyFill="1" applyBorder="1"/>
    <xf numFmtId="0" fontId="19" fillId="0" borderId="40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3" xfId="0" applyFont="1" applyBorder="1" applyAlignment="1">
      <alignment horizontal="left"/>
    </xf>
    <xf numFmtId="4" fontId="18" fillId="0" borderId="43" xfId="0" applyNumberFormat="1" applyFont="1" applyBorder="1"/>
    <xf numFmtId="1" fontId="18" fillId="0" borderId="43" xfId="0" applyNumberFormat="1" applyFont="1" applyBorder="1"/>
    <xf numFmtId="0" fontId="18" fillId="0" borderId="44" xfId="0" applyFont="1" applyBorder="1"/>
    <xf numFmtId="0" fontId="27" fillId="38" borderId="34" xfId="43" applyFont="1" applyFill="1" applyBorder="1" applyAlignment="1">
      <alignment horizontal="center" vertical="center"/>
    </xf>
    <xf numFmtId="0" fontId="27" fillId="38" borderId="35" xfId="43" applyFont="1" applyFill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4" xfId="43" xr:uid="{00000000-0005-0000-0000-000025000000}"/>
    <cellStyle name="Standaard 5" xfId="42" xr:uid="{00000000-0005-0000-0000-000026000000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1971675</xdr:colOff>
      <xdr:row>1</xdr:row>
      <xdr:rowOff>20334</xdr:rowOff>
    </xdr:from>
    <xdr:to>
      <xdr:col>22</xdr:col>
      <xdr:colOff>3615098</xdr:colOff>
      <xdr:row>6</xdr:row>
      <xdr:rowOff>94422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153E413-7C64-47A9-BBF8-67872D15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3" t="17047" r="24043" b="22891"/>
        <a:stretch>
          <a:fillRect/>
        </a:stretch>
      </xdr:blipFill>
      <xdr:spPr bwMode="auto">
        <a:xfrm>
          <a:off x="19945350" y="429909"/>
          <a:ext cx="1643423" cy="845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22</xdr:col>
      <xdr:colOff>33058</xdr:colOff>
      <xdr:row>2</xdr:row>
      <xdr:rowOff>160803</xdr:rowOff>
    </xdr:from>
    <xdr:ext cx="1563370" cy="435610"/>
    <xdr:pic>
      <xdr:nvPicPr>
        <xdr:cNvPr id="7" name="Afbeelding 6" descr="Afbeelding met Graphics, Lettertype, logo, grafische vormgeving&#10;&#10;Automatisch gegenereerde beschrijving">
          <a:extLst>
            <a:ext uri="{FF2B5EF4-FFF2-40B4-BE49-F238E27FC236}">
              <a16:creationId xmlns:a16="http://schemas.microsoft.com/office/drawing/2014/main" id="{2F405DD5-A038-4FDD-88FF-BA0039737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946411" y="564215"/>
          <a:ext cx="1563370" cy="435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21</xdr:col>
      <xdr:colOff>358589</xdr:colOff>
      <xdr:row>0</xdr:row>
      <xdr:rowOff>186018</xdr:rowOff>
    </xdr:from>
    <xdr:to>
      <xdr:col>21</xdr:col>
      <xdr:colOff>2308412</xdr:colOff>
      <xdr:row>6</xdr:row>
      <xdr:rowOff>26465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E491681-A98B-4A58-876D-CB2CECE7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3" t="17047" r="24043" b="22891"/>
        <a:stretch>
          <a:fillRect/>
        </a:stretch>
      </xdr:blipFill>
      <xdr:spPr bwMode="auto">
        <a:xfrm>
          <a:off x="21526501" y="186018"/>
          <a:ext cx="1949823" cy="860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1971675</xdr:colOff>
      <xdr:row>1</xdr:row>
      <xdr:rowOff>20334</xdr:rowOff>
    </xdr:from>
    <xdr:to>
      <xdr:col>25</xdr:col>
      <xdr:colOff>3615098</xdr:colOff>
      <xdr:row>6</xdr:row>
      <xdr:rowOff>94422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09CEF60-B366-4D41-9144-B5C535AA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3" t="17047" r="24043" b="22891"/>
        <a:stretch>
          <a:fillRect/>
        </a:stretch>
      </xdr:blipFill>
      <xdr:spPr bwMode="auto">
        <a:xfrm>
          <a:off x="24984075" y="229884"/>
          <a:ext cx="0" cy="1074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25</xdr:col>
      <xdr:colOff>33058</xdr:colOff>
      <xdr:row>2</xdr:row>
      <xdr:rowOff>160803</xdr:rowOff>
    </xdr:from>
    <xdr:ext cx="1563370" cy="435610"/>
    <xdr:pic>
      <xdr:nvPicPr>
        <xdr:cNvPr id="3" name="Afbeelding 2" descr="Afbeelding met Graphics, Lettertype, logo, grafische vormgeving&#10;&#10;Automatisch gegenereerde beschrijving">
          <a:extLst>
            <a:ext uri="{FF2B5EF4-FFF2-40B4-BE49-F238E27FC236}">
              <a16:creationId xmlns:a16="http://schemas.microsoft.com/office/drawing/2014/main" id="{CD016D04-B041-425E-A884-8222E6FE9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131308" y="560853"/>
          <a:ext cx="1563370" cy="435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24</xdr:col>
      <xdr:colOff>358589</xdr:colOff>
      <xdr:row>0</xdr:row>
      <xdr:rowOff>186018</xdr:rowOff>
    </xdr:from>
    <xdr:to>
      <xdr:col>24</xdr:col>
      <xdr:colOff>2308412</xdr:colOff>
      <xdr:row>6</xdr:row>
      <xdr:rowOff>26465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43F6BF5-2E48-471F-A9A6-641FF5CD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3" t="17047" r="24043" b="22891"/>
        <a:stretch>
          <a:fillRect/>
        </a:stretch>
      </xdr:blipFill>
      <xdr:spPr bwMode="auto">
        <a:xfrm>
          <a:off x="21713639" y="186018"/>
          <a:ext cx="1949823" cy="1050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ROJECT\HSO\23999\23050%20Raamovereenkomst%20relinen%20riolering%202024-2027\post-in\Bijlage%204-1%20Overzicht%20te%20renoveren%20strengen%20Amersfoort%2019-01-2024%20input%20RC%20dd%2015%2003_aanpassingen%20RH%2018-03-2024.xlsx" TargetMode="External"/><Relationship Id="rId1" Type="http://schemas.openxmlformats.org/officeDocument/2006/relationships/externalLinkPath" Target="/PROJECT/HSO/23999/23050%20Raamovereenkomst%20relinen%20riolering%202024-2027/post-in/Bijlage%204-1%20Overzicht%20te%20renoveren%20strengen%20Amersfoort%2019-01-2024%20input%20RC%20dd%2015%2003_aanpassingen%20RH%2018-0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mersfoort totaal def 2024_org"/>
      <sheetName val="Amersfoort totaal def 2024 loc."/>
      <sheetName val="Amersfoort totaal def 2024 diam"/>
      <sheetName val="Amersfoort totaal draai"/>
      <sheetName val="Blad1"/>
    </sheetNames>
    <sheetDataSet>
      <sheetData sheetId="0"/>
      <sheetData sheetId="1"/>
      <sheetData sheetId="2"/>
      <sheetData sheetId="3"/>
      <sheetData sheetId="4">
        <row r="2">
          <cell r="A2" t="str">
            <v>070007</v>
          </cell>
          <cell r="B2">
            <v>37.049999999999997</v>
          </cell>
        </row>
        <row r="3">
          <cell r="A3" t="str">
            <v>070008</v>
          </cell>
          <cell r="B3">
            <v>35.03</v>
          </cell>
        </row>
        <row r="4">
          <cell r="A4" t="str">
            <v>070009</v>
          </cell>
          <cell r="B4">
            <v>32.630000000000003</v>
          </cell>
        </row>
        <row r="5">
          <cell r="A5" t="str">
            <v>070010</v>
          </cell>
          <cell r="B5">
            <v>41.28</v>
          </cell>
        </row>
        <row r="6">
          <cell r="A6" t="str">
            <v>070011</v>
          </cell>
          <cell r="B6">
            <v>42.35</v>
          </cell>
        </row>
        <row r="7">
          <cell r="A7" t="str">
            <v>070185</v>
          </cell>
          <cell r="B7">
            <v>17.239999999999998</v>
          </cell>
        </row>
        <row r="8">
          <cell r="A8" t="str">
            <v>070201</v>
          </cell>
          <cell r="B8">
            <v>13.28</v>
          </cell>
        </row>
        <row r="9">
          <cell r="A9" t="str">
            <v>070202</v>
          </cell>
          <cell r="B9">
            <v>15.26</v>
          </cell>
        </row>
        <row r="10">
          <cell r="A10" t="str">
            <v>070247</v>
          </cell>
          <cell r="B10">
            <v>7.73</v>
          </cell>
        </row>
        <row r="11">
          <cell r="A11" t="str">
            <v>070248</v>
          </cell>
          <cell r="B11">
            <v>7.74</v>
          </cell>
        </row>
        <row r="12">
          <cell r="A12" t="str">
            <v>070249</v>
          </cell>
          <cell r="B12">
            <v>7.67</v>
          </cell>
        </row>
        <row r="13">
          <cell r="A13" t="str">
            <v>070250</v>
          </cell>
          <cell r="B13">
            <v>7.71</v>
          </cell>
        </row>
        <row r="14">
          <cell r="A14" t="str">
            <v>070252</v>
          </cell>
          <cell r="B14">
            <v>9.3699999999999992</v>
          </cell>
        </row>
        <row r="15">
          <cell r="A15" t="str">
            <v>070253</v>
          </cell>
          <cell r="B15">
            <v>10.199999999999999</v>
          </cell>
        </row>
        <row r="16">
          <cell r="A16" t="str">
            <v>070254</v>
          </cell>
          <cell r="B16">
            <v>11.59</v>
          </cell>
        </row>
        <row r="17">
          <cell r="A17" t="str">
            <v>070271</v>
          </cell>
          <cell r="B17">
            <v>7.59</v>
          </cell>
        </row>
        <row r="18">
          <cell r="A18" t="str">
            <v>070273</v>
          </cell>
          <cell r="B18">
            <v>9.35</v>
          </cell>
        </row>
        <row r="19">
          <cell r="A19" t="str">
            <v>070274</v>
          </cell>
          <cell r="B19">
            <v>8.48</v>
          </cell>
        </row>
        <row r="20">
          <cell r="A20" t="str">
            <v>070275</v>
          </cell>
          <cell r="B20">
            <v>7.7</v>
          </cell>
        </row>
        <row r="21">
          <cell r="A21" t="str">
            <v>070298</v>
          </cell>
          <cell r="B21">
            <v>9.49</v>
          </cell>
        </row>
        <row r="22">
          <cell r="A22" t="str">
            <v>070299</v>
          </cell>
          <cell r="B22">
            <v>9.5399999999999991</v>
          </cell>
        </row>
        <row r="23">
          <cell r="A23" t="str">
            <v>070306</v>
          </cell>
          <cell r="B23">
            <v>9.0399999999999991</v>
          </cell>
        </row>
        <row r="24">
          <cell r="A24" t="str">
            <v>070310</v>
          </cell>
          <cell r="B24">
            <v>9.1199999999999992</v>
          </cell>
        </row>
        <row r="25">
          <cell r="A25" t="str">
            <v>070311</v>
          </cell>
          <cell r="B25">
            <v>9.08</v>
          </cell>
        </row>
        <row r="26">
          <cell r="A26" t="str">
            <v>070312</v>
          </cell>
          <cell r="B26">
            <v>9.14</v>
          </cell>
        </row>
        <row r="27">
          <cell r="A27" t="str">
            <v>070313</v>
          </cell>
          <cell r="B27">
            <v>9.11</v>
          </cell>
        </row>
        <row r="28">
          <cell r="A28" t="str">
            <v>070314</v>
          </cell>
          <cell r="B28">
            <v>9.33</v>
          </cell>
        </row>
        <row r="29">
          <cell r="A29" t="str">
            <v>070471</v>
          </cell>
          <cell r="B29">
            <v>8.17</v>
          </cell>
        </row>
        <row r="30">
          <cell r="A30" t="str">
            <v>070472</v>
          </cell>
          <cell r="B30">
            <v>7.63</v>
          </cell>
        </row>
        <row r="31">
          <cell r="A31" t="str">
            <v>070473</v>
          </cell>
          <cell r="B31">
            <v>7.54</v>
          </cell>
        </row>
        <row r="32">
          <cell r="A32" t="str">
            <v>070506</v>
          </cell>
          <cell r="B32">
            <v>7.68</v>
          </cell>
        </row>
        <row r="33">
          <cell r="A33" t="str">
            <v>070507</v>
          </cell>
          <cell r="B33">
            <v>6.65</v>
          </cell>
        </row>
        <row r="34">
          <cell r="A34" t="str">
            <v>070526</v>
          </cell>
          <cell r="B34">
            <v>7.97</v>
          </cell>
        </row>
        <row r="35">
          <cell r="A35" t="str">
            <v>070528</v>
          </cell>
          <cell r="B35">
            <v>7.06</v>
          </cell>
        </row>
        <row r="36">
          <cell r="A36" t="str">
            <v>070531</v>
          </cell>
          <cell r="B36">
            <v>24.53</v>
          </cell>
        </row>
        <row r="37">
          <cell r="A37" t="str">
            <v>070532</v>
          </cell>
          <cell r="B37">
            <v>22.5</v>
          </cell>
        </row>
        <row r="38">
          <cell r="A38" t="str">
            <v>070533</v>
          </cell>
          <cell r="B38">
            <v>21.01</v>
          </cell>
        </row>
        <row r="39">
          <cell r="A39" t="str">
            <v>070536</v>
          </cell>
          <cell r="B39">
            <v>42.52</v>
          </cell>
        </row>
        <row r="40">
          <cell r="A40" t="str">
            <v>070600</v>
          </cell>
          <cell r="B40">
            <v>13.33</v>
          </cell>
        </row>
        <row r="41">
          <cell r="A41" t="str">
            <v>070601</v>
          </cell>
          <cell r="B41">
            <v>15.54</v>
          </cell>
        </row>
        <row r="42">
          <cell r="A42" t="str">
            <v>070602</v>
          </cell>
          <cell r="B42">
            <v>16.98</v>
          </cell>
        </row>
        <row r="43">
          <cell r="A43" t="str">
            <v>070603</v>
          </cell>
          <cell r="B43">
            <v>18.95</v>
          </cell>
        </row>
        <row r="44">
          <cell r="A44" t="str">
            <v>070606</v>
          </cell>
          <cell r="B44">
            <v>26.34</v>
          </cell>
        </row>
        <row r="45">
          <cell r="A45" t="str">
            <v>070607</v>
          </cell>
          <cell r="B45">
            <v>27.99</v>
          </cell>
        </row>
        <row r="46">
          <cell r="A46" t="str">
            <v>070608</v>
          </cell>
          <cell r="B46">
            <v>29.79</v>
          </cell>
        </row>
        <row r="47">
          <cell r="A47" t="str">
            <v>070609</v>
          </cell>
          <cell r="B47">
            <v>31.48</v>
          </cell>
        </row>
        <row r="48">
          <cell r="A48" t="str">
            <v>070610</v>
          </cell>
          <cell r="B48">
            <v>33.33</v>
          </cell>
        </row>
        <row r="49">
          <cell r="A49" t="str">
            <v>070611</v>
          </cell>
          <cell r="B49">
            <v>34.75</v>
          </cell>
        </row>
        <row r="50">
          <cell r="A50" t="str">
            <v>070612</v>
          </cell>
          <cell r="B50">
            <v>36.32</v>
          </cell>
        </row>
        <row r="51">
          <cell r="A51" t="str">
            <v>070613</v>
          </cell>
          <cell r="B51">
            <v>37.78</v>
          </cell>
        </row>
        <row r="52">
          <cell r="A52" t="str">
            <v>070614</v>
          </cell>
          <cell r="B52">
            <v>39.450000000000003</v>
          </cell>
        </row>
        <row r="53">
          <cell r="A53" t="str">
            <v>070616</v>
          </cell>
          <cell r="B53">
            <v>7.6</v>
          </cell>
        </row>
        <row r="54">
          <cell r="A54" t="str">
            <v>070617</v>
          </cell>
          <cell r="B54">
            <v>7.93</v>
          </cell>
        </row>
        <row r="55">
          <cell r="A55">
            <v>100046</v>
          </cell>
          <cell r="B55">
            <v>10.25</v>
          </cell>
        </row>
        <row r="56">
          <cell r="A56">
            <v>100143</v>
          </cell>
          <cell r="B56">
            <v>21.24</v>
          </cell>
        </row>
        <row r="57">
          <cell r="A57">
            <v>100144</v>
          </cell>
          <cell r="B57">
            <v>22.4</v>
          </cell>
        </row>
        <row r="58">
          <cell r="A58">
            <v>100145</v>
          </cell>
          <cell r="B58">
            <v>23.94</v>
          </cell>
        </row>
        <row r="59">
          <cell r="A59">
            <v>100146</v>
          </cell>
          <cell r="B59">
            <v>24.34</v>
          </cell>
        </row>
        <row r="60">
          <cell r="A60">
            <v>100147</v>
          </cell>
          <cell r="B60">
            <v>25.78</v>
          </cell>
        </row>
        <row r="61">
          <cell r="A61">
            <v>100154</v>
          </cell>
          <cell r="B61">
            <v>26.64</v>
          </cell>
        </row>
        <row r="62">
          <cell r="A62">
            <v>100175</v>
          </cell>
          <cell r="B62">
            <v>10.43</v>
          </cell>
        </row>
        <row r="63">
          <cell r="A63">
            <v>100176</v>
          </cell>
          <cell r="B63">
            <v>10.95</v>
          </cell>
        </row>
        <row r="64">
          <cell r="A64">
            <v>100177</v>
          </cell>
          <cell r="B64">
            <v>11.51</v>
          </cell>
        </row>
        <row r="65">
          <cell r="A65">
            <v>100394</v>
          </cell>
          <cell r="B65">
            <v>10.24</v>
          </cell>
        </row>
        <row r="66">
          <cell r="A66">
            <v>350169</v>
          </cell>
          <cell r="B66">
            <v>2.17</v>
          </cell>
        </row>
        <row r="67">
          <cell r="A67">
            <v>350325</v>
          </cell>
          <cell r="B67">
            <v>2.16</v>
          </cell>
        </row>
        <row r="68">
          <cell r="A68">
            <v>540001</v>
          </cell>
          <cell r="B68">
            <v>2.4500000000000002</v>
          </cell>
        </row>
        <row r="69">
          <cell r="A69">
            <v>540002</v>
          </cell>
          <cell r="B69">
            <v>2.37</v>
          </cell>
        </row>
        <row r="70">
          <cell r="A70">
            <v>540003</v>
          </cell>
          <cell r="B70">
            <v>2.54</v>
          </cell>
        </row>
        <row r="71">
          <cell r="A71">
            <v>540004</v>
          </cell>
          <cell r="B71">
            <v>2.38</v>
          </cell>
        </row>
        <row r="72">
          <cell r="A72">
            <v>540005</v>
          </cell>
          <cell r="B72">
            <v>2.17</v>
          </cell>
        </row>
        <row r="73">
          <cell r="A73">
            <v>540006</v>
          </cell>
          <cell r="B73">
            <v>2.2000000000000002</v>
          </cell>
        </row>
        <row r="74">
          <cell r="A74">
            <v>540007</v>
          </cell>
          <cell r="B74">
            <v>2.0299999999999998</v>
          </cell>
        </row>
        <row r="75">
          <cell r="A75">
            <v>540008</v>
          </cell>
          <cell r="B75">
            <v>1.85</v>
          </cell>
        </row>
        <row r="76">
          <cell r="A76">
            <v>540010</v>
          </cell>
          <cell r="B76">
            <v>1.6</v>
          </cell>
        </row>
        <row r="77">
          <cell r="A77">
            <v>540011</v>
          </cell>
          <cell r="B77">
            <v>1.61</v>
          </cell>
        </row>
        <row r="78">
          <cell r="A78">
            <v>540012</v>
          </cell>
          <cell r="B78">
            <v>2.06</v>
          </cell>
        </row>
        <row r="79">
          <cell r="A79">
            <v>540015</v>
          </cell>
          <cell r="B79">
            <v>1.58</v>
          </cell>
        </row>
        <row r="80">
          <cell r="A80">
            <v>540016</v>
          </cell>
          <cell r="B80">
            <v>1.61</v>
          </cell>
        </row>
        <row r="81">
          <cell r="A81">
            <v>540018</v>
          </cell>
          <cell r="B81">
            <v>1.61</v>
          </cell>
        </row>
        <row r="82">
          <cell r="A82">
            <v>540019</v>
          </cell>
          <cell r="B82">
            <v>1.55</v>
          </cell>
        </row>
        <row r="83">
          <cell r="A83">
            <v>540020</v>
          </cell>
          <cell r="B83">
            <v>1.58</v>
          </cell>
        </row>
        <row r="84">
          <cell r="A84">
            <v>540021</v>
          </cell>
          <cell r="B84">
            <v>1.58</v>
          </cell>
        </row>
        <row r="85">
          <cell r="A85">
            <v>540022</v>
          </cell>
          <cell r="B85">
            <v>1.65</v>
          </cell>
        </row>
        <row r="86">
          <cell r="A86">
            <v>540023</v>
          </cell>
          <cell r="B86">
            <v>1.62</v>
          </cell>
        </row>
        <row r="87">
          <cell r="A87">
            <v>540024</v>
          </cell>
          <cell r="B87">
            <v>1.51</v>
          </cell>
        </row>
        <row r="88">
          <cell r="A88">
            <v>540025</v>
          </cell>
          <cell r="B88">
            <v>1.56</v>
          </cell>
        </row>
        <row r="89">
          <cell r="A89">
            <v>540026</v>
          </cell>
          <cell r="B89">
            <v>1.66</v>
          </cell>
        </row>
        <row r="90">
          <cell r="A90">
            <v>540027</v>
          </cell>
          <cell r="B90">
            <v>1.54</v>
          </cell>
        </row>
        <row r="91">
          <cell r="A91">
            <v>540028</v>
          </cell>
          <cell r="B91">
            <v>1.55</v>
          </cell>
        </row>
        <row r="92">
          <cell r="A92">
            <v>540029</v>
          </cell>
          <cell r="B92">
            <v>1.54</v>
          </cell>
        </row>
        <row r="93">
          <cell r="A93">
            <v>540030</v>
          </cell>
          <cell r="B93">
            <v>1.62</v>
          </cell>
        </row>
        <row r="94">
          <cell r="A94">
            <v>540031</v>
          </cell>
          <cell r="B94">
            <v>1.61</v>
          </cell>
        </row>
        <row r="95">
          <cell r="A95">
            <v>540032</v>
          </cell>
          <cell r="B95">
            <v>1.63</v>
          </cell>
        </row>
        <row r="96">
          <cell r="A96">
            <v>540035</v>
          </cell>
          <cell r="B96">
            <v>1.58</v>
          </cell>
        </row>
        <row r="97">
          <cell r="A97">
            <v>540036</v>
          </cell>
          <cell r="B97">
            <v>1.54</v>
          </cell>
        </row>
        <row r="98">
          <cell r="A98">
            <v>540037</v>
          </cell>
          <cell r="B98">
            <v>1.87</v>
          </cell>
        </row>
        <row r="99">
          <cell r="A99">
            <v>540038</v>
          </cell>
          <cell r="B99">
            <v>1.55</v>
          </cell>
        </row>
        <row r="100">
          <cell r="A100">
            <v>540039</v>
          </cell>
          <cell r="B100">
            <v>1.6</v>
          </cell>
        </row>
        <row r="101">
          <cell r="A101">
            <v>540042</v>
          </cell>
          <cell r="B101">
            <v>2.1800000000000002</v>
          </cell>
        </row>
        <row r="102">
          <cell r="A102">
            <v>540043</v>
          </cell>
          <cell r="B102">
            <v>2.2999999999999998</v>
          </cell>
        </row>
        <row r="103">
          <cell r="A103">
            <v>540051</v>
          </cell>
          <cell r="B103">
            <v>1.67</v>
          </cell>
        </row>
        <row r="104">
          <cell r="A104">
            <v>540053</v>
          </cell>
          <cell r="B104">
            <v>3.07</v>
          </cell>
        </row>
        <row r="105">
          <cell r="A105">
            <v>540054</v>
          </cell>
          <cell r="B105">
            <v>2.76</v>
          </cell>
        </row>
        <row r="106">
          <cell r="A106">
            <v>540055</v>
          </cell>
          <cell r="B106">
            <v>2.77</v>
          </cell>
        </row>
        <row r="107">
          <cell r="A107">
            <v>540056</v>
          </cell>
          <cell r="B107">
            <v>2.94</v>
          </cell>
        </row>
        <row r="108">
          <cell r="A108">
            <v>540057</v>
          </cell>
          <cell r="B108">
            <v>2.93</v>
          </cell>
        </row>
        <row r="109">
          <cell r="A109">
            <v>540058</v>
          </cell>
          <cell r="B109">
            <v>2.91</v>
          </cell>
        </row>
        <row r="110">
          <cell r="A110">
            <v>540061</v>
          </cell>
          <cell r="B110">
            <v>3.19</v>
          </cell>
        </row>
        <row r="111">
          <cell r="A111">
            <v>540062</v>
          </cell>
          <cell r="B111">
            <v>2.94</v>
          </cell>
        </row>
        <row r="112">
          <cell r="A112">
            <v>540063</v>
          </cell>
          <cell r="B112">
            <v>2.9</v>
          </cell>
        </row>
        <row r="113">
          <cell r="A113">
            <v>540065</v>
          </cell>
          <cell r="B113">
            <v>2.67</v>
          </cell>
        </row>
        <row r="114">
          <cell r="A114">
            <v>540066</v>
          </cell>
          <cell r="B114">
            <v>2.69</v>
          </cell>
        </row>
        <row r="115">
          <cell r="A115">
            <v>540067</v>
          </cell>
          <cell r="B115">
            <v>2.63</v>
          </cell>
        </row>
        <row r="116">
          <cell r="A116">
            <v>540068</v>
          </cell>
          <cell r="B116">
            <v>2.58</v>
          </cell>
        </row>
        <row r="117">
          <cell r="A117">
            <v>540069</v>
          </cell>
          <cell r="B117">
            <v>2.61</v>
          </cell>
        </row>
        <row r="118">
          <cell r="A118">
            <v>540070</v>
          </cell>
          <cell r="B118">
            <v>2.74</v>
          </cell>
        </row>
        <row r="119">
          <cell r="A119">
            <v>540071</v>
          </cell>
          <cell r="B119">
            <v>2.9</v>
          </cell>
        </row>
        <row r="120">
          <cell r="A120">
            <v>540073</v>
          </cell>
          <cell r="B120">
            <v>3.08</v>
          </cell>
        </row>
        <row r="121">
          <cell r="A121">
            <v>540074</v>
          </cell>
          <cell r="B121">
            <v>3.1</v>
          </cell>
        </row>
        <row r="122">
          <cell r="A122">
            <v>540076</v>
          </cell>
          <cell r="B122">
            <v>2.3199999999999998</v>
          </cell>
        </row>
        <row r="123">
          <cell r="A123">
            <v>540077</v>
          </cell>
          <cell r="B123">
            <v>2.2400000000000002</v>
          </cell>
        </row>
        <row r="124">
          <cell r="A124">
            <v>540078</v>
          </cell>
          <cell r="B124">
            <v>2.06</v>
          </cell>
        </row>
        <row r="125">
          <cell r="A125">
            <v>540079</v>
          </cell>
          <cell r="B125">
            <v>2.09</v>
          </cell>
        </row>
        <row r="126">
          <cell r="A126">
            <v>540080</v>
          </cell>
          <cell r="B126">
            <v>2</v>
          </cell>
        </row>
        <row r="127">
          <cell r="A127">
            <v>540081</v>
          </cell>
          <cell r="B127">
            <v>1.98</v>
          </cell>
        </row>
        <row r="128">
          <cell r="A128">
            <v>540082</v>
          </cell>
          <cell r="B128">
            <v>1.98</v>
          </cell>
        </row>
        <row r="129">
          <cell r="A129">
            <v>540083</v>
          </cell>
          <cell r="B129">
            <v>2.04</v>
          </cell>
        </row>
        <row r="130">
          <cell r="A130">
            <v>540084</v>
          </cell>
          <cell r="B130">
            <v>1.97</v>
          </cell>
        </row>
        <row r="131">
          <cell r="A131">
            <v>540085</v>
          </cell>
          <cell r="B131">
            <v>1.75</v>
          </cell>
        </row>
        <row r="132">
          <cell r="A132">
            <v>540086</v>
          </cell>
          <cell r="B132">
            <v>1.79</v>
          </cell>
        </row>
        <row r="133">
          <cell r="A133">
            <v>540087</v>
          </cell>
          <cell r="B133">
            <v>1.79</v>
          </cell>
        </row>
        <row r="134">
          <cell r="A134">
            <v>540088</v>
          </cell>
          <cell r="B134">
            <v>1.79</v>
          </cell>
        </row>
        <row r="135">
          <cell r="A135">
            <v>540089</v>
          </cell>
          <cell r="B135">
            <v>1.84</v>
          </cell>
        </row>
        <row r="136">
          <cell r="A136">
            <v>540090</v>
          </cell>
          <cell r="B136">
            <v>1.81</v>
          </cell>
        </row>
        <row r="137">
          <cell r="A137">
            <v>540093</v>
          </cell>
          <cell r="B137">
            <v>1.86</v>
          </cell>
        </row>
        <row r="138">
          <cell r="A138">
            <v>540094</v>
          </cell>
          <cell r="B138">
            <v>1.83</v>
          </cell>
        </row>
        <row r="139">
          <cell r="A139">
            <v>540096</v>
          </cell>
          <cell r="B139">
            <v>1.77</v>
          </cell>
        </row>
        <row r="140">
          <cell r="A140">
            <v>540097</v>
          </cell>
          <cell r="B140">
            <v>2.35</v>
          </cell>
        </row>
        <row r="141">
          <cell r="A141">
            <v>540098</v>
          </cell>
          <cell r="B141">
            <v>2.38</v>
          </cell>
        </row>
        <row r="142">
          <cell r="A142">
            <v>540099</v>
          </cell>
          <cell r="B142">
            <v>2.5</v>
          </cell>
        </row>
        <row r="143">
          <cell r="A143">
            <v>540100</v>
          </cell>
          <cell r="B143">
            <v>2.4900000000000002</v>
          </cell>
        </row>
        <row r="144">
          <cell r="A144">
            <v>540107</v>
          </cell>
          <cell r="B144">
            <v>1.7</v>
          </cell>
        </row>
        <row r="145">
          <cell r="A145">
            <v>540108</v>
          </cell>
          <cell r="B145">
            <v>1.69</v>
          </cell>
        </row>
        <row r="146">
          <cell r="A146">
            <v>540112</v>
          </cell>
          <cell r="B146">
            <v>1.54</v>
          </cell>
        </row>
        <row r="147">
          <cell r="A147">
            <v>540113</v>
          </cell>
          <cell r="B147">
            <v>1.56</v>
          </cell>
        </row>
        <row r="148">
          <cell r="A148">
            <v>540114</v>
          </cell>
          <cell r="B148">
            <v>1.65</v>
          </cell>
        </row>
        <row r="149">
          <cell r="A149">
            <v>540115</v>
          </cell>
          <cell r="B149">
            <v>1.62</v>
          </cell>
        </row>
        <row r="150">
          <cell r="A150">
            <v>540116</v>
          </cell>
          <cell r="B150">
            <v>1.53</v>
          </cell>
        </row>
        <row r="151">
          <cell r="A151">
            <v>540117</v>
          </cell>
          <cell r="B151">
            <v>1.61</v>
          </cell>
        </row>
        <row r="152">
          <cell r="A152">
            <v>540118</v>
          </cell>
          <cell r="B152">
            <v>1.65</v>
          </cell>
        </row>
        <row r="153">
          <cell r="A153">
            <v>540119</v>
          </cell>
          <cell r="B153">
            <v>1.95</v>
          </cell>
        </row>
        <row r="154">
          <cell r="A154">
            <v>540122</v>
          </cell>
          <cell r="B154">
            <v>1.81</v>
          </cell>
        </row>
        <row r="155">
          <cell r="A155">
            <v>540124</v>
          </cell>
          <cell r="B155">
            <v>1.53</v>
          </cell>
        </row>
        <row r="156">
          <cell r="A156">
            <v>540125</v>
          </cell>
          <cell r="B156">
            <v>1.76</v>
          </cell>
        </row>
        <row r="157">
          <cell r="A157">
            <v>540126</v>
          </cell>
          <cell r="B157">
            <v>1.72</v>
          </cell>
        </row>
        <row r="158">
          <cell r="A158">
            <v>540128</v>
          </cell>
          <cell r="B158">
            <v>1.74</v>
          </cell>
        </row>
        <row r="159">
          <cell r="A159">
            <v>540129</v>
          </cell>
          <cell r="B159">
            <v>1.55</v>
          </cell>
        </row>
        <row r="160">
          <cell r="A160">
            <v>540134</v>
          </cell>
          <cell r="B160">
            <v>1.59</v>
          </cell>
        </row>
        <row r="161">
          <cell r="A161">
            <v>540148</v>
          </cell>
          <cell r="B161">
            <v>2.0499999999999998</v>
          </cell>
        </row>
        <row r="162">
          <cell r="A162">
            <v>540149</v>
          </cell>
          <cell r="B162">
            <v>2.02</v>
          </cell>
        </row>
        <row r="163">
          <cell r="A163">
            <v>580100</v>
          </cell>
          <cell r="B163">
            <v>1.7</v>
          </cell>
        </row>
        <row r="164">
          <cell r="A164">
            <v>580101</v>
          </cell>
          <cell r="B164">
            <v>1.83</v>
          </cell>
        </row>
        <row r="165">
          <cell r="A165">
            <v>580102</v>
          </cell>
          <cell r="B165">
            <v>1.67</v>
          </cell>
        </row>
        <row r="166">
          <cell r="A166">
            <v>580103</v>
          </cell>
          <cell r="B166">
            <v>1.74</v>
          </cell>
        </row>
        <row r="167">
          <cell r="A167">
            <v>580104</v>
          </cell>
          <cell r="B167">
            <v>1.81</v>
          </cell>
        </row>
        <row r="168">
          <cell r="A168">
            <v>580105</v>
          </cell>
          <cell r="B168">
            <v>1.81</v>
          </cell>
        </row>
        <row r="169">
          <cell r="A169">
            <v>580106</v>
          </cell>
          <cell r="B169">
            <v>1.66</v>
          </cell>
        </row>
        <row r="170">
          <cell r="A170">
            <v>900122</v>
          </cell>
          <cell r="B170">
            <v>1.5</v>
          </cell>
        </row>
        <row r="171">
          <cell r="A171">
            <v>900123</v>
          </cell>
          <cell r="B171">
            <v>1.4</v>
          </cell>
        </row>
        <row r="172">
          <cell r="A172">
            <v>900131</v>
          </cell>
          <cell r="B172">
            <v>1.6</v>
          </cell>
        </row>
        <row r="173">
          <cell r="A173">
            <v>900132</v>
          </cell>
          <cell r="B173">
            <v>1.6</v>
          </cell>
        </row>
        <row r="174">
          <cell r="A174">
            <v>900137</v>
          </cell>
          <cell r="B174">
            <v>1.6</v>
          </cell>
        </row>
        <row r="175">
          <cell r="A175">
            <v>900143</v>
          </cell>
          <cell r="B175">
            <v>1.6</v>
          </cell>
        </row>
        <row r="176">
          <cell r="A176">
            <v>900144</v>
          </cell>
          <cell r="B176">
            <v>1.6</v>
          </cell>
        </row>
        <row r="177">
          <cell r="A177">
            <v>900145</v>
          </cell>
          <cell r="B177">
            <v>1.6</v>
          </cell>
        </row>
        <row r="178">
          <cell r="A178">
            <v>900225</v>
          </cell>
          <cell r="B178">
            <v>1.3</v>
          </cell>
        </row>
        <row r="179">
          <cell r="A179">
            <v>900226</v>
          </cell>
          <cell r="B179">
            <v>1.3</v>
          </cell>
        </row>
        <row r="180">
          <cell r="A180">
            <v>900227</v>
          </cell>
          <cell r="B180">
            <v>1.45</v>
          </cell>
        </row>
        <row r="181">
          <cell r="A181">
            <v>920011</v>
          </cell>
          <cell r="B181">
            <v>1.5</v>
          </cell>
        </row>
        <row r="182">
          <cell r="A182">
            <v>920073</v>
          </cell>
          <cell r="B182">
            <v>1.5</v>
          </cell>
        </row>
        <row r="183">
          <cell r="A183">
            <v>920075</v>
          </cell>
          <cell r="B183">
            <v>1.3</v>
          </cell>
        </row>
        <row r="184">
          <cell r="A184">
            <v>920076</v>
          </cell>
          <cell r="B184">
            <v>1.35</v>
          </cell>
        </row>
        <row r="185">
          <cell r="A185">
            <v>920077</v>
          </cell>
          <cell r="B185">
            <v>1.35</v>
          </cell>
        </row>
        <row r="186">
          <cell r="A186">
            <v>920098</v>
          </cell>
          <cell r="B186">
            <v>1.65</v>
          </cell>
        </row>
        <row r="187">
          <cell r="A187">
            <v>920099</v>
          </cell>
          <cell r="B187">
            <v>1.65</v>
          </cell>
        </row>
        <row r="188">
          <cell r="A188">
            <v>920108</v>
          </cell>
          <cell r="B188">
            <v>1.65</v>
          </cell>
        </row>
        <row r="189">
          <cell r="A189">
            <v>920114</v>
          </cell>
          <cell r="B189">
            <v>1.6</v>
          </cell>
        </row>
        <row r="190">
          <cell r="A190">
            <v>920115</v>
          </cell>
          <cell r="B190">
            <v>1.6</v>
          </cell>
        </row>
        <row r="191">
          <cell r="A191">
            <v>920116</v>
          </cell>
          <cell r="B191">
            <v>1.6</v>
          </cell>
        </row>
        <row r="192">
          <cell r="A192">
            <v>920118</v>
          </cell>
          <cell r="B192">
            <v>1.42</v>
          </cell>
        </row>
        <row r="193">
          <cell r="A193">
            <v>920119</v>
          </cell>
          <cell r="B193">
            <v>1.6</v>
          </cell>
        </row>
        <row r="194">
          <cell r="A194">
            <v>920121</v>
          </cell>
          <cell r="B194">
            <v>1.6</v>
          </cell>
        </row>
        <row r="195">
          <cell r="A195">
            <v>920123</v>
          </cell>
          <cell r="B195">
            <v>1.6</v>
          </cell>
        </row>
        <row r="196">
          <cell r="A196">
            <v>920124</v>
          </cell>
          <cell r="B196">
            <v>1.6</v>
          </cell>
        </row>
        <row r="197">
          <cell r="A197">
            <v>920126</v>
          </cell>
          <cell r="B197">
            <v>1.6</v>
          </cell>
        </row>
        <row r="198">
          <cell r="A198">
            <v>920127</v>
          </cell>
          <cell r="B198">
            <v>1.5</v>
          </cell>
        </row>
        <row r="199">
          <cell r="A199">
            <v>920128</v>
          </cell>
          <cell r="B199">
            <v>1.5</v>
          </cell>
        </row>
        <row r="200">
          <cell r="A200">
            <v>920129</v>
          </cell>
          <cell r="B200">
            <v>1.35</v>
          </cell>
        </row>
        <row r="201">
          <cell r="A201">
            <v>920131</v>
          </cell>
          <cell r="B201">
            <v>1.5</v>
          </cell>
        </row>
        <row r="202">
          <cell r="A202">
            <v>920135</v>
          </cell>
          <cell r="B202">
            <v>1.6</v>
          </cell>
        </row>
        <row r="203">
          <cell r="A203">
            <v>920136</v>
          </cell>
          <cell r="B203">
            <v>1.4</v>
          </cell>
        </row>
        <row r="204">
          <cell r="A204">
            <v>920138</v>
          </cell>
          <cell r="B204">
            <v>5.2</v>
          </cell>
        </row>
        <row r="205">
          <cell r="A205">
            <v>920140</v>
          </cell>
          <cell r="B205">
            <v>1.6</v>
          </cell>
        </row>
        <row r="206">
          <cell r="A206">
            <v>920141</v>
          </cell>
          <cell r="B206">
            <v>1.4</v>
          </cell>
        </row>
        <row r="207">
          <cell r="A207">
            <v>920142</v>
          </cell>
          <cell r="B207">
            <v>1.35</v>
          </cell>
        </row>
        <row r="208">
          <cell r="A208">
            <v>920147</v>
          </cell>
          <cell r="B208">
            <v>1.3</v>
          </cell>
        </row>
        <row r="209">
          <cell r="A209">
            <v>920148</v>
          </cell>
          <cell r="B209">
            <v>1.3</v>
          </cell>
        </row>
        <row r="210">
          <cell r="A210">
            <v>920149</v>
          </cell>
          <cell r="B210">
            <v>1.1000000000000001</v>
          </cell>
        </row>
        <row r="211">
          <cell r="A211">
            <v>920151</v>
          </cell>
          <cell r="B211">
            <v>1.3</v>
          </cell>
        </row>
        <row r="212">
          <cell r="A212">
            <v>920152</v>
          </cell>
          <cell r="B212">
            <v>1.3</v>
          </cell>
        </row>
        <row r="213">
          <cell r="A213">
            <v>930050</v>
          </cell>
          <cell r="B213">
            <v>0.5</v>
          </cell>
        </row>
        <row r="214">
          <cell r="A214">
            <v>930055</v>
          </cell>
          <cell r="B214">
            <v>0.6</v>
          </cell>
        </row>
        <row r="215">
          <cell r="A215">
            <v>930111</v>
          </cell>
          <cell r="B215">
            <v>0.7</v>
          </cell>
        </row>
        <row r="216">
          <cell r="A216">
            <v>930114</v>
          </cell>
          <cell r="B216">
            <v>0.7</v>
          </cell>
        </row>
        <row r="217">
          <cell r="A217">
            <v>930136</v>
          </cell>
          <cell r="B217">
            <v>0.7</v>
          </cell>
        </row>
        <row r="218">
          <cell r="A218">
            <v>930138</v>
          </cell>
          <cell r="B218">
            <v>0.7</v>
          </cell>
        </row>
        <row r="219">
          <cell r="A219">
            <v>930141</v>
          </cell>
          <cell r="B219">
            <v>0.7</v>
          </cell>
        </row>
        <row r="220">
          <cell r="A220">
            <v>930142</v>
          </cell>
          <cell r="B220">
            <v>0.7</v>
          </cell>
        </row>
        <row r="221">
          <cell r="A221">
            <v>930143</v>
          </cell>
          <cell r="B221">
            <v>0.7</v>
          </cell>
        </row>
        <row r="222">
          <cell r="A222">
            <v>930148</v>
          </cell>
          <cell r="B222">
            <v>0.7</v>
          </cell>
        </row>
        <row r="223">
          <cell r="A223">
            <v>930149</v>
          </cell>
          <cell r="B223">
            <v>0.7</v>
          </cell>
        </row>
        <row r="224">
          <cell r="A224">
            <v>930150</v>
          </cell>
          <cell r="B224">
            <v>0.7</v>
          </cell>
        </row>
        <row r="225">
          <cell r="A225">
            <v>930151</v>
          </cell>
          <cell r="B225">
            <v>0.7</v>
          </cell>
        </row>
        <row r="226">
          <cell r="A226">
            <v>930196</v>
          </cell>
          <cell r="B226">
            <v>0.6</v>
          </cell>
        </row>
        <row r="227">
          <cell r="A227">
            <v>930200</v>
          </cell>
          <cell r="B227">
            <v>0.5</v>
          </cell>
        </row>
        <row r="228">
          <cell r="A228">
            <v>930208</v>
          </cell>
          <cell r="B228">
            <v>0.55000000000000004</v>
          </cell>
        </row>
        <row r="229">
          <cell r="A229">
            <v>930209</v>
          </cell>
          <cell r="B229">
            <v>0.55000000000000004</v>
          </cell>
        </row>
        <row r="230">
          <cell r="A230">
            <v>930211</v>
          </cell>
          <cell r="B230">
            <v>0.55000000000000004</v>
          </cell>
        </row>
        <row r="231">
          <cell r="A231">
            <v>930212</v>
          </cell>
          <cell r="B231">
            <v>0.55000000000000004</v>
          </cell>
        </row>
        <row r="232">
          <cell r="A232">
            <v>930250</v>
          </cell>
          <cell r="B232">
            <v>0.55000000000000004</v>
          </cell>
        </row>
        <row r="233">
          <cell r="A233">
            <v>930251</v>
          </cell>
          <cell r="B233">
            <v>0.55000000000000004</v>
          </cell>
        </row>
        <row r="234">
          <cell r="A234" t="str">
            <v>S96Vit</v>
          </cell>
          <cell r="B234">
            <v>1.2</v>
          </cell>
        </row>
        <row r="235">
          <cell r="A235" t="str">
            <v>S97V</v>
          </cell>
          <cell r="B235">
            <v>1.2</v>
          </cell>
        </row>
        <row r="236">
          <cell r="A236" t="str">
            <v>S97Vit</v>
          </cell>
          <cell r="B236">
            <v>1.2</v>
          </cell>
        </row>
        <row r="237">
          <cell r="A237" t="str">
            <v>S98V</v>
          </cell>
          <cell r="B237">
            <v>1.2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9"/>
  <sheetViews>
    <sheetView tabSelected="1" zoomScale="115" zoomScaleNormal="115" zoomScaleSheetLayoutView="40" workbookViewId="0">
      <selection activeCell="A77" sqref="A77"/>
    </sheetView>
  </sheetViews>
  <sheetFormatPr defaultRowHeight="14.4" x14ac:dyDescent="0.3"/>
  <cols>
    <col min="1" max="1" width="8.44140625" customWidth="1"/>
    <col min="2" max="2" width="15.44140625" bestFit="1" customWidth="1"/>
    <col min="3" max="3" width="7.33203125" bestFit="1" customWidth="1"/>
    <col min="4" max="4" width="29" bestFit="1" customWidth="1"/>
    <col min="5" max="5" width="5.44140625" bestFit="1" customWidth="1"/>
    <col min="6" max="6" width="20.77734375" bestFit="1" customWidth="1"/>
    <col min="7" max="7" width="16.33203125" customWidth="1"/>
    <col min="8" max="8" width="15.33203125" customWidth="1"/>
    <col min="9" max="9" width="10.5546875" bestFit="1" customWidth="1"/>
    <col min="10" max="10" width="9.88671875" customWidth="1"/>
    <col min="11" max="11" width="15.88671875" customWidth="1"/>
    <col min="12" max="12" width="7.109375" customWidth="1"/>
    <col min="13" max="13" width="11.6640625" style="60" bestFit="1" customWidth="1"/>
    <col min="14" max="14" width="11.109375" style="60" bestFit="1" customWidth="1"/>
    <col min="15" max="15" width="5.88671875" customWidth="1"/>
    <col min="16" max="16" width="9.6640625" bestFit="1" customWidth="1"/>
    <col min="17" max="17" width="9.5546875" bestFit="1" customWidth="1"/>
    <col min="18" max="18" width="8.88671875" bestFit="1" customWidth="1"/>
    <col min="19" max="19" width="9.88671875" customWidth="1"/>
    <col min="20" max="20" width="16.109375" bestFit="1" customWidth="1"/>
    <col min="21" max="21" width="13.5546875" bestFit="1" customWidth="1"/>
    <col min="22" max="22" width="41.109375" customWidth="1"/>
    <col min="23" max="23" width="13.33203125" customWidth="1"/>
    <col min="24" max="24" width="9.109375" customWidth="1"/>
    <col min="25" max="25" width="46.5546875" bestFit="1" customWidth="1"/>
  </cols>
  <sheetData>
    <row r="1" spans="1:25" ht="16.2" thickTop="1" x14ac:dyDescent="0.3">
      <c r="A1" s="3" t="s">
        <v>108</v>
      </c>
      <c r="B1" s="4"/>
      <c r="C1" s="5"/>
      <c r="D1" s="4"/>
      <c r="E1" s="4"/>
      <c r="F1" s="4"/>
      <c r="G1" s="4"/>
      <c r="H1" s="4"/>
      <c r="I1" s="4"/>
      <c r="J1" s="4"/>
      <c r="K1" s="4"/>
      <c r="L1" s="6"/>
      <c r="M1" s="7"/>
      <c r="N1" s="7"/>
      <c r="O1" s="7"/>
      <c r="P1" s="4"/>
      <c r="Q1" s="4"/>
      <c r="R1" s="4"/>
      <c r="S1" s="4"/>
      <c r="T1" s="4"/>
      <c r="U1" s="4"/>
      <c r="V1" s="4"/>
      <c r="W1" s="48"/>
      <c r="X1" s="8"/>
      <c r="Y1" s="106"/>
    </row>
    <row r="2" spans="1:25" x14ac:dyDescent="0.3">
      <c r="A2" s="9" t="s">
        <v>109</v>
      </c>
      <c r="B2" s="10"/>
      <c r="C2" s="11"/>
      <c r="D2" s="10"/>
      <c r="E2" s="10"/>
      <c r="F2" s="10"/>
      <c r="G2" s="10"/>
      <c r="H2" s="10" t="s">
        <v>337</v>
      </c>
      <c r="I2" s="10"/>
      <c r="J2" s="10"/>
      <c r="K2" s="10"/>
      <c r="L2" s="12"/>
      <c r="M2" s="13"/>
      <c r="N2" s="13"/>
      <c r="O2" s="13"/>
      <c r="P2" s="10"/>
      <c r="Q2" s="10"/>
      <c r="R2" s="10"/>
      <c r="S2" s="10"/>
      <c r="T2" s="10"/>
      <c r="U2" s="10"/>
      <c r="V2" s="10"/>
      <c r="W2" s="49"/>
      <c r="X2" s="51"/>
      <c r="Y2" s="107"/>
    </row>
    <row r="3" spans="1:25" x14ac:dyDescent="0.3">
      <c r="A3" s="9"/>
      <c r="B3" s="10"/>
      <c r="C3" s="11"/>
      <c r="D3" s="10"/>
      <c r="E3" s="10"/>
      <c r="F3" s="10"/>
      <c r="G3" s="10"/>
      <c r="H3" s="10" t="s">
        <v>148</v>
      </c>
      <c r="I3" s="10"/>
      <c r="J3" s="10"/>
      <c r="K3" s="10"/>
      <c r="L3" s="12"/>
      <c r="M3" s="13"/>
      <c r="N3" s="13"/>
      <c r="O3" s="13"/>
      <c r="P3" s="10"/>
      <c r="Q3" s="10"/>
      <c r="R3" s="10"/>
      <c r="S3" s="10"/>
      <c r="T3" s="10"/>
      <c r="U3" s="10"/>
      <c r="V3" s="10"/>
      <c r="W3" s="49"/>
      <c r="X3" s="51"/>
      <c r="Y3" s="107"/>
    </row>
    <row r="4" spans="1:25" x14ac:dyDescent="0.3">
      <c r="A4" s="14" t="s">
        <v>162</v>
      </c>
      <c r="B4" s="10"/>
      <c r="C4" s="11"/>
      <c r="D4" s="10"/>
      <c r="E4" s="10"/>
      <c r="F4" s="10"/>
      <c r="G4" s="10"/>
      <c r="H4" s="10" t="s">
        <v>149</v>
      </c>
      <c r="I4" s="10"/>
      <c r="J4" s="10"/>
      <c r="K4" s="10"/>
      <c r="L4" s="12"/>
      <c r="M4" s="13"/>
      <c r="N4" s="13"/>
      <c r="O4" s="13"/>
      <c r="P4" s="10"/>
      <c r="Q4" s="10"/>
      <c r="R4" s="10"/>
      <c r="S4" s="10"/>
      <c r="T4" s="15"/>
      <c r="U4" s="15"/>
      <c r="V4" s="10"/>
      <c r="W4" s="49"/>
      <c r="X4" s="51"/>
      <c r="Y4" s="107"/>
    </row>
    <row r="5" spans="1:25" x14ac:dyDescent="0.3">
      <c r="A5" s="9" t="s">
        <v>338</v>
      </c>
      <c r="B5" s="10"/>
      <c r="C5" s="11"/>
      <c r="D5" s="10"/>
      <c r="E5" s="10"/>
      <c r="F5" s="10"/>
      <c r="G5" s="10"/>
      <c r="H5" s="10" t="s">
        <v>174</v>
      </c>
      <c r="I5" s="10"/>
      <c r="J5" s="10"/>
      <c r="K5" s="10"/>
      <c r="L5" s="12"/>
      <c r="M5" s="13"/>
      <c r="N5" s="13"/>
      <c r="O5" s="13"/>
      <c r="P5" s="10"/>
      <c r="Q5" s="10"/>
      <c r="R5" s="10"/>
      <c r="S5" s="10"/>
      <c r="T5" s="15"/>
      <c r="U5" s="15"/>
      <c r="V5" s="10"/>
      <c r="W5" s="49"/>
      <c r="X5" s="51"/>
      <c r="Y5" s="107"/>
    </row>
    <row r="6" spans="1:25" ht="18.75" customHeight="1" x14ac:dyDescent="0.3">
      <c r="A6" s="9"/>
      <c r="B6" s="10"/>
      <c r="C6" s="11"/>
      <c r="D6" s="10"/>
      <c r="E6" s="10"/>
      <c r="F6" s="10"/>
      <c r="G6" s="10"/>
      <c r="H6" s="10" t="s">
        <v>176</v>
      </c>
      <c r="I6" s="10"/>
      <c r="J6" s="10"/>
      <c r="K6" s="10"/>
      <c r="L6" s="16"/>
      <c r="M6" s="13"/>
      <c r="N6" s="13"/>
      <c r="O6" s="13"/>
      <c r="P6" s="10"/>
      <c r="Q6" s="10"/>
      <c r="R6" s="10"/>
      <c r="S6" s="10"/>
      <c r="T6" s="10"/>
      <c r="U6" s="10"/>
      <c r="V6" s="10"/>
      <c r="W6" s="53" t="s">
        <v>110</v>
      </c>
      <c r="X6" s="52"/>
      <c r="Y6" s="108"/>
    </row>
    <row r="7" spans="1:25" ht="15" thickBot="1" x14ac:dyDescent="0.35">
      <c r="A7" s="17"/>
      <c r="B7" s="18"/>
      <c r="C7" s="11"/>
      <c r="D7" s="10"/>
      <c r="E7" s="10"/>
      <c r="F7" s="10"/>
      <c r="G7" s="10"/>
      <c r="H7" s="10"/>
      <c r="I7" s="18"/>
      <c r="J7" s="18"/>
      <c r="K7" s="10"/>
      <c r="L7" s="12"/>
      <c r="M7" s="13"/>
      <c r="N7" s="13"/>
      <c r="O7" s="19"/>
      <c r="P7" s="20"/>
      <c r="Q7" s="10"/>
      <c r="R7" s="10"/>
      <c r="S7" s="10"/>
      <c r="T7" s="10"/>
      <c r="U7" s="10"/>
      <c r="V7" s="10"/>
      <c r="W7" s="49"/>
      <c r="X7" s="51"/>
      <c r="Y7" s="107"/>
    </row>
    <row r="8" spans="1:25" x14ac:dyDescent="0.3">
      <c r="A8" s="116" t="s">
        <v>112</v>
      </c>
      <c r="B8" s="117" t="s">
        <v>113</v>
      </c>
      <c r="C8" s="118" t="s">
        <v>114</v>
      </c>
      <c r="D8" s="118" t="s">
        <v>115</v>
      </c>
      <c r="E8" s="118" t="s">
        <v>116</v>
      </c>
      <c r="F8" s="118" t="s">
        <v>117</v>
      </c>
      <c r="G8" s="118" t="s">
        <v>119</v>
      </c>
      <c r="H8" s="118" t="s">
        <v>120</v>
      </c>
      <c r="I8" s="118" t="s">
        <v>121</v>
      </c>
      <c r="J8" s="119" t="s">
        <v>122</v>
      </c>
      <c r="K8" s="120" t="s">
        <v>123</v>
      </c>
      <c r="L8" s="121" t="s">
        <v>123</v>
      </c>
      <c r="M8" s="122" t="s">
        <v>124</v>
      </c>
      <c r="N8" s="122" t="s">
        <v>124</v>
      </c>
      <c r="O8" s="123" t="s">
        <v>125</v>
      </c>
      <c r="P8" s="124" t="s">
        <v>126</v>
      </c>
      <c r="Q8" s="124" t="s">
        <v>127</v>
      </c>
      <c r="R8" s="125" t="s">
        <v>128</v>
      </c>
      <c r="S8" s="125" t="s">
        <v>128</v>
      </c>
      <c r="T8" s="125" t="s">
        <v>129</v>
      </c>
      <c r="U8" s="123" t="s">
        <v>130</v>
      </c>
      <c r="V8" s="126" t="s">
        <v>131</v>
      </c>
      <c r="W8" s="148" t="s">
        <v>132</v>
      </c>
      <c r="X8" s="149"/>
      <c r="Y8" s="127" t="s">
        <v>332</v>
      </c>
    </row>
    <row r="9" spans="1:25" x14ac:dyDescent="0.3">
      <c r="A9" s="128" t="s">
        <v>133</v>
      </c>
      <c r="B9" s="129"/>
      <c r="C9" s="21"/>
      <c r="D9" s="21" t="s">
        <v>134</v>
      </c>
      <c r="E9" s="21"/>
      <c r="F9" s="21"/>
      <c r="G9" s="21" t="s">
        <v>136</v>
      </c>
      <c r="H9" s="21"/>
      <c r="I9" s="21"/>
      <c r="J9" s="22" t="s">
        <v>137</v>
      </c>
      <c r="K9" s="23" t="s">
        <v>138</v>
      </c>
      <c r="L9" s="24" t="s">
        <v>139</v>
      </c>
      <c r="M9" s="25" t="s">
        <v>140</v>
      </c>
      <c r="N9" s="25" t="s">
        <v>141</v>
      </c>
      <c r="O9" s="22"/>
      <c r="P9" s="22"/>
      <c r="Q9" s="22"/>
      <c r="R9" s="35" t="s">
        <v>142</v>
      </c>
      <c r="S9" s="35" t="s">
        <v>143</v>
      </c>
      <c r="T9" s="22" t="s">
        <v>144</v>
      </c>
      <c r="U9" s="22"/>
      <c r="V9" s="26"/>
      <c r="W9" s="27" t="s">
        <v>145</v>
      </c>
      <c r="X9" s="28" t="s">
        <v>146</v>
      </c>
      <c r="Y9" s="130"/>
    </row>
    <row r="10" spans="1:25" x14ac:dyDescent="0.3">
      <c r="A10" s="131"/>
      <c r="B10" s="30"/>
      <c r="C10" s="30"/>
      <c r="D10" s="30"/>
      <c r="E10" s="30"/>
      <c r="F10" s="112" t="s">
        <v>330</v>
      </c>
      <c r="G10" s="30"/>
      <c r="H10" s="30"/>
      <c r="I10" s="30"/>
      <c r="J10" s="30"/>
      <c r="K10" s="29" t="s">
        <v>147</v>
      </c>
      <c r="L10" s="30"/>
      <c r="M10" s="56"/>
      <c r="N10" s="56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132"/>
    </row>
    <row r="11" spans="1:25" x14ac:dyDescent="0.3">
      <c r="A11" s="133"/>
      <c r="B11" s="32">
        <v>7</v>
      </c>
      <c r="C11" s="32"/>
      <c r="D11" s="32" t="s">
        <v>102</v>
      </c>
      <c r="E11" s="31"/>
      <c r="F11" s="31"/>
      <c r="G11" s="31"/>
      <c r="H11" s="31"/>
      <c r="I11" s="31"/>
      <c r="J11" s="31"/>
      <c r="K11" s="31"/>
      <c r="L11" s="31"/>
      <c r="M11" s="57"/>
      <c r="N11" s="57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134"/>
    </row>
    <row r="12" spans="1:25" x14ac:dyDescent="0.3">
      <c r="A12" s="131">
        <v>1</v>
      </c>
      <c r="B12" s="30">
        <v>7</v>
      </c>
      <c r="C12" s="30" t="s">
        <v>156</v>
      </c>
      <c r="D12" s="30" t="s">
        <v>7</v>
      </c>
      <c r="E12" s="30">
        <v>1957</v>
      </c>
      <c r="F12" s="30" t="s">
        <v>204</v>
      </c>
      <c r="G12" s="30" t="s">
        <v>0</v>
      </c>
      <c r="H12" s="33" t="s">
        <v>49</v>
      </c>
      <c r="I12" s="33" t="s">
        <v>50</v>
      </c>
      <c r="J12" s="30">
        <v>200</v>
      </c>
      <c r="K12" s="34">
        <v>55.8</v>
      </c>
      <c r="L12" s="34">
        <v>55.8</v>
      </c>
      <c r="M12" s="56">
        <v>0</v>
      </c>
      <c r="N12" s="56"/>
      <c r="O12" s="34" t="s">
        <v>1</v>
      </c>
      <c r="P12" s="34">
        <v>14.5</v>
      </c>
      <c r="Q12" s="34">
        <v>13.2</v>
      </c>
      <c r="R12" s="34">
        <f>VLOOKUP(H12,Blad1!$A$2:$B$237,2,FALSE)</f>
        <v>17.239999999999998</v>
      </c>
      <c r="S12" s="34">
        <f>VLOOKUP(I12,Blad1!$A$2:$B$237,2,FALSE)</f>
        <v>15.26</v>
      </c>
      <c r="T12" s="113">
        <v>0</v>
      </c>
      <c r="U12" s="30" t="s">
        <v>151</v>
      </c>
      <c r="V12" s="30"/>
      <c r="W12" s="30">
        <v>2845</v>
      </c>
      <c r="X12" s="30">
        <v>25</v>
      </c>
      <c r="Y12" s="132"/>
    </row>
    <row r="13" spans="1:25" x14ac:dyDescent="0.3">
      <c r="A13" s="131">
        <v>2</v>
      </c>
      <c r="B13" s="30">
        <v>7</v>
      </c>
      <c r="C13" s="30" t="s">
        <v>156</v>
      </c>
      <c r="D13" s="30" t="s">
        <v>7</v>
      </c>
      <c r="E13" s="30">
        <v>1957</v>
      </c>
      <c r="F13" s="30" t="s">
        <v>205</v>
      </c>
      <c r="G13" s="30" t="s">
        <v>0</v>
      </c>
      <c r="H13" s="33" t="s">
        <v>51</v>
      </c>
      <c r="I13" s="33" t="s">
        <v>50</v>
      </c>
      <c r="J13" s="30">
        <v>200</v>
      </c>
      <c r="K13" s="34">
        <v>60.8</v>
      </c>
      <c r="L13" s="34">
        <v>60.8</v>
      </c>
      <c r="M13" s="56">
        <v>2</v>
      </c>
      <c r="N13" s="56"/>
      <c r="O13" s="34" t="s">
        <v>1</v>
      </c>
      <c r="P13" s="34">
        <v>11.78</v>
      </c>
      <c r="Q13" s="34">
        <v>13.2</v>
      </c>
      <c r="R13" s="34">
        <f>VLOOKUP(H13,Blad1!$A$2:$B$237,2,FALSE)</f>
        <v>13.28</v>
      </c>
      <c r="S13" s="34">
        <f>VLOOKUP(I13,Blad1!$A$2:$B$237,2,FALSE)</f>
        <v>15.26</v>
      </c>
      <c r="T13" s="113">
        <v>0</v>
      </c>
      <c r="U13" s="30" t="s">
        <v>151</v>
      </c>
      <c r="V13" s="30"/>
      <c r="W13" s="30">
        <v>2845</v>
      </c>
      <c r="X13" s="30">
        <v>25</v>
      </c>
      <c r="Y13" s="132"/>
    </row>
    <row r="14" spans="1:25" x14ac:dyDescent="0.3">
      <c r="A14" s="131">
        <v>3</v>
      </c>
      <c r="B14" s="30">
        <v>7</v>
      </c>
      <c r="C14" s="30" t="s">
        <v>156</v>
      </c>
      <c r="D14" s="30" t="s">
        <v>8</v>
      </c>
      <c r="E14" s="30">
        <v>1984</v>
      </c>
      <c r="F14" s="30" t="s">
        <v>206</v>
      </c>
      <c r="G14" s="30" t="s">
        <v>2</v>
      </c>
      <c r="H14" s="33" t="s">
        <v>52</v>
      </c>
      <c r="I14" s="33" t="s">
        <v>53</v>
      </c>
      <c r="J14" s="30">
        <v>300</v>
      </c>
      <c r="K14" s="34">
        <v>39.22</v>
      </c>
      <c r="L14" s="34">
        <v>39.22</v>
      </c>
      <c r="M14" s="56">
        <v>10</v>
      </c>
      <c r="N14" s="56"/>
      <c r="O14" s="34" t="s">
        <v>1</v>
      </c>
      <c r="P14" s="34">
        <v>6.17</v>
      </c>
      <c r="Q14" s="34">
        <v>5.95</v>
      </c>
      <c r="R14" s="34">
        <f>VLOOKUP(H14,Blad1!$A$2:$B$237,2,FALSE)</f>
        <v>8.17</v>
      </c>
      <c r="S14" s="34">
        <f>VLOOKUP(I14,Blad1!$A$2:$B$237,2,FALSE)</f>
        <v>7.63</v>
      </c>
      <c r="T14" s="113">
        <v>0</v>
      </c>
      <c r="U14" s="30" t="s">
        <v>151</v>
      </c>
      <c r="V14" s="30"/>
      <c r="W14" s="30">
        <v>4193</v>
      </c>
      <c r="X14" s="30">
        <v>33</v>
      </c>
      <c r="Y14" s="132"/>
    </row>
    <row r="15" spans="1:25" x14ac:dyDescent="0.3">
      <c r="A15" s="131">
        <v>4</v>
      </c>
      <c r="B15" s="30">
        <v>7</v>
      </c>
      <c r="C15" s="30" t="s">
        <v>156</v>
      </c>
      <c r="D15" s="30" t="s">
        <v>8</v>
      </c>
      <c r="E15" s="30">
        <v>1984</v>
      </c>
      <c r="F15" s="30" t="s">
        <v>207</v>
      </c>
      <c r="G15" s="30" t="s">
        <v>2</v>
      </c>
      <c r="H15" s="33" t="s">
        <v>53</v>
      </c>
      <c r="I15" s="33" t="s">
        <v>54</v>
      </c>
      <c r="J15" s="30">
        <v>300</v>
      </c>
      <c r="K15" s="34">
        <v>31.95</v>
      </c>
      <c r="L15" s="34">
        <v>31.95</v>
      </c>
      <c r="M15" s="56">
        <v>8</v>
      </c>
      <c r="N15" s="56"/>
      <c r="O15" s="34" t="s">
        <v>1</v>
      </c>
      <c r="P15" s="34">
        <v>5.71</v>
      </c>
      <c r="Q15" s="34">
        <v>5.51</v>
      </c>
      <c r="R15" s="34">
        <f>VLOOKUP(H15,Blad1!$A$2:$B$237,2,FALSE)</f>
        <v>7.63</v>
      </c>
      <c r="S15" s="34">
        <f>VLOOKUP(I15,Blad1!$A$2:$B$237,2,FALSE)</f>
        <v>7.54</v>
      </c>
      <c r="T15" s="113">
        <v>0</v>
      </c>
      <c r="U15" s="30" t="s">
        <v>151</v>
      </c>
      <c r="V15" s="30"/>
      <c r="W15" s="30">
        <v>4193</v>
      </c>
      <c r="X15" s="30">
        <v>33</v>
      </c>
      <c r="Y15" s="132"/>
    </row>
    <row r="16" spans="1:25" x14ac:dyDescent="0.3">
      <c r="A16" s="131">
        <v>5</v>
      </c>
      <c r="B16" s="30">
        <v>7</v>
      </c>
      <c r="C16" s="30" t="s">
        <v>157</v>
      </c>
      <c r="D16" s="30" t="s">
        <v>9</v>
      </c>
      <c r="E16" s="30">
        <v>1982</v>
      </c>
      <c r="F16" s="30" t="s">
        <v>212</v>
      </c>
      <c r="G16" s="30" t="s">
        <v>2</v>
      </c>
      <c r="H16" s="33" t="s">
        <v>55</v>
      </c>
      <c r="I16" s="33" t="s">
        <v>56</v>
      </c>
      <c r="J16" s="30">
        <v>300</v>
      </c>
      <c r="K16" s="34">
        <v>48.1</v>
      </c>
      <c r="L16" s="34">
        <v>48.1</v>
      </c>
      <c r="M16" s="56">
        <v>23</v>
      </c>
      <c r="N16" s="56"/>
      <c r="O16" s="34" t="s">
        <v>1</v>
      </c>
      <c r="P16" s="34">
        <v>7.49</v>
      </c>
      <c r="Q16" s="34">
        <v>7.66</v>
      </c>
      <c r="R16" s="34">
        <f>VLOOKUP(H16,Blad1!$A$2:$B$237,2,FALSE)</f>
        <v>9.49</v>
      </c>
      <c r="S16" s="34">
        <f>VLOOKUP(I16,Blad1!$A$2:$B$237,2,FALSE)</f>
        <v>9.5399999999999991</v>
      </c>
      <c r="T16" s="30">
        <v>3.2</v>
      </c>
      <c r="U16" s="30" t="s">
        <v>151</v>
      </c>
      <c r="V16" s="30"/>
      <c r="W16" s="30">
        <v>4193</v>
      </c>
      <c r="X16" s="30">
        <v>33</v>
      </c>
      <c r="Y16" s="132"/>
    </row>
    <row r="17" spans="1:25" x14ac:dyDescent="0.3">
      <c r="A17" s="131">
        <v>6</v>
      </c>
      <c r="B17" s="30">
        <v>7</v>
      </c>
      <c r="C17" s="30" t="s">
        <v>156</v>
      </c>
      <c r="D17" s="30" t="s">
        <v>10</v>
      </c>
      <c r="E17" s="30">
        <v>1957</v>
      </c>
      <c r="F17" s="30" t="s">
        <v>202</v>
      </c>
      <c r="G17" s="30" t="s">
        <v>0</v>
      </c>
      <c r="H17" s="33" t="s">
        <v>57</v>
      </c>
      <c r="I17" s="33" t="s">
        <v>58</v>
      </c>
      <c r="J17" s="30">
        <v>200</v>
      </c>
      <c r="K17" s="34">
        <v>62</v>
      </c>
      <c r="L17" s="34">
        <v>62</v>
      </c>
      <c r="M17" s="56">
        <v>2</v>
      </c>
      <c r="N17" s="56"/>
      <c r="O17" s="34" t="s">
        <v>1</v>
      </c>
      <c r="P17" s="34">
        <v>35.85</v>
      </c>
      <c r="Q17" s="34">
        <v>33.869999999999997</v>
      </c>
      <c r="R17" s="34">
        <f>VLOOKUP(H17,Blad1!$A$2:$B$237,2,FALSE)</f>
        <v>37.049999999999997</v>
      </c>
      <c r="S17" s="34">
        <f>VLOOKUP(I17,Blad1!$A$2:$B$237,2,FALSE)</f>
        <v>35.03</v>
      </c>
      <c r="T17" s="113">
        <v>0</v>
      </c>
      <c r="U17" s="30" t="s">
        <v>151</v>
      </c>
      <c r="V17" s="30"/>
      <c r="W17" s="30">
        <v>3150</v>
      </c>
      <c r="X17" s="30">
        <v>27</v>
      </c>
      <c r="Y17" s="132"/>
    </row>
    <row r="18" spans="1:25" x14ac:dyDescent="0.3">
      <c r="A18" s="131">
        <v>7</v>
      </c>
      <c r="B18" s="30">
        <v>7</v>
      </c>
      <c r="C18" s="30" t="s">
        <v>156</v>
      </c>
      <c r="D18" s="30" t="s">
        <v>10</v>
      </c>
      <c r="E18" s="30">
        <v>1957</v>
      </c>
      <c r="F18" s="30" t="s">
        <v>203</v>
      </c>
      <c r="G18" s="30" t="s">
        <v>0</v>
      </c>
      <c r="H18" s="33" t="s">
        <v>58</v>
      </c>
      <c r="I18" s="33" t="s">
        <v>59</v>
      </c>
      <c r="J18" s="30">
        <v>200</v>
      </c>
      <c r="K18" s="34">
        <v>57</v>
      </c>
      <c r="L18" s="34">
        <v>57</v>
      </c>
      <c r="M18" s="56">
        <v>0</v>
      </c>
      <c r="N18" s="56"/>
      <c r="O18" s="34" t="s">
        <v>1</v>
      </c>
      <c r="P18" s="34">
        <v>33.869999999999997</v>
      </c>
      <c r="Q18" s="34">
        <v>31.44</v>
      </c>
      <c r="R18" s="34">
        <f>VLOOKUP(H18,Blad1!$A$2:$B$237,2,FALSE)</f>
        <v>35.03</v>
      </c>
      <c r="S18" s="34">
        <f>VLOOKUP(I18,Blad1!$A$2:$B$237,2,FALSE)</f>
        <v>32.630000000000003</v>
      </c>
      <c r="T18" s="113">
        <v>0</v>
      </c>
      <c r="U18" s="30" t="s">
        <v>151</v>
      </c>
      <c r="V18" s="30"/>
      <c r="W18" s="30">
        <v>3150</v>
      </c>
      <c r="X18" s="30">
        <v>27</v>
      </c>
      <c r="Y18" s="132"/>
    </row>
    <row r="19" spans="1:25" x14ac:dyDescent="0.3">
      <c r="A19" s="131">
        <v>8</v>
      </c>
      <c r="B19" s="30">
        <v>7</v>
      </c>
      <c r="C19" s="30" t="s">
        <v>158</v>
      </c>
      <c r="D19" s="30" t="s">
        <v>11</v>
      </c>
      <c r="E19" s="30">
        <v>1954</v>
      </c>
      <c r="F19" s="30" t="s">
        <v>286</v>
      </c>
      <c r="G19" s="30" t="s">
        <v>2</v>
      </c>
      <c r="H19" s="33" t="s">
        <v>60</v>
      </c>
      <c r="I19" s="33" t="s">
        <v>61</v>
      </c>
      <c r="J19" s="30">
        <v>250</v>
      </c>
      <c r="K19" s="34">
        <v>41</v>
      </c>
      <c r="L19" s="38">
        <v>40.32</v>
      </c>
      <c r="M19" s="58">
        <v>0</v>
      </c>
      <c r="N19" s="58"/>
      <c r="O19" s="38" t="s">
        <v>1</v>
      </c>
      <c r="P19" s="38">
        <v>6.47</v>
      </c>
      <c r="Q19" s="38">
        <v>6.73</v>
      </c>
      <c r="R19" s="38">
        <v>7.7</v>
      </c>
      <c r="S19" s="38">
        <v>7.87</v>
      </c>
      <c r="T19" s="113">
        <v>0</v>
      </c>
      <c r="U19" s="30" t="s">
        <v>151</v>
      </c>
      <c r="V19" s="30"/>
      <c r="W19" s="30">
        <v>3821</v>
      </c>
      <c r="X19" s="30">
        <v>31</v>
      </c>
      <c r="Y19" s="132"/>
    </row>
    <row r="20" spans="1:25" x14ac:dyDescent="0.3">
      <c r="A20" s="131">
        <v>9</v>
      </c>
      <c r="B20" s="30">
        <v>7</v>
      </c>
      <c r="C20" s="30" t="s">
        <v>158</v>
      </c>
      <c r="D20" s="30" t="s">
        <v>11</v>
      </c>
      <c r="E20" s="30">
        <v>1954</v>
      </c>
      <c r="F20" s="30" t="s">
        <v>292</v>
      </c>
      <c r="G20" s="30" t="s">
        <v>2</v>
      </c>
      <c r="H20" s="33" t="s">
        <v>61</v>
      </c>
      <c r="I20" s="33" t="s">
        <v>62</v>
      </c>
      <c r="J20" s="30">
        <v>250</v>
      </c>
      <c r="K20" s="34">
        <v>41.77</v>
      </c>
      <c r="L20" s="38">
        <v>41.64</v>
      </c>
      <c r="M20" s="58">
        <v>0</v>
      </c>
      <c r="N20" s="58"/>
      <c r="O20" s="38" t="s">
        <v>1</v>
      </c>
      <c r="P20" s="38">
        <v>6.74</v>
      </c>
      <c r="Q20" s="38">
        <v>7.07</v>
      </c>
      <c r="R20" s="38">
        <v>7.87</v>
      </c>
      <c r="S20" s="38">
        <v>7.9</v>
      </c>
      <c r="T20" s="113">
        <v>0</v>
      </c>
      <c r="U20" s="30" t="s">
        <v>151</v>
      </c>
      <c r="V20" s="30"/>
      <c r="W20" s="30">
        <v>2845</v>
      </c>
      <c r="X20" s="30">
        <v>25</v>
      </c>
      <c r="Y20" s="132"/>
    </row>
    <row r="21" spans="1:25" x14ac:dyDescent="0.3">
      <c r="A21" s="131">
        <v>10</v>
      </c>
      <c r="B21" s="30">
        <v>7</v>
      </c>
      <c r="C21" s="30" t="s">
        <v>157</v>
      </c>
      <c r="D21" s="30" t="s">
        <v>12</v>
      </c>
      <c r="E21" s="30">
        <v>1982</v>
      </c>
      <c r="F21" s="30" t="s">
        <v>209</v>
      </c>
      <c r="G21" s="30" t="s">
        <v>2</v>
      </c>
      <c r="H21" s="33" t="s">
        <v>63</v>
      </c>
      <c r="I21" s="33" t="s">
        <v>64</v>
      </c>
      <c r="J21" s="30">
        <v>300</v>
      </c>
      <c r="K21" s="34">
        <v>28.79</v>
      </c>
      <c r="L21" s="38">
        <v>28.79</v>
      </c>
      <c r="M21" s="58">
        <v>4</v>
      </c>
      <c r="N21" s="58"/>
      <c r="O21" s="38" t="s">
        <v>1</v>
      </c>
      <c r="P21" s="38">
        <v>6.12</v>
      </c>
      <c r="Q21" s="38">
        <v>6.07</v>
      </c>
      <c r="R21" s="38">
        <f>VLOOKUP(H21,Blad1!$A$2:$B$237,2,FALSE)</f>
        <v>9.0399999999999991</v>
      </c>
      <c r="S21" s="38">
        <f>VLOOKUP(I21,Blad1!$A$2:$B$237,2,FALSE)</f>
        <v>9.1199999999999992</v>
      </c>
      <c r="T21" s="30">
        <v>3.2</v>
      </c>
      <c r="U21" s="30" t="s">
        <v>151</v>
      </c>
      <c r="V21" s="30"/>
      <c r="W21" s="30">
        <v>4193</v>
      </c>
      <c r="X21" s="30">
        <v>33</v>
      </c>
      <c r="Y21" s="132"/>
    </row>
    <row r="22" spans="1:25" x14ac:dyDescent="0.3">
      <c r="A22" s="131">
        <v>11</v>
      </c>
      <c r="B22" s="30">
        <v>7</v>
      </c>
      <c r="C22" s="30" t="s">
        <v>157</v>
      </c>
      <c r="D22" s="30" t="s">
        <v>12</v>
      </c>
      <c r="E22" s="30">
        <v>1985</v>
      </c>
      <c r="F22" s="30" t="s">
        <v>210</v>
      </c>
      <c r="G22" s="30" t="s">
        <v>2</v>
      </c>
      <c r="H22" s="33" t="s">
        <v>65</v>
      </c>
      <c r="I22" s="33" t="s">
        <v>66</v>
      </c>
      <c r="J22" s="30">
        <v>300</v>
      </c>
      <c r="K22" s="34">
        <v>43.66</v>
      </c>
      <c r="L22" s="38">
        <v>43.66</v>
      </c>
      <c r="M22" s="58">
        <v>0</v>
      </c>
      <c r="N22" s="58"/>
      <c r="O22" s="38" t="s">
        <v>1</v>
      </c>
      <c r="P22" s="38">
        <v>5.92</v>
      </c>
      <c r="Q22" s="38">
        <v>7.65</v>
      </c>
      <c r="R22" s="38">
        <f>VLOOKUP(H22,Blad1!$A$2:$B$237,2,FALSE)</f>
        <v>9.08</v>
      </c>
      <c r="S22" s="38">
        <f>VLOOKUP(I22,Blad1!$A$2:$B$237,2,FALSE)</f>
        <v>9.14</v>
      </c>
      <c r="T22" s="30">
        <v>3.2</v>
      </c>
      <c r="U22" s="30" t="s">
        <v>151</v>
      </c>
      <c r="V22" s="30"/>
      <c r="W22" s="30">
        <v>4193</v>
      </c>
      <c r="X22" s="30">
        <v>33</v>
      </c>
      <c r="Y22" s="132"/>
    </row>
    <row r="23" spans="1:25" x14ac:dyDescent="0.3">
      <c r="A23" s="131">
        <v>12</v>
      </c>
      <c r="B23" s="30">
        <v>7</v>
      </c>
      <c r="C23" s="30" t="s">
        <v>157</v>
      </c>
      <c r="D23" s="30" t="s">
        <v>12</v>
      </c>
      <c r="E23" s="30">
        <v>1985</v>
      </c>
      <c r="F23" s="30" t="s">
        <v>211</v>
      </c>
      <c r="G23" s="30" t="s">
        <v>2</v>
      </c>
      <c r="H23" s="33" t="s">
        <v>67</v>
      </c>
      <c r="I23" s="33" t="s">
        <v>68</v>
      </c>
      <c r="J23" s="30">
        <v>300</v>
      </c>
      <c r="K23" s="34">
        <v>49.65</v>
      </c>
      <c r="L23" s="38">
        <v>49.65</v>
      </c>
      <c r="M23" s="58">
        <v>8</v>
      </c>
      <c r="N23" s="58"/>
      <c r="O23" s="38" t="s">
        <v>1</v>
      </c>
      <c r="P23" s="38">
        <v>5.84</v>
      </c>
      <c r="Q23" s="38">
        <v>5.7</v>
      </c>
      <c r="R23" s="38">
        <f>VLOOKUP(H23,Blad1!$A$2:$B$237,2,FALSE)</f>
        <v>9.11</v>
      </c>
      <c r="S23" s="38">
        <f>VLOOKUP(I23,Blad1!$A$2:$B$237,2,FALSE)</f>
        <v>9.33</v>
      </c>
      <c r="T23" s="30">
        <v>3.2</v>
      </c>
      <c r="U23" s="30" t="s">
        <v>151</v>
      </c>
      <c r="V23" s="30"/>
      <c r="W23" s="30">
        <v>4193</v>
      </c>
      <c r="X23" s="30">
        <v>33</v>
      </c>
      <c r="Y23" s="132"/>
    </row>
    <row r="24" spans="1:25" x14ac:dyDescent="0.3">
      <c r="A24" s="131">
        <v>13</v>
      </c>
      <c r="B24" s="30">
        <v>7</v>
      </c>
      <c r="C24" s="30" t="s">
        <v>156</v>
      </c>
      <c r="D24" s="30" t="s">
        <v>15</v>
      </c>
      <c r="E24" s="30">
        <v>1956</v>
      </c>
      <c r="F24" s="30" t="s">
        <v>238</v>
      </c>
      <c r="G24" s="30" t="s">
        <v>2</v>
      </c>
      <c r="H24" s="33" t="s">
        <v>100</v>
      </c>
      <c r="I24" s="33" t="s">
        <v>101</v>
      </c>
      <c r="J24" s="30">
        <v>250</v>
      </c>
      <c r="K24" s="34">
        <v>63.9</v>
      </c>
      <c r="L24" s="38">
        <v>63.9</v>
      </c>
      <c r="M24" s="58">
        <v>1</v>
      </c>
      <c r="N24" s="58"/>
      <c r="O24" s="38" t="s">
        <v>1</v>
      </c>
      <c r="P24" s="38">
        <v>41.03</v>
      </c>
      <c r="Q24" s="38">
        <v>41.13</v>
      </c>
      <c r="R24" s="38">
        <f>VLOOKUP(H24,Blad1!$A$2:$B$237,2,FALSE)</f>
        <v>42.35</v>
      </c>
      <c r="S24" s="38">
        <f>VLOOKUP(I24,Blad1!$A$2:$B$237,2,FALSE)</f>
        <v>42.52</v>
      </c>
      <c r="T24" s="113">
        <v>0</v>
      </c>
      <c r="U24" s="30" t="s">
        <v>151</v>
      </c>
      <c r="V24" s="30"/>
      <c r="W24" s="30">
        <v>2845</v>
      </c>
      <c r="X24" s="30">
        <v>25</v>
      </c>
      <c r="Y24" s="132"/>
    </row>
    <row r="25" spans="1:25" x14ac:dyDescent="0.3">
      <c r="A25" s="131">
        <v>14</v>
      </c>
      <c r="B25" s="30">
        <v>7</v>
      </c>
      <c r="C25" s="30" t="s">
        <v>156</v>
      </c>
      <c r="D25" s="30" t="s">
        <v>152</v>
      </c>
      <c r="E25" s="30">
        <v>1956</v>
      </c>
      <c r="F25" s="30" t="s">
        <v>213</v>
      </c>
      <c r="G25" s="30" t="s">
        <v>2</v>
      </c>
      <c r="H25" s="33" t="s">
        <v>69</v>
      </c>
      <c r="I25" s="33" t="s">
        <v>100</v>
      </c>
      <c r="J25" s="30">
        <v>250</v>
      </c>
      <c r="K25" s="34">
        <v>46.1</v>
      </c>
      <c r="L25" s="38">
        <v>46.1</v>
      </c>
      <c r="M25" s="58">
        <v>0</v>
      </c>
      <c r="N25" s="58"/>
      <c r="O25" s="38" t="s">
        <v>1</v>
      </c>
      <c r="P25" s="38">
        <v>39.880000000000003</v>
      </c>
      <c r="Q25" s="38">
        <v>40.57</v>
      </c>
      <c r="R25" s="38">
        <f>VLOOKUP(H25,Blad1!$A$2:$B$237,2,FALSE)</f>
        <v>41.28</v>
      </c>
      <c r="S25" s="38">
        <f>VLOOKUP(I25,Blad1!$A$2:$B$237,2,FALSE)</f>
        <v>42.35</v>
      </c>
      <c r="T25" s="113">
        <v>0</v>
      </c>
      <c r="U25" s="30" t="s">
        <v>151</v>
      </c>
      <c r="V25" s="30"/>
      <c r="W25" s="30">
        <v>2845</v>
      </c>
      <c r="X25" s="30">
        <v>25</v>
      </c>
      <c r="Y25" s="132"/>
    </row>
    <row r="26" spans="1:25" x14ac:dyDescent="0.3">
      <c r="A26" s="131">
        <v>15</v>
      </c>
      <c r="B26" s="30">
        <v>7</v>
      </c>
      <c r="C26" s="30" t="s">
        <v>156</v>
      </c>
      <c r="D26" s="30" t="s">
        <v>13</v>
      </c>
      <c r="E26" s="30">
        <v>1956</v>
      </c>
      <c r="F26" s="30" t="s">
        <v>214</v>
      </c>
      <c r="G26" s="30" t="s">
        <v>2</v>
      </c>
      <c r="H26" s="33" t="s">
        <v>69</v>
      </c>
      <c r="I26" s="33" t="s">
        <v>70</v>
      </c>
      <c r="J26" s="30">
        <v>250</v>
      </c>
      <c r="K26" s="34">
        <v>45.6</v>
      </c>
      <c r="L26" s="38">
        <v>45.6</v>
      </c>
      <c r="M26" s="58">
        <v>0</v>
      </c>
      <c r="N26" s="58"/>
      <c r="O26" s="38" t="s">
        <v>1</v>
      </c>
      <c r="P26" s="38">
        <v>38.880000000000003</v>
      </c>
      <c r="Q26" s="38">
        <v>38.229999999999997</v>
      </c>
      <c r="R26" s="38">
        <f>VLOOKUP(H26,Blad1!$A$2:$B$237,2,FALSE)</f>
        <v>41.28</v>
      </c>
      <c r="S26" s="38">
        <f>VLOOKUP(I26,Blad1!$A$2:$B$237,2,FALSE)</f>
        <v>39.450000000000003</v>
      </c>
      <c r="T26" s="113">
        <v>0</v>
      </c>
      <c r="U26" s="30" t="s">
        <v>151</v>
      </c>
      <c r="V26" s="30"/>
      <c r="W26" s="30">
        <v>2845</v>
      </c>
      <c r="X26" s="30">
        <v>25</v>
      </c>
      <c r="Y26" s="132"/>
    </row>
    <row r="27" spans="1:25" s="40" customFormat="1" x14ac:dyDescent="0.3">
      <c r="A27" s="135">
        <v>16</v>
      </c>
      <c r="B27" s="36">
        <v>7</v>
      </c>
      <c r="C27" s="30" t="s">
        <v>156</v>
      </c>
      <c r="D27" s="36" t="s">
        <v>13</v>
      </c>
      <c r="E27" s="36">
        <v>1956</v>
      </c>
      <c r="F27" s="36" t="s">
        <v>215</v>
      </c>
      <c r="G27" s="36" t="s">
        <v>2</v>
      </c>
      <c r="H27" s="39" t="s">
        <v>90</v>
      </c>
      <c r="I27" s="39" t="s">
        <v>70</v>
      </c>
      <c r="J27" s="36">
        <v>250</v>
      </c>
      <c r="K27" s="38">
        <v>41.15</v>
      </c>
      <c r="L27" s="38">
        <v>41.15</v>
      </c>
      <c r="M27" s="58">
        <v>1</v>
      </c>
      <c r="N27" s="58"/>
      <c r="O27" s="38" t="s">
        <v>1</v>
      </c>
      <c r="P27" s="38">
        <v>36.61</v>
      </c>
      <c r="Q27" s="38">
        <v>37.229999999999997</v>
      </c>
      <c r="R27" s="38">
        <f>VLOOKUP(H27,Blad1!$A$2:$B$237,2,FALSE)</f>
        <v>37.78</v>
      </c>
      <c r="S27" s="38">
        <f>VLOOKUP(I27,Blad1!$A$2:$B$237,2,FALSE)</f>
        <v>39.450000000000003</v>
      </c>
      <c r="T27" s="113">
        <v>0</v>
      </c>
      <c r="U27" s="36" t="s">
        <v>151</v>
      </c>
      <c r="V27" s="36"/>
      <c r="W27" s="30">
        <v>2845</v>
      </c>
      <c r="X27" s="30">
        <v>25</v>
      </c>
      <c r="Y27" s="136"/>
    </row>
    <row r="28" spans="1:25" s="40" customFormat="1" x14ac:dyDescent="0.3">
      <c r="A28" s="135">
        <v>17</v>
      </c>
      <c r="B28" s="36">
        <v>7</v>
      </c>
      <c r="C28" s="30" t="s">
        <v>156</v>
      </c>
      <c r="D28" s="36" t="s">
        <v>13</v>
      </c>
      <c r="E28" s="36">
        <v>1956</v>
      </c>
      <c r="F28" s="36" t="s">
        <v>216</v>
      </c>
      <c r="G28" s="36" t="s">
        <v>2</v>
      </c>
      <c r="H28" s="39" t="s">
        <v>89</v>
      </c>
      <c r="I28" s="39" t="s">
        <v>90</v>
      </c>
      <c r="J28" s="36">
        <v>250</v>
      </c>
      <c r="K28" s="38">
        <v>32.65</v>
      </c>
      <c r="L28" s="38">
        <v>32.65</v>
      </c>
      <c r="M28" s="58">
        <v>1</v>
      </c>
      <c r="N28" s="58"/>
      <c r="O28" s="38" t="s">
        <v>1</v>
      </c>
      <c r="P28" s="38">
        <v>35.090000000000003</v>
      </c>
      <c r="Q28" s="38">
        <v>35.56</v>
      </c>
      <c r="R28" s="38">
        <f>VLOOKUP(H28,Blad1!$A$2:$B$237,2,FALSE)</f>
        <v>36.32</v>
      </c>
      <c r="S28" s="38">
        <f>VLOOKUP(I28,Blad1!$A$2:$B$237,2,FALSE)</f>
        <v>37.78</v>
      </c>
      <c r="T28" s="113">
        <v>0</v>
      </c>
      <c r="U28" s="36" t="s">
        <v>151</v>
      </c>
      <c r="V28" s="36"/>
      <c r="W28" s="30">
        <v>2845</v>
      </c>
      <c r="X28" s="30">
        <v>25</v>
      </c>
      <c r="Y28" s="136"/>
    </row>
    <row r="29" spans="1:25" s="40" customFormat="1" x14ac:dyDescent="0.3">
      <c r="A29" s="135">
        <v>18</v>
      </c>
      <c r="B29" s="36">
        <v>7</v>
      </c>
      <c r="C29" s="30" t="s">
        <v>156</v>
      </c>
      <c r="D29" s="36" t="s">
        <v>13</v>
      </c>
      <c r="E29" s="36">
        <v>1956</v>
      </c>
      <c r="F29" s="36" t="s">
        <v>217</v>
      </c>
      <c r="G29" s="36" t="s">
        <v>2</v>
      </c>
      <c r="H29" s="39" t="s">
        <v>88</v>
      </c>
      <c r="I29" s="39" t="s">
        <v>89</v>
      </c>
      <c r="J29" s="36">
        <v>250</v>
      </c>
      <c r="K29" s="38">
        <v>35.36</v>
      </c>
      <c r="L29" s="38">
        <v>35.36</v>
      </c>
      <c r="M29" s="58">
        <v>0</v>
      </c>
      <c r="N29" s="58"/>
      <c r="O29" s="38" t="s">
        <v>1</v>
      </c>
      <c r="P29" s="38">
        <v>33.53</v>
      </c>
      <c r="Q29" s="38">
        <v>33.950000000000003</v>
      </c>
      <c r="R29" s="38">
        <f>VLOOKUP(H29,Blad1!$A$2:$B$237,2,FALSE)</f>
        <v>34.75</v>
      </c>
      <c r="S29" s="38">
        <f>VLOOKUP(I29,Blad1!$A$2:$B$237,2,FALSE)</f>
        <v>36.32</v>
      </c>
      <c r="T29" s="113">
        <v>0</v>
      </c>
      <c r="U29" s="36" t="s">
        <v>151</v>
      </c>
      <c r="V29" s="36"/>
      <c r="W29" s="30">
        <v>2845</v>
      </c>
      <c r="X29" s="30">
        <v>25</v>
      </c>
      <c r="Y29" s="136"/>
    </row>
    <row r="30" spans="1:25" s="40" customFormat="1" x14ac:dyDescent="0.3">
      <c r="A30" s="135">
        <v>19</v>
      </c>
      <c r="B30" s="36">
        <v>7</v>
      </c>
      <c r="C30" s="30" t="s">
        <v>156</v>
      </c>
      <c r="D30" s="36" t="s">
        <v>13</v>
      </c>
      <c r="E30" s="36">
        <v>1956</v>
      </c>
      <c r="F30" s="36" t="s">
        <v>218</v>
      </c>
      <c r="G30" s="36" t="s">
        <v>2</v>
      </c>
      <c r="H30" s="39" t="s">
        <v>87</v>
      </c>
      <c r="I30" s="39" t="s">
        <v>88</v>
      </c>
      <c r="J30" s="36">
        <v>250</v>
      </c>
      <c r="K30" s="38">
        <v>34.44</v>
      </c>
      <c r="L30" s="38">
        <v>34.44</v>
      </c>
      <c r="M30" s="58">
        <v>0</v>
      </c>
      <c r="N30" s="58"/>
      <c r="O30" s="38" t="s">
        <v>1</v>
      </c>
      <c r="P30" s="38">
        <v>32.049999999999997</v>
      </c>
      <c r="Q30" s="38">
        <v>32.43</v>
      </c>
      <c r="R30" s="38">
        <f>VLOOKUP(H30,Blad1!$A$2:$B$237,2,FALSE)</f>
        <v>33.33</v>
      </c>
      <c r="S30" s="38">
        <f>VLOOKUP(I30,Blad1!$A$2:$B$237,2,FALSE)</f>
        <v>34.75</v>
      </c>
      <c r="T30" s="113">
        <v>0</v>
      </c>
      <c r="U30" s="36" t="s">
        <v>151</v>
      </c>
      <c r="V30" s="36"/>
      <c r="W30" s="30">
        <v>2845</v>
      </c>
      <c r="X30" s="30">
        <v>25</v>
      </c>
      <c r="Y30" s="136"/>
    </row>
    <row r="31" spans="1:25" s="40" customFormat="1" x14ac:dyDescent="0.3">
      <c r="A31" s="135">
        <v>20</v>
      </c>
      <c r="B31" s="36">
        <v>7</v>
      </c>
      <c r="C31" s="30" t="s">
        <v>156</v>
      </c>
      <c r="D31" s="36" t="s">
        <v>13</v>
      </c>
      <c r="E31" s="36">
        <v>1956</v>
      </c>
      <c r="F31" s="36" t="s">
        <v>219</v>
      </c>
      <c r="G31" s="36" t="s">
        <v>2</v>
      </c>
      <c r="H31" s="39" t="s">
        <v>86</v>
      </c>
      <c r="I31" s="39" t="s">
        <v>87</v>
      </c>
      <c r="J31" s="36">
        <v>250</v>
      </c>
      <c r="K31" s="38">
        <v>39.82</v>
      </c>
      <c r="L31" s="38">
        <v>39.82</v>
      </c>
      <c r="M31" s="58">
        <v>2</v>
      </c>
      <c r="N31" s="58"/>
      <c r="O31" s="38" t="s">
        <v>1</v>
      </c>
      <c r="P31" s="38">
        <v>30.23</v>
      </c>
      <c r="Q31" s="38">
        <v>30.76</v>
      </c>
      <c r="R31" s="38">
        <f>VLOOKUP(H31,Blad1!$A$2:$B$237,2,FALSE)</f>
        <v>31.48</v>
      </c>
      <c r="S31" s="38">
        <f>VLOOKUP(I31,Blad1!$A$2:$B$237,2,FALSE)</f>
        <v>33.33</v>
      </c>
      <c r="T31" s="113">
        <v>0</v>
      </c>
      <c r="U31" s="36" t="s">
        <v>151</v>
      </c>
      <c r="V31" s="36"/>
      <c r="W31" s="30">
        <v>2845</v>
      </c>
      <c r="X31" s="30">
        <v>25</v>
      </c>
      <c r="Y31" s="136"/>
    </row>
    <row r="32" spans="1:25" s="40" customFormat="1" x14ac:dyDescent="0.3">
      <c r="A32" s="135">
        <v>21</v>
      </c>
      <c r="B32" s="36">
        <v>7</v>
      </c>
      <c r="C32" s="30" t="s">
        <v>156</v>
      </c>
      <c r="D32" s="36" t="s">
        <v>13</v>
      </c>
      <c r="E32" s="36">
        <v>1956</v>
      </c>
      <c r="F32" s="36" t="s">
        <v>220</v>
      </c>
      <c r="G32" s="36" t="s">
        <v>2</v>
      </c>
      <c r="H32" s="39" t="s">
        <v>85</v>
      </c>
      <c r="I32" s="39" t="s">
        <v>86</v>
      </c>
      <c r="J32" s="36">
        <v>250</v>
      </c>
      <c r="K32" s="38">
        <v>39.799999999999997</v>
      </c>
      <c r="L32" s="38">
        <v>39.799999999999997</v>
      </c>
      <c r="M32" s="58">
        <v>0</v>
      </c>
      <c r="N32" s="58"/>
      <c r="O32" s="38" t="s">
        <v>1</v>
      </c>
      <c r="P32" s="38">
        <v>28.56</v>
      </c>
      <c r="Q32" s="38">
        <v>29.07</v>
      </c>
      <c r="R32" s="38">
        <f>VLOOKUP(H32,Blad1!$A$2:$B$237,2,FALSE)</f>
        <v>29.79</v>
      </c>
      <c r="S32" s="38">
        <f>VLOOKUP(I32,Blad1!$A$2:$B$237,2,FALSE)</f>
        <v>31.48</v>
      </c>
      <c r="T32" s="113">
        <v>0</v>
      </c>
      <c r="U32" s="36" t="s">
        <v>151</v>
      </c>
      <c r="V32" s="36"/>
      <c r="W32" s="30">
        <v>2845</v>
      </c>
      <c r="X32" s="30">
        <v>25</v>
      </c>
      <c r="Y32" s="136"/>
    </row>
    <row r="33" spans="1:25" s="40" customFormat="1" x14ac:dyDescent="0.3">
      <c r="A33" s="135">
        <v>22</v>
      </c>
      <c r="B33" s="36">
        <v>7</v>
      </c>
      <c r="C33" s="30" t="s">
        <v>156</v>
      </c>
      <c r="D33" s="36" t="s">
        <v>13</v>
      </c>
      <c r="E33" s="36">
        <v>1956</v>
      </c>
      <c r="F33" s="36" t="s">
        <v>221</v>
      </c>
      <c r="G33" s="36" t="s">
        <v>2</v>
      </c>
      <c r="H33" s="39" t="s">
        <v>84</v>
      </c>
      <c r="I33" s="39" t="s">
        <v>85</v>
      </c>
      <c r="J33" s="36">
        <v>250</v>
      </c>
      <c r="K33" s="38">
        <v>44.7</v>
      </c>
      <c r="L33" s="38">
        <v>44.7</v>
      </c>
      <c r="M33" s="58">
        <v>0</v>
      </c>
      <c r="N33" s="58"/>
      <c r="O33" s="38" t="s">
        <v>1</v>
      </c>
      <c r="P33" s="38">
        <v>26.76</v>
      </c>
      <c r="Q33" s="38">
        <v>27.36</v>
      </c>
      <c r="R33" s="38">
        <f>VLOOKUP(H33,Blad1!$A$2:$B$237,2,FALSE)</f>
        <v>27.99</v>
      </c>
      <c r="S33" s="38">
        <f>VLOOKUP(I33,Blad1!$A$2:$B$237,2,FALSE)</f>
        <v>29.79</v>
      </c>
      <c r="T33" s="113">
        <v>0</v>
      </c>
      <c r="U33" s="36" t="s">
        <v>151</v>
      </c>
      <c r="V33" s="36"/>
      <c r="W33" s="30">
        <v>2845</v>
      </c>
      <c r="X33" s="30">
        <v>25</v>
      </c>
      <c r="Y33" s="136"/>
    </row>
    <row r="34" spans="1:25" s="40" customFormat="1" x14ac:dyDescent="0.3">
      <c r="A34" s="135">
        <v>23</v>
      </c>
      <c r="B34" s="36">
        <v>7</v>
      </c>
      <c r="C34" s="30" t="s">
        <v>156</v>
      </c>
      <c r="D34" s="36" t="s">
        <v>13</v>
      </c>
      <c r="E34" s="36">
        <v>1956</v>
      </c>
      <c r="F34" s="36" t="s">
        <v>222</v>
      </c>
      <c r="G34" s="36" t="s">
        <v>2</v>
      </c>
      <c r="H34" s="39" t="s">
        <v>78</v>
      </c>
      <c r="I34" s="39" t="s">
        <v>84</v>
      </c>
      <c r="J34" s="36">
        <v>250</v>
      </c>
      <c r="K34" s="38">
        <v>46</v>
      </c>
      <c r="L34" s="38">
        <v>46</v>
      </c>
      <c r="M34" s="58">
        <v>1</v>
      </c>
      <c r="N34" s="58"/>
      <c r="O34" s="38" t="s">
        <v>1</v>
      </c>
      <c r="P34" s="38">
        <v>25.07</v>
      </c>
      <c r="Q34" s="38">
        <v>25.51</v>
      </c>
      <c r="R34" s="38">
        <f>VLOOKUP(H34,Blad1!$A$2:$B$237,2,FALSE)</f>
        <v>26.34</v>
      </c>
      <c r="S34" s="38">
        <f>VLOOKUP(I34,Blad1!$A$2:$B$237,2,FALSE)</f>
        <v>27.99</v>
      </c>
      <c r="T34" s="113">
        <v>0</v>
      </c>
      <c r="U34" s="36" t="s">
        <v>151</v>
      </c>
      <c r="V34" s="36"/>
      <c r="W34" s="30">
        <v>2845</v>
      </c>
      <c r="X34" s="30">
        <v>25</v>
      </c>
      <c r="Y34" s="136"/>
    </row>
    <row r="35" spans="1:25" s="40" customFormat="1" x14ac:dyDescent="0.3">
      <c r="A35" s="135">
        <v>24</v>
      </c>
      <c r="B35" s="36">
        <v>7</v>
      </c>
      <c r="C35" s="30" t="s">
        <v>159</v>
      </c>
      <c r="D35" s="36" t="s">
        <v>13</v>
      </c>
      <c r="E35" s="36">
        <v>1956</v>
      </c>
      <c r="F35" s="36" t="s">
        <v>223</v>
      </c>
      <c r="G35" s="36" t="s">
        <v>2</v>
      </c>
      <c r="H35" s="39" t="s">
        <v>77</v>
      </c>
      <c r="I35" s="39" t="s">
        <v>78</v>
      </c>
      <c r="J35" s="36">
        <v>250</v>
      </c>
      <c r="K35" s="38">
        <v>57.7</v>
      </c>
      <c r="L35" s="38">
        <v>57.7</v>
      </c>
      <c r="M35" s="58">
        <v>0</v>
      </c>
      <c r="N35" s="58"/>
      <c r="O35" s="38" t="s">
        <v>1</v>
      </c>
      <c r="P35" s="38">
        <v>23.13</v>
      </c>
      <c r="Q35" s="38">
        <v>23.72</v>
      </c>
      <c r="R35" s="38">
        <f>VLOOKUP(H35,Blad1!$A$2:$B$237,2,FALSE)</f>
        <v>24.53</v>
      </c>
      <c r="S35" s="38">
        <f>VLOOKUP(I35,Blad1!$A$2:$B$237,2,FALSE)</f>
        <v>26.34</v>
      </c>
      <c r="T35" s="113">
        <v>0</v>
      </c>
      <c r="U35" s="36" t="s">
        <v>151</v>
      </c>
      <c r="V35" s="36"/>
      <c r="W35" s="30">
        <v>2845</v>
      </c>
      <c r="X35" s="30">
        <v>25</v>
      </c>
      <c r="Y35" s="136"/>
    </row>
    <row r="36" spans="1:25" s="40" customFormat="1" x14ac:dyDescent="0.3">
      <c r="A36" s="135">
        <v>25</v>
      </c>
      <c r="B36" s="36">
        <v>7</v>
      </c>
      <c r="C36" s="30" t="s">
        <v>159</v>
      </c>
      <c r="D36" s="36" t="s">
        <v>13</v>
      </c>
      <c r="E36" s="36">
        <v>1956</v>
      </c>
      <c r="F36" s="36" t="s">
        <v>224</v>
      </c>
      <c r="G36" s="36" t="s">
        <v>2</v>
      </c>
      <c r="H36" s="39" t="s">
        <v>77</v>
      </c>
      <c r="I36" s="39" t="s">
        <v>79</v>
      </c>
      <c r="J36" s="36">
        <v>250</v>
      </c>
      <c r="K36" s="38">
        <v>67.540000000000006</v>
      </c>
      <c r="L36" s="38">
        <v>67.540000000000006</v>
      </c>
      <c r="M36" s="58">
        <v>4</v>
      </c>
      <c r="N36" s="58"/>
      <c r="O36" s="38" t="s">
        <v>1</v>
      </c>
      <c r="P36" s="38">
        <v>21.88</v>
      </c>
      <c r="Q36" s="38">
        <v>21.12</v>
      </c>
      <c r="R36" s="38">
        <f>VLOOKUP(H36,Blad1!$A$2:$B$237,2,FALSE)</f>
        <v>24.53</v>
      </c>
      <c r="S36" s="38">
        <f>VLOOKUP(I36,Blad1!$A$2:$B$237,2,FALSE)</f>
        <v>22.5</v>
      </c>
      <c r="T36" s="113">
        <v>0</v>
      </c>
      <c r="U36" s="36" t="s">
        <v>151</v>
      </c>
      <c r="V36" s="36"/>
      <c r="W36" s="30">
        <v>2845</v>
      </c>
      <c r="X36" s="30">
        <v>25</v>
      </c>
      <c r="Y36" s="136"/>
    </row>
    <row r="37" spans="1:25" s="40" customFormat="1" x14ac:dyDescent="0.3">
      <c r="A37" s="135">
        <v>26</v>
      </c>
      <c r="B37" s="36">
        <v>7</v>
      </c>
      <c r="C37" s="30" t="s">
        <v>159</v>
      </c>
      <c r="D37" s="36" t="s">
        <v>13</v>
      </c>
      <c r="E37" s="36">
        <v>1956</v>
      </c>
      <c r="F37" s="36" t="s">
        <v>225</v>
      </c>
      <c r="G37" s="36" t="s">
        <v>2</v>
      </c>
      <c r="H37" s="39" t="s">
        <v>79</v>
      </c>
      <c r="I37" s="39" t="s">
        <v>80</v>
      </c>
      <c r="J37" s="36">
        <v>250</v>
      </c>
      <c r="K37" s="38">
        <v>55.01</v>
      </c>
      <c r="L37" s="38">
        <v>56.65</v>
      </c>
      <c r="M37" s="58">
        <v>0</v>
      </c>
      <c r="N37" s="58"/>
      <c r="O37" s="38" t="s">
        <v>1</v>
      </c>
      <c r="P37" s="38">
        <v>19.850000000000001</v>
      </c>
      <c r="Q37" s="38">
        <v>19.18</v>
      </c>
      <c r="R37" s="38">
        <f>VLOOKUP(H37,Blad1!$A$2:$B$237,2,FALSE)</f>
        <v>22.5</v>
      </c>
      <c r="S37" s="38">
        <f>VLOOKUP(I37,Blad1!$A$2:$B$237,2,FALSE)</f>
        <v>21.01</v>
      </c>
      <c r="T37" s="113">
        <v>0</v>
      </c>
      <c r="U37" s="36" t="s">
        <v>151</v>
      </c>
      <c r="V37" s="36"/>
      <c r="W37" s="30">
        <v>2845</v>
      </c>
      <c r="X37" s="30">
        <v>25</v>
      </c>
      <c r="Y37" s="136"/>
    </row>
    <row r="38" spans="1:25" s="40" customFormat="1" x14ac:dyDescent="0.3">
      <c r="A38" s="135">
        <v>27</v>
      </c>
      <c r="B38" s="36">
        <v>7</v>
      </c>
      <c r="C38" s="30" t="s">
        <v>159</v>
      </c>
      <c r="D38" s="36" t="s">
        <v>13</v>
      </c>
      <c r="E38" s="36">
        <v>1956</v>
      </c>
      <c r="F38" s="36" t="s">
        <v>226</v>
      </c>
      <c r="G38" s="36" t="s">
        <v>2</v>
      </c>
      <c r="H38" s="39" t="s">
        <v>80</v>
      </c>
      <c r="I38" s="39" t="s">
        <v>81</v>
      </c>
      <c r="J38" s="36">
        <v>250</v>
      </c>
      <c r="K38" s="38">
        <v>65.3</v>
      </c>
      <c r="L38" s="38">
        <v>65.3</v>
      </c>
      <c r="M38" s="58">
        <v>1</v>
      </c>
      <c r="N38" s="58"/>
      <c r="O38" s="38" t="s">
        <v>1</v>
      </c>
      <c r="P38" s="38">
        <v>18.2</v>
      </c>
      <c r="Q38" s="38">
        <v>17.55</v>
      </c>
      <c r="R38" s="38">
        <f>VLOOKUP(H38,Blad1!$A$2:$B$237,2,FALSE)</f>
        <v>21.01</v>
      </c>
      <c r="S38" s="38">
        <f>VLOOKUP(I38,Blad1!$A$2:$B$237,2,FALSE)</f>
        <v>18.95</v>
      </c>
      <c r="T38" s="113">
        <v>0</v>
      </c>
      <c r="U38" s="36" t="s">
        <v>151</v>
      </c>
      <c r="V38" s="36"/>
      <c r="W38" s="30">
        <v>2845</v>
      </c>
      <c r="X38" s="30">
        <v>25</v>
      </c>
      <c r="Y38" s="136"/>
    </row>
    <row r="39" spans="1:25" s="40" customFormat="1" x14ac:dyDescent="0.3">
      <c r="A39" s="135">
        <v>28</v>
      </c>
      <c r="B39" s="36">
        <v>7</v>
      </c>
      <c r="C39" s="30" t="s">
        <v>159</v>
      </c>
      <c r="D39" s="36" t="s">
        <v>13</v>
      </c>
      <c r="E39" s="36">
        <v>1956</v>
      </c>
      <c r="F39" s="36" t="s">
        <v>239</v>
      </c>
      <c r="G39" s="36" t="s">
        <v>2</v>
      </c>
      <c r="H39" s="39" t="s">
        <v>83</v>
      </c>
      <c r="I39" s="39" t="s">
        <v>81</v>
      </c>
      <c r="J39" s="36">
        <v>250</v>
      </c>
      <c r="K39" s="38">
        <v>70.239999999999995</v>
      </c>
      <c r="L39" s="38">
        <v>70.239999999999995</v>
      </c>
      <c r="M39" s="58">
        <v>2</v>
      </c>
      <c r="N39" s="58"/>
      <c r="O39" s="38" t="s">
        <v>1</v>
      </c>
      <c r="P39" s="38">
        <v>15.57</v>
      </c>
      <c r="Q39" s="38">
        <v>16.309999999999999</v>
      </c>
      <c r="R39" s="38">
        <f>VLOOKUP(H39,Blad1!$A$2:$B$237,2,FALSE)</f>
        <v>16.98</v>
      </c>
      <c r="S39" s="38">
        <f>VLOOKUP(I39,Blad1!$A$2:$B$237,2,FALSE)</f>
        <v>18.95</v>
      </c>
      <c r="T39" s="113">
        <v>0</v>
      </c>
      <c r="U39" s="36" t="s">
        <v>151</v>
      </c>
      <c r="V39" s="36"/>
      <c r="W39" s="30">
        <v>2845</v>
      </c>
      <c r="X39" s="30">
        <v>25</v>
      </c>
      <c r="Y39" s="136"/>
    </row>
    <row r="40" spans="1:25" s="40" customFormat="1" x14ac:dyDescent="0.3">
      <c r="A40" s="135">
        <v>29</v>
      </c>
      <c r="B40" s="36">
        <v>7</v>
      </c>
      <c r="C40" s="30" t="s">
        <v>159</v>
      </c>
      <c r="D40" s="36" t="s">
        <v>13</v>
      </c>
      <c r="E40" s="36">
        <v>1956</v>
      </c>
      <c r="F40" s="36" t="s">
        <v>240</v>
      </c>
      <c r="G40" s="36" t="s">
        <v>2</v>
      </c>
      <c r="H40" s="39" t="s">
        <v>82</v>
      </c>
      <c r="I40" s="39" t="s">
        <v>83</v>
      </c>
      <c r="J40" s="36">
        <v>250</v>
      </c>
      <c r="K40" s="38">
        <v>49.24</v>
      </c>
      <c r="L40" s="38">
        <v>49.24</v>
      </c>
      <c r="M40" s="58">
        <v>2</v>
      </c>
      <c r="N40" s="58"/>
      <c r="O40" s="38" t="s">
        <v>1</v>
      </c>
      <c r="P40" s="38">
        <v>14.15</v>
      </c>
      <c r="Q40" s="38">
        <v>14.68</v>
      </c>
      <c r="R40" s="38">
        <f>VLOOKUP(H40,Blad1!$A$2:$B$237,2,FALSE)</f>
        <v>15.54</v>
      </c>
      <c r="S40" s="38">
        <f>VLOOKUP(I40,Blad1!$A$2:$B$237,2,FALSE)</f>
        <v>16.98</v>
      </c>
      <c r="T40" s="113">
        <v>0</v>
      </c>
      <c r="U40" s="36" t="s">
        <v>151</v>
      </c>
      <c r="V40" s="36"/>
      <c r="W40" s="30">
        <v>2845</v>
      </c>
      <c r="X40" s="30">
        <v>25</v>
      </c>
      <c r="Y40" s="136"/>
    </row>
    <row r="41" spans="1:25" s="40" customFormat="1" x14ac:dyDescent="0.3">
      <c r="A41" s="135">
        <v>30</v>
      </c>
      <c r="B41" s="36">
        <v>7</v>
      </c>
      <c r="C41" s="30" t="s">
        <v>159</v>
      </c>
      <c r="D41" s="36" t="s">
        <v>13</v>
      </c>
      <c r="E41" s="36">
        <v>1956</v>
      </c>
      <c r="F41" s="36" t="s">
        <v>241</v>
      </c>
      <c r="G41" s="36" t="s">
        <v>2</v>
      </c>
      <c r="H41" s="39" t="s">
        <v>75</v>
      </c>
      <c r="I41" s="39" t="s">
        <v>82</v>
      </c>
      <c r="J41" s="36">
        <v>250</v>
      </c>
      <c r="K41" s="38">
        <v>76.94</v>
      </c>
      <c r="L41" s="38">
        <v>76.94</v>
      </c>
      <c r="M41" s="58">
        <v>0</v>
      </c>
      <c r="N41" s="58"/>
      <c r="O41" s="38" t="s">
        <v>1</v>
      </c>
      <c r="P41" s="38">
        <v>11.95</v>
      </c>
      <c r="Q41" s="38">
        <v>12.75</v>
      </c>
      <c r="R41" s="38">
        <f>VLOOKUP(H41,Blad1!$A$2:$B$237,2,FALSE)</f>
        <v>13.33</v>
      </c>
      <c r="S41" s="38">
        <f>VLOOKUP(I41,Blad1!$A$2:$B$237,2,FALSE)</f>
        <v>15.54</v>
      </c>
      <c r="T41" s="113">
        <v>0</v>
      </c>
      <c r="U41" s="36" t="s">
        <v>151</v>
      </c>
      <c r="V41" s="36"/>
      <c r="W41" s="30">
        <v>2845</v>
      </c>
      <c r="X41" s="30">
        <v>25</v>
      </c>
      <c r="Y41" s="136"/>
    </row>
    <row r="42" spans="1:25" s="40" customFormat="1" x14ac:dyDescent="0.3">
      <c r="A42" s="135">
        <v>31</v>
      </c>
      <c r="B42" s="36">
        <v>7</v>
      </c>
      <c r="C42" s="30" t="s">
        <v>158</v>
      </c>
      <c r="D42" s="36" t="s">
        <v>13</v>
      </c>
      <c r="E42" s="36">
        <v>1956</v>
      </c>
      <c r="F42" s="36" t="s">
        <v>243</v>
      </c>
      <c r="G42" s="36" t="s">
        <v>2</v>
      </c>
      <c r="H42" s="39" t="s">
        <v>72</v>
      </c>
      <c r="I42" s="39" t="s">
        <v>74</v>
      </c>
      <c r="J42" s="36">
        <v>250</v>
      </c>
      <c r="K42" s="38">
        <v>66.599999999999994</v>
      </c>
      <c r="L42" s="38">
        <v>66.599999999999994</v>
      </c>
      <c r="M42" s="58">
        <v>2</v>
      </c>
      <c r="N42" s="58"/>
      <c r="O42" s="38" t="s">
        <v>1</v>
      </c>
      <c r="P42" s="38">
        <v>8.9</v>
      </c>
      <c r="Q42" s="38">
        <v>9.6300000000000008</v>
      </c>
      <c r="R42" s="38">
        <f>VLOOKUP(H42,Blad1!$A$2:$B$237,2,FALSE)</f>
        <v>10.199999999999999</v>
      </c>
      <c r="S42" s="38">
        <f>VLOOKUP(I42,Blad1!$A$2:$B$237,2,FALSE)</f>
        <v>11.59</v>
      </c>
      <c r="T42" s="113">
        <v>0</v>
      </c>
      <c r="U42" s="36" t="s">
        <v>151</v>
      </c>
      <c r="V42" s="36"/>
      <c r="W42" s="30">
        <v>2845</v>
      </c>
      <c r="X42" s="30">
        <v>25</v>
      </c>
      <c r="Y42" s="136"/>
    </row>
    <row r="43" spans="1:25" s="40" customFormat="1" x14ac:dyDescent="0.3">
      <c r="A43" s="135">
        <v>32</v>
      </c>
      <c r="B43" s="36">
        <v>7</v>
      </c>
      <c r="C43" s="30" t="s">
        <v>158</v>
      </c>
      <c r="D43" s="36" t="s">
        <v>13</v>
      </c>
      <c r="E43" s="36">
        <v>1956</v>
      </c>
      <c r="F43" s="36" t="s">
        <v>242</v>
      </c>
      <c r="G43" s="36" t="s">
        <v>2</v>
      </c>
      <c r="H43" s="39" t="s">
        <v>74</v>
      </c>
      <c r="I43" s="39" t="s">
        <v>75</v>
      </c>
      <c r="J43" s="36">
        <v>250</v>
      </c>
      <c r="K43" s="38">
        <v>64.8</v>
      </c>
      <c r="L43" s="38">
        <v>64.8</v>
      </c>
      <c r="M43" s="58">
        <v>3</v>
      </c>
      <c r="N43" s="58"/>
      <c r="O43" s="38" t="s">
        <v>1</v>
      </c>
      <c r="P43" s="38">
        <v>10.46</v>
      </c>
      <c r="Q43" s="38">
        <v>11.08</v>
      </c>
      <c r="R43" s="38">
        <f>VLOOKUP(H43,Blad1!$A$2:$B$237,2,FALSE)</f>
        <v>11.59</v>
      </c>
      <c r="S43" s="38">
        <f>VLOOKUP(I43,Blad1!$A$2:$B$237,2,FALSE)</f>
        <v>13.33</v>
      </c>
      <c r="T43" s="113">
        <v>0</v>
      </c>
      <c r="U43" s="36" t="s">
        <v>151</v>
      </c>
      <c r="V43" s="36"/>
      <c r="W43" s="30">
        <v>2845</v>
      </c>
      <c r="X43" s="30">
        <v>25</v>
      </c>
      <c r="Y43" s="136"/>
    </row>
    <row r="44" spans="1:25" s="40" customFormat="1" x14ac:dyDescent="0.3">
      <c r="A44" s="135">
        <v>33</v>
      </c>
      <c r="B44" s="36">
        <v>7</v>
      </c>
      <c r="C44" s="30" t="s">
        <v>158</v>
      </c>
      <c r="D44" s="36" t="s">
        <v>13</v>
      </c>
      <c r="E44" s="36">
        <v>1956</v>
      </c>
      <c r="F44" s="36" t="s">
        <v>244</v>
      </c>
      <c r="G44" s="36" t="s">
        <v>2</v>
      </c>
      <c r="H44" s="39" t="s">
        <v>71</v>
      </c>
      <c r="I44" s="39" t="s">
        <v>72</v>
      </c>
      <c r="J44" s="36">
        <v>250</v>
      </c>
      <c r="K44" s="38">
        <v>66.900000000000006</v>
      </c>
      <c r="L44" s="38">
        <v>66.88</v>
      </c>
      <c r="M44" s="58">
        <v>3</v>
      </c>
      <c r="N44" s="58"/>
      <c r="O44" s="38" t="s">
        <v>1</v>
      </c>
      <c r="P44" s="38">
        <v>7.8</v>
      </c>
      <c r="Q44" s="38">
        <v>8.5500000000000007</v>
      </c>
      <c r="R44" s="38">
        <f>VLOOKUP(H44,[1]Blad1!$A$2:$B$237,2,FALSE)</f>
        <v>9.3699999999999992</v>
      </c>
      <c r="S44" s="38">
        <f>VLOOKUP(I44,[1]Blad1!$A$2:$B$237,2,FALSE)</f>
        <v>10.199999999999999</v>
      </c>
      <c r="T44" s="113">
        <v>0</v>
      </c>
      <c r="U44" s="36" t="s">
        <v>151</v>
      </c>
      <c r="V44" s="36"/>
      <c r="W44" s="30">
        <v>2845</v>
      </c>
      <c r="X44" s="30">
        <v>25</v>
      </c>
      <c r="Y44" s="132"/>
    </row>
    <row r="45" spans="1:25" s="40" customFormat="1" x14ac:dyDescent="0.3">
      <c r="A45" s="135">
        <v>34</v>
      </c>
      <c r="B45" s="36">
        <v>7</v>
      </c>
      <c r="C45" s="30" t="s">
        <v>158</v>
      </c>
      <c r="D45" s="36" t="s">
        <v>13</v>
      </c>
      <c r="E45" s="36">
        <v>1956</v>
      </c>
      <c r="F45" s="36" t="s">
        <v>245</v>
      </c>
      <c r="G45" s="36" t="s">
        <v>2</v>
      </c>
      <c r="H45" s="39" t="s">
        <v>71</v>
      </c>
      <c r="I45" s="39" t="s">
        <v>73</v>
      </c>
      <c r="J45" s="36">
        <v>250</v>
      </c>
      <c r="K45" s="38">
        <v>8</v>
      </c>
      <c r="L45" s="38">
        <v>10.32</v>
      </c>
      <c r="M45" s="58">
        <v>0</v>
      </c>
      <c r="N45" s="58"/>
      <c r="O45" s="38" t="s">
        <v>1</v>
      </c>
      <c r="P45" s="38">
        <v>7.8</v>
      </c>
      <c r="Q45" s="38">
        <v>7.75</v>
      </c>
      <c r="R45" s="38">
        <v>9.0500000000000007</v>
      </c>
      <c r="S45" s="38">
        <v>8.93</v>
      </c>
      <c r="T45" s="113">
        <v>0</v>
      </c>
      <c r="U45" s="36" t="s">
        <v>151</v>
      </c>
      <c r="V45" s="36"/>
      <c r="W45" s="30">
        <v>3821</v>
      </c>
      <c r="X45" s="30">
        <v>31</v>
      </c>
      <c r="Y45" s="136"/>
    </row>
    <row r="46" spans="1:25" s="40" customFormat="1" x14ac:dyDescent="0.3">
      <c r="A46" s="135">
        <v>35</v>
      </c>
      <c r="B46" s="36">
        <v>7</v>
      </c>
      <c r="C46" s="30" t="s">
        <v>158</v>
      </c>
      <c r="D46" s="36" t="s">
        <v>13</v>
      </c>
      <c r="E46" s="36">
        <v>1975</v>
      </c>
      <c r="F46" s="36" t="s">
        <v>246</v>
      </c>
      <c r="G46" s="36" t="s">
        <v>2</v>
      </c>
      <c r="H46" s="39" t="s">
        <v>73</v>
      </c>
      <c r="I46" s="39" t="s">
        <v>76</v>
      </c>
      <c r="J46" s="36">
        <v>400</v>
      </c>
      <c r="K46" s="38">
        <v>15</v>
      </c>
      <c r="L46" s="38">
        <v>21.43</v>
      </c>
      <c r="M46" s="58">
        <v>0</v>
      </c>
      <c r="N46" s="58"/>
      <c r="O46" s="38" t="s">
        <v>1</v>
      </c>
      <c r="P46" s="38">
        <v>7.75</v>
      </c>
      <c r="Q46" s="38">
        <v>7.5</v>
      </c>
      <c r="R46" s="38">
        <f>VLOOKUP(H46,[1]Blad1!$A$2:$B$237,2,FALSE)</f>
        <v>9.35</v>
      </c>
      <c r="S46" s="38">
        <v>8.44</v>
      </c>
      <c r="T46" s="113">
        <v>0</v>
      </c>
      <c r="U46" s="36" t="s">
        <v>151</v>
      </c>
      <c r="V46" s="36"/>
      <c r="W46" s="36">
        <v>14584</v>
      </c>
      <c r="X46" s="36">
        <v>75</v>
      </c>
      <c r="Y46" s="136"/>
    </row>
    <row r="47" spans="1:25" s="40" customFormat="1" ht="28.8" x14ac:dyDescent="0.3">
      <c r="A47" s="135">
        <v>36</v>
      </c>
      <c r="B47" s="36">
        <v>7</v>
      </c>
      <c r="C47" s="30" t="s">
        <v>158</v>
      </c>
      <c r="D47" s="36" t="s">
        <v>14</v>
      </c>
      <c r="E47" s="36">
        <v>1954</v>
      </c>
      <c r="F47" s="36" t="s">
        <v>177</v>
      </c>
      <c r="G47" s="36" t="s">
        <v>2</v>
      </c>
      <c r="H47" s="39" t="s">
        <v>91</v>
      </c>
      <c r="I47" s="114" t="s">
        <v>92</v>
      </c>
      <c r="J47" s="36">
        <v>400</v>
      </c>
      <c r="K47" s="38">
        <v>38</v>
      </c>
      <c r="L47" s="38">
        <v>38.33</v>
      </c>
      <c r="M47" s="58">
        <v>0</v>
      </c>
      <c r="N47" s="58"/>
      <c r="O47" s="38" t="s">
        <v>1</v>
      </c>
      <c r="P47" s="38">
        <v>6.11</v>
      </c>
      <c r="Q47" s="38">
        <v>6.1</v>
      </c>
      <c r="R47" s="38">
        <f>VLOOKUP(H47,[1]Blad1!$A$2:$B$237,2,FALSE)</f>
        <v>7.73</v>
      </c>
      <c r="S47" s="38">
        <v>7.79</v>
      </c>
      <c r="T47" s="113">
        <v>0</v>
      </c>
      <c r="U47" s="36" t="s">
        <v>151</v>
      </c>
      <c r="V47" s="55" t="s">
        <v>340</v>
      </c>
      <c r="W47" s="36">
        <v>11356</v>
      </c>
      <c r="X47" s="36">
        <v>63</v>
      </c>
      <c r="Y47" s="136"/>
    </row>
    <row r="48" spans="1:25" s="40" customFormat="1" ht="55.8" customHeight="1" x14ac:dyDescent="0.3">
      <c r="A48" s="135">
        <v>37</v>
      </c>
      <c r="B48" s="36">
        <v>7</v>
      </c>
      <c r="C48" s="30" t="s">
        <v>158</v>
      </c>
      <c r="D48" s="36" t="s">
        <v>14</v>
      </c>
      <c r="E48" s="36">
        <v>1954</v>
      </c>
      <c r="F48" s="36" t="s">
        <v>291</v>
      </c>
      <c r="G48" s="36" t="s">
        <v>2</v>
      </c>
      <c r="H48" s="114" t="s">
        <v>92</v>
      </c>
      <c r="I48" s="39" t="s">
        <v>93</v>
      </c>
      <c r="J48" s="36">
        <v>400</v>
      </c>
      <c r="K48" s="38">
        <v>57.4</v>
      </c>
      <c r="L48" s="38">
        <v>57.4</v>
      </c>
      <c r="M48" s="58">
        <v>0</v>
      </c>
      <c r="N48" s="58"/>
      <c r="O48" s="38" t="s">
        <v>1</v>
      </c>
      <c r="P48" s="38">
        <v>6.12</v>
      </c>
      <c r="Q48" s="38">
        <v>6.23</v>
      </c>
      <c r="R48" s="38">
        <v>7.79</v>
      </c>
      <c r="S48" s="38">
        <f>VLOOKUP(I48,[1]Blad1!$A$2:$B$237,2,FALSE)</f>
        <v>7.67</v>
      </c>
      <c r="T48" s="113">
        <v>0</v>
      </c>
      <c r="U48" s="36" t="s">
        <v>151</v>
      </c>
      <c r="V48" s="115" t="s">
        <v>339</v>
      </c>
      <c r="W48" s="36">
        <v>11356</v>
      </c>
      <c r="X48" s="36">
        <v>63</v>
      </c>
      <c r="Y48" s="136"/>
    </row>
    <row r="49" spans="1:25" s="40" customFormat="1" x14ac:dyDescent="0.3">
      <c r="A49" s="135">
        <v>38</v>
      </c>
      <c r="B49" s="36">
        <v>7</v>
      </c>
      <c r="C49" s="30" t="s">
        <v>158</v>
      </c>
      <c r="D49" s="36" t="s">
        <v>14</v>
      </c>
      <c r="E49" s="36">
        <v>1956</v>
      </c>
      <c r="F49" s="36" t="s">
        <v>290</v>
      </c>
      <c r="G49" s="36" t="s">
        <v>2</v>
      </c>
      <c r="H49" s="39" t="s">
        <v>95</v>
      </c>
      <c r="I49" s="39" t="s">
        <v>93</v>
      </c>
      <c r="J49" s="36">
        <v>400</v>
      </c>
      <c r="K49" s="38">
        <v>54</v>
      </c>
      <c r="L49" s="38">
        <v>53.14</v>
      </c>
      <c r="M49" s="58">
        <v>0</v>
      </c>
      <c r="N49" s="58"/>
      <c r="O49" s="38" t="s">
        <v>1</v>
      </c>
      <c r="P49" s="38">
        <v>6.47</v>
      </c>
      <c r="Q49" s="38">
        <v>6.22</v>
      </c>
      <c r="R49" s="38">
        <v>7.76</v>
      </c>
      <c r="S49" s="38">
        <f>VLOOKUP(I49,[1]Blad1!$A$2:$B$237,2,FALSE)</f>
        <v>7.67</v>
      </c>
      <c r="T49" s="113">
        <v>0</v>
      </c>
      <c r="U49" s="36" t="s">
        <v>151</v>
      </c>
      <c r="V49" s="55" t="s">
        <v>163</v>
      </c>
      <c r="W49" s="36">
        <v>10632</v>
      </c>
      <c r="X49" s="36">
        <v>48</v>
      </c>
      <c r="Y49" s="136"/>
    </row>
    <row r="50" spans="1:25" s="40" customFormat="1" x14ac:dyDescent="0.3">
      <c r="A50" s="135">
        <v>39</v>
      </c>
      <c r="B50" s="36">
        <v>7</v>
      </c>
      <c r="C50" s="30" t="s">
        <v>158</v>
      </c>
      <c r="D50" s="36" t="s">
        <v>14</v>
      </c>
      <c r="E50" s="36">
        <v>1956</v>
      </c>
      <c r="F50" s="36" t="s">
        <v>289</v>
      </c>
      <c r="G50" s="36" t="s">
        <v>2</v>
      </c>
      <c r="H50" s="39" t="s">
        <v>95</v>
      </c>
      <c r="I50" s="39" t="s">
        <v>60</v>
      </c>
      <c r="J50" s="36">
        <v>250</v>
      </c>
      <c r="K50" s="38">
        <v>8</v>
      </c>
      <c r="L50" s="38">
        <v>5.19</v>
      </c>
      <c r="M50" s="58">
        <v>0</v>
      </c>
      <c r="N50" s="58"/>
      <c r="O50" s="38" t="s">
        <v>1</v>
      </c>
      <c r="P50" s="38">
        <v>6.47</v>
      </c>
      <c r="Q50" s="38">
        <v>6.47</v>
      </c>
      <c r="R50" s="38">
        <v>7.76</v>
      </c>
      <c r="S50" s="38">
        <v>7.7</v>
      </c>
      <c r="T50" s="113">
        <v>0</v>
      </c>
      <c r="U50" s="36" t="s">
        <v>151</v>
      </c>
      <c r="V50" s="36" t="s">
        <v>163</v>
      </c>
      <c r="W50" s="30">
        <v>3821</v>
      </c>
      <c r="X50" s="30">
        <v>31</v>
      </c>
      <c r="Y50" s="136"/>
    </row>
    <row r="51" spans="1:25" s="40" customFormat="1" x14ac:dyDescent="0.3">
      <c r="A51" s="135">
        <v>40</v>
      </c>
      <c r="B51" s="36">
        <v>7</v>
      </c>
      <c r="C51" s="30" t="s">
        <v>158</v>
      </c>
      <c r="D51" s="36" t="s">
        <v>14</v>
      </c>
      <c r="E51" s="36">
        <v>1975</v>
      </c>
      <c r="F51" s="36" t="s">
        <v>287</v>
      </c>
      <c r="G51" s="36" t="s">
        <v>2</v>
      </c>
      <c r="H51" s="39" t="s">
        <v>60</v>
      </c>
      <c r="I51" s="39" t="s">
        <v>94</v>
      </c>
      <c r="J51" s="36">
        <v>400</v>
      </c>
      <c r="K51" s="38">
        <v>25</v>
      </c>
      <c r="L51" s="38">
        <v>28.42</v>
      </c>
      <c r="M51" s="58">
        <v>0</v>
      </c>
      <c r="N51" s="58"/>
      <c r="O51" s="38" t="s">
        <v>1</v>
      </c>
      <c r="P51" s="38">
        <v>6.47</v>
      </c>
      <c r="Q51" s="38">
        <v>6.84</v>
      </c>
      <c r="R51" s="38">
        <v>7.7</v>
      </c>
      <c r="S51" s="38">
        <v>7.78</v>
      </c>
      <c r="T51" s="113">
        <v>0</v>
      </c>
      <c r="U51" s="36" t="s">
        <v>151</v>
      </c>
      <c r="V51" s="36" t="s">
        <v>163</v>
      </c>
      <c r="W51" s="36">
        <v>25200</v>
      </c>
      <c r="X51" s="36">
        <v>108</v>
      </c>
      <c r="Y51" s="136"/>
    </row>
    <row r="52" spans="1:25" s="40" customFormat="1" x14ac:dyDescent="0.3">
      <c r="A52" s="135">
        <v>41</v>
      </c>
      <c r="B52" s="36">
        <v>7</v>
      </c>
      <c r="C52" s="30" t="s">
        <v>157</v>
      </c>
      <c r="D52" s="36" t="s">
        <v>14</v>
      </c>
      <c r="E52" s="36">
        <v>1986</v>
      </c>
      <c r="F52" s="36" t="s">
        <v>247</v>
      </c>
      <c r="G52" s="36" t="s">
        <v>2</v>
      </c>
      <c r="H52" s="39" t="s">
        <v>96</v>
      </c>
      <c r="I52" s="39" t="s">
        <v>97</v>
      </c>
      <c r="J52" s="36">
        <v>300</v>
      </c>
      <c r="K52" s="38">
        <v>10.7</v>
      </c>
      <c r="L52" s="38">
        <v>10.7</v>
      </c>
      <c r="M52" s="58">
        <v>0</v>
      </c>
      <c r="N52" s="58"/>
      <c r="O52" s="38" t="s">
        <v>1</v>
      </c>
      <c r="P52" s="38">
        <v>5.08</v>
      </c>
      <c r="Q52" s="38">
        <v>4.91</v>
      </c>
      <c r="R52" s="38">
        <f>VLOOKUP(H52,Blad1!$A$2:$B$237,2,FALSE)</f>
        <v>7.68</v>
      </c>
      <c r="S52" s="38">
        <f>VLOOKUP(I52,Blad1!$A$2:$B$237,2,FALSE)</f>
        <v>6.65</v>
      </c>
      <c r="T52" s="36">
        <v>3.2</v>
      </c>
      <c r="U52" s="36" t="s">
        <v>151</v>
      </c>
      <c r="V52" s="36"/>
      <c r="W52" s="36">
        <v>4193</v>
      </c>
      <c r="X52" s="36">
        <v>33</v>
      </c>
      <c r="Y52" s="136"/>
    </row>
    <row r="53" spans="1:25" s="40" customFormat="1" x14ac:dyDescent="0.3">
      <c r="A53" s="135">
        <v>42</v>
      </c>
      <c r="B53" s="36">
        <v>7</v>
      </c>
      <c r="C53" s="30" t="s">
        <v>157</v>
      </c>
      <c r="D53" s="36" t="s">
        <v>14</v>
      </c>
      <c r="E53" s="36">
        <v>1986</v>
      </c>
      <c r="F53" s="36" t="s">
        <v>208</v>
      </c>
      <c r="G53" s="36" t="s">
        <v>2</v>
      </c>
      <c r="H53" s="39" t="s">
        <v>98</v>
      </c>
      <c r="I53" s="39" t="s">
        <v>99</v>
      </c>
      <c r="J53" s="36">
        <v>300</v>
      </c>
      <c r="K53" s="38">
        <v>10.77</v>
      </c>
      <c r="L53" s="38">
        <v>10.77</v>
      </c>
      <c r="M53" s="58">
        <v>0</v>
      </c>
      <c r="N53" s="58"/>
      <c r="O53" s="38" t="s">
        <v>1</v>
      </c>
      <c r="P53" s="38">
        <v>5.49</v>
      </c>
      <c r="Q53" s="38">
        <v>5.49</v>
      </c>
      <c r="R53" s="38">
        <f>VLOOKUP(H53,Blad1!$A$2:$B$237,2,FALSE)</f>
        <v>7.97</v>
      </c>
      <c r="S53" s="38">
        <f>VLOOKUP(I53,Blad1!$A$2:$B$237,2,FALSE)</f>
        <v>7.06</v>
      </c>
      <c r="T53" s="36">
        <v>3.6</v>
      </c>
      <c r="U53" s="36" t="s">
        <v>151</v>
      </c>
      <c r="V53" s="36"/>
      <c r="W53" s="36">
        <v>4193</v>
      </c>
      <c r="X53" s="36">
        <v>33</v>
      </c>
      <c r="Y53" s="136"/>
    </row>
    <row r="54" spans="1:25" s="40" customFormat="1" x14ac:dyDescent="0.3">
      <c r="A54" s="137"/>
      <c r="B54" s="32">
        <v>10</v>
      </c>
      <c r="C54" s="32"/>
      <c r="D54" s="32" t="s">
        <v>104</v>
      </c>
      <c r="E54" s="32"/>
      <c r="F54" s="31"/>
      <c r="G54" s="31"/>
      <c r="H54" s="31"/>
      <c r="I54" s="31"/>
      <c r="J54" s="31"/>
      <c r="K54" s="31"/>
      <c r="L54" s="31"/>
      <c r="M54" s="57"/>
      <c r="N54" s="57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134"/>
    </row>
    <row r="55" spans="1:25" s="40" customFormat="1" x14ac:dyDescent="0.3">
      <c r="A55" s="135">
        <v>43</v>
      </c>
      <c r="B55" s="36">
        <v>10</v>
      </c>
      <c r="C55" s="30" t="s">
        <v>157</v>
      </c>
      <c r="D55" s="36" t="s">
        <v>16</v>
      </c>
      <c r="E55" s="36">
        <v>1957</v>
      </c>
      <c r="F55" s="37" t="s">
        <v>334</v>
      </c>
      <c r="G55" s="36" t="s">
        <v>2</v>
      </c>
      <c r="H55" s="37">
        <v>100175</v>
      </c>
      <c r="I55" s="37">
        <v>100176</v>
      </c>
      <c r="J55" s="36">
        <v>700</v>
      </c>
      <c r="K55" s="38">
        <v>81.900000000000006</v>
      </c>
      <c r="L55" s="38">
        <v>82.2</v>
      </c>
      <c r="M55" s="58">
        <v>3</v>
      </c>
      <c r="N55" s="58"/>
      <c r="O55" s="38" t="s">
        <v>1</v>
      </c>
      <c r="P55" s="38">
        <v>7.1</v>
      </c>
      <c r="Q55" s="38">
        <v>7.34</v>
      </c>
      <c r="R55" s="38">
        <f>VLOOKUP(H55,Blad1!$A$2:$B$237,2,FALSE)</f>
        <v>10.43</v>
      </c>
      <c r="S55" s="38">
        <f>VLOOKUP(I55,Blad1!$A$2:$B$237,2,FALSE)</f>
        <v>10.95</v>
      </c>
      <c r="T55" s="36">
        <v>3.2</v>
      </c>
      <c r="U55" s="36" t="s">
        <v>151</v>
      </c>
      <c r="V55" s="36" t="s">
        <v>336</v>
      </c>
      <c r="W55" s="36">
        <v>62001</v>
      </c>
      <c r="X55" s="36">
        <v>197</v>
      </c>
      <c r="Y55" s="138"/>
    </row>
    <row r="56" spans="1:25" s="40" customFormat="1" x14ac:dyDescent="0.3">
      <c r="A56" s="135">
        <v>44</v>
      </c>
      <c r="B56" s="36">
        <v>10</v>
      </c>
      <c r="C56" s="30" t="s">
        <v>157</v>
      </c>
      <c r="D56" s="36" t="s">
        <v>16</v>
      </c>
      <c r="E56" s="36">
        <v>1957</v>
      </c>
      <c r="F56" s="37" t="s">
        <v>333</v>
      </c>
      <c r="G56" s="36" t="s">
        <v>2</v>
      </c>
      <c r="H56" s="37">
        <v>100176</v>
      </c>
      <c r="I56" s="37">
        <v>100177</v>
      </c>
      <c r="J56" s="36">
        <v>700</v>
      </c>
      <c r="K56" s="38">
        <v>55.7</v>
      </c>
      <c r="L56" s="38">
        <v>56</v>
      </c>
      <c r="M56" s="58">
        <v>2</v>
      </c>
      <c r="N56" s="58"/>
      <c r="O56" s="38" t="s">
        <v>1</v>
      </c>
      <c r="P56" s="38">
        <v>7.36</v>
      </c>
      <c r="Q56" s="38">
        <v>7.53</v>
      </c>
      <c r="R56" s="38">
        <f>VLOOKUP(H56,Blad1!$A$2:$B$237,2,FALSE)</f>
        <v>10.95</v>
      </c>
      <c r="S56" s="38">
        <f>VLOOKUP(I56,Blad1!$A$2:$B$237,2,FALSE)</f>
        <v>11.51</v>
      </c>
      <c r="T56" s="36">
        <v>3.2</v>
      </c>
      <c r="U56" s="36" t="s">
        <v>151</v>
      </c>
      <c r="V56" s="36" t="s">
        <v>336</v>
      </c>
      <c r="W56" s="36">
        <v>62001</v>
      </c>
      <c r="X56" s="36">
        <v>197</v>
      </c>
      <c r="Y56" s="138"/>
    </row>
    <row r="57" spans="1:25" s="40" customFormat="1" x14ac:dyDescent="0.3">
      <c r="A57" s="135">
        <v>45</v>
      </c>
      <c r="B57" s="36">
        <v>10</v>
      </c>
      <c r="C57" s="30" t="s">
        <v>157</v>
      </c>
      <c r="D57" s="36" t="s">
        <v>16</v>
      </c>
      <c r="E57" s="36">
        <v>1957</v>
      </c>
      <c r="F57" s="36" t="s">
        <v>335</v>
      </c>
      <c r="G57" s="36" t="s">
        <v>2</v>
      </c>
      <c r="H57" s="37">
        <v>100394</v>
      </c>
      <c r="I57" s="37">
        <v>100046</v>
      </c>
      <c r="J57" s="36">
        <v>900</v>
      </c>
      <c r="K57" s="38">
        <v>73.400000000000006</v>
      </c>
      <c r="L57" s="38">
        <v>74</v>
      </c>
      <c r="M57" s="58">
        <v>4</v>
      </c>
      <c r="N57" s="58">
        <v>2</v>
      </c>
      <c r="O57" s="38" t="s">
        <v>1</v>
      </c>
      <c r="P57" s="38">
        <v>5.99</v>
      </c>
      <c r="Q57" s="38">
        <v>6.32</v>
      </c>
      <c r="R57" s="38">
        <f>VLOOKUP(H57,Blad1!$A$2:$B$237,2,FALSE)</f>
        <v>10.24</v>
      </c>
      <c r="S57" s="38">
        <f>VLOOKUP(I57,Blad1!$A$2:$B$237,2,FALSE)</f>
        <v>10.25</v>
      </c>
      <c r="T57" s="36">
        <v>3.2</v>
      </c>
      <c r="U57" s="36" t="s">
        <v>151</v>
      </c>
      <c r="V57" s="36"/>
      <c r="W57" s="36">
        <v>120202</v>
      </c>
      <c r="X57" s="36">
        <v>306</v>
      </c>
      <c r="Y57" s="138"/>
    </row>
    <row r="58" spans="1:25" s="40" customFormat="1" x14ac:dyDescent="0.3">
      <c r="A58" s="135">
        <v>46</v>
      </c>
      <c r="B58" s="36">
        <v>10</v>
      </c>
      <c r="C58" s="30" t="s">
        <v>157</v>
      </c>
      <c r="D58" s="36" t="s">
        <v>17</v>
      </c>
      <c r="E58" s="36">
        <v>1959</v>
      </c>
      <c r="F58" s="36" t="s">
        <v>234</v>
      </c>
      <c r="G58" s="36" t="s">
        <v>0</v>
      </c>
      <c r="H58" s="37">
        <v>100143</v>
      </c>
      <c r="I58" s="37">
        <v>100144</v>
      </c>
      <c r="J58" s="36">
        <v>250</v>
      </c>
      <c r="K58" s="38">
        <v>44</v>
      </c>
      <c r="L58" s="38">
        <v>44</v>
      </c>
      <c r="M58" s="58">
        <v>0</v>
      </c>
      <c r="N58" s="58">
        <v>1</v>
      </c>
      <c r="O58" s="38" t="s">
        <v>1</v>
      </c>
      <c r="P58" s="38">
        <v>19.190000000000001</v>
      </c>
      <c r="Q58" s="38">
        <v>20.100000000000001</v>
      </c>
      <c r="R58" s="38">
        <f>VLOOKUP(H58,Blad1!$A$2:$B$237,2,FALSE)</f>
        <v>21.24</v>
      </c>
      <c r="S58" s="38">
        <f>VLOOKUP(I58,Blad1!$A$2:$B$237,2,FALSE)</f>
        <v>22.4</v>
      </c>
      <c r="T58" s="113">
        <v>0</v>
      </c>
      <c r="U58" s="36" t="s">
        <v>151</v>
      </c>
      <c r="V58" s="36"/>
      <c r="W58" s="30">
        <v>2845</v>
      </c>
      <c r="X58" s="30">
        <v>25</v>
      </c>
      <c r="Y58" s="136"/>
    </row>
    <row r="59" spans="1:25" s="40" customFormat="1" x14ac:dyDescent="0.3">
      <c r="A59" s="135">
        <v>47</v>
      </c>
      <c r="B59" s="36">
        <v>10</v>
      </c>
      <c r="C59" s="30" t="s">
        <v>157</v>
      </c>
      <c r="D59" s="36" t="s">
        <v>17</v>
      </c>
      <c r="E59" s="36">
        <v>1959</v>
      </c>
      <c r="F59" s="36" t="s">
        <v>233</v>
      </c>
      <c r="G59" s="36" t="s">
        <v>0</v>
      </c>
      <c r="H59" s="37">
        <v>100144</v>
      </c>
      <c r="I59" s="37">
        <v>100145</v>
      </c>
      <c r="J59" s="36">
        <v>250</v>
      </c>
      <c r="K59" s="38">
        <v>63.79</v>
      </c>
      <c r="L59" s="38">
        <v>63.79</v>
      </c>
      <c r="M59" s="58">
        <v>8</v>
      </c>
      <c r="N59" s="58"/>
      <c r="O59" s="38" t="s">
        <v>1</v>
      </c>
      <c r="P59" s="38">
        <v>20.09</v>
      </c>
      <c r="Q59" s="38">
        <v>21.42</v>
      </c>
      <c r="R59" s="38">
        <f>VLOOKUP(H59,Blad1!$A$2:$B$237,2,FALSE)</f>
        <v>22.4</v>
      </c>
      <c r="S59" s="38">
        <f>VLOOKUP(I59,Blad1!$A$2:$B$237,2,FALSE)</f>
        <v>23.94</v>
      </c>
      <c r="T59" s="113">
        <v>0</v>
      </c>
      <c r="U59" s="36" t="s">
        <v>151</v>
      </c>
      <c r="V59" s="36"/>
      <c r="W59" s="30">
        <v>2845</v>
      </c>
      <c r="X59" s="30">
        <v>25</v>
      </c>
      <c r="Y59" s="136"/>
    </row>
    <row r="60" spans="1:25" s="40" customFormat="1" x14ac:dyDescent="0.3">
      <c r="A60" s="135">
        <v>48</v>
      </c>
      <c r="B60" s="36">
        <v>10</v>
      </c>
      <c r="C60" s="30" t="s">
        <v>157</v>
      </c>
      <c r="D60" s="36" t="s">
        <v>17</v>
      </c>
      <c r="E60" s="36">
        <v>1959</v>
      </c>
      <c r="F60" s="36" t="s">
        <v>231</v>
      </c>
      <c r="G60" s="36" t="s">
        <v>0</v>
      </c>
      <c r="H60" s="37">
        <v>100145</v>
      </c>
      <c r="I60" s="37">
        <v>100146</v>
      </c>
      <c r="J60" s="36">
        <v>250</v>
      </c>
      <c r="K60" s="38">
        <v>59.48</v>
      </c>
      <c r="L60" s="38">
        <v>59.48</v>
      </c>
      <c r="M60" s="58">
        <v>0</v>
      </c>
      <c r="N60" s="58">
        <v>1</v>
      </c>
      <c r="O60" s="38" t="s">
        <v>1</v>
      </c>
      <c r="P60" s="38">
        <v>21.44</v>
      </c>
      <c r="Q60" s="38">
        <v>22.61</v>
      </c>
      <c r="R60" s="38">
        <f>VLOOKUP(H60,Blad1!$A$2:$B$237,2,FALSE)</f>
        <v>23.94</v>
      </c>
      <c r="S60" s="38">
        <f>VLOOKUP(I60,Blad1!$A$2:$B$237,2,FALSE)</f>
        <v>24.34</v>
      </c>
      <c r="T60" s="113">
        <v>0</v>
      </c>
      <c r="U60" s="36" t="s">
        <v>151</v>
      </c>
      <c r="V60" s="36"/>
      <c r="W60" s="30">
        <v>2845</v>
      </c>
      <c r="X60" s="30">
        <v>25</v>
      </c>
      <c r="Y60" s="136"/>
    </row>
    <row r="61" spans="1:25" s="40" customFormat="1" x14ac:dyDescent="0.3">
      <c r="A61" s="135">
        <v>49</v>
      </c>
      <c r="B61" s="36">
        <v>10</v>
      </c>
      <c r="C61" s="30" t="s">
        <v>157</v>
      </c>
      <c r="D61" s="36" t="s">
        <v>17</v>
      </c>
      <c r="E61" s="36">
        <v>1959</v>
      </c>
      <c r="F61" s="36" t="s">
        <v>232</v>
      </c>
      <c r="G61" s="36" t="s">
        <v>0</v>
      </c>
      <c r="H61" s="37">
        <v>100146</v>
      </c>
      <c r="I61" s="37">
        <v>100147</v>
      </c>
      <c r="J61" s="36">
        <v>250</v>
      </c>
      <c r="K61" s="38">
        <v>74.25</v>
      </c>
      <c r="L61" s="38">
        <v>74.25</v>
      </c>
      <c r="M61" s="58">
        <v>1</v>
      </c>
      <c r="N61" s="58">
        <v>1</v>
      </c>
      <c r="O61" s="38" t="s">
        <v>1</v>
      </c>
      <c r="P61" s="38">
        <v>22.61</v>
      </c>
      <c r="Q61" s="38">
        <v>23.98</v>
      </c>
      <c r="R61" s="38">
        <f>VLOOKUP(H61,Blad1!$A$2:$B$237,2,FALSE)</f>
        <v>24.34</v>
      </c>
      <c r="S61" s="38">
        <f>VLOOKUP(I61,Blad1!$A$2:$B$237,2,FALSE)</f>
        <v>25.78</v>
      </c>
      <c r="T61" s="113">
        <v>0</v>
      </c>
      <c r="U61" s="36" t="s">
        <v>151</v>
      </c>
      <c r="V61" s="36"/>
      <c r="W61" s="30">
        <v>2845</v>
      </c>
      <c r="X61" s="30">
        <v>25</v>
      </c>
      <c r="Y61" s="136"/>
    </row>
    <row r="62" spans="1:25" s="40" customFormat="1" x14ac:dyDescent="0.3">
      <c r="A62" s="135">
        <v>50</v>
      </c>
      <c r="B62" s="36">
        <v>10</v>
      </c>
      <c r="C62" s="30" t="s">
        <v>157</v>
      </c>
      <c r="D62" s="36" t="s">
        <v>17</v>
      </c>
      <c r="E62" s="36">
        <v>1959</v>
      </c>
      <c r="F62" s="36" t="s">
        <v>235</v>
      </c>
      <c r="G62" s="36" t="s">
        <v>0</v>
      </c>
      <c r="H62" s="37">
        <v>100147</v>
      </c>
      <c r="I62" s="37">
        <v>100154</v>
      </c>
      <c r="J62" s="36">
        <v>250</v>
      </c>
      <c r="K62" s="38">
        <v>45.97</v>
      </c>
      <c r="L62" s="38">
        <v>45.97</v>
      </c>
      <c r="M62" s="58">
        <v>0</v>
      </c>
      <c r="N62" s="58">
        <v>1</v>
      </c>
      <c r="O62" s="38" t="s">
        <v>1</v>
      </c>
      <c r="P62" s="38">
        <v>23.98</v>
      </c>
      <c r="Q62" s="38">
        <v>24.89</v>
      </c>
      <c r="R62" s="38">
        <f>VLOOKUP(H62,Blad1!$A$2:$B$237,2,FALSE)</f>
        <v>25.78</v>
      </c>
      <c r="S62" s="38">
        <f>VLOOKUP(I62,Blad1!$A$2:$B$237,2,FALSE)</f>
        <v>26.64</v>
      </c>
      <c r="T62" s="113">
        <v>0</v>
      </c>
      <c r="U62" s="36" t="s">
        <v>151</v>
      </c>
      <c r="V62" s="36"/>
      <c r="W62" s="30">
        <v>2845</v>
      </c>
      <c r="X62" s="30">
        <v>25</v>
      </c>
      <c r="Y62" s="136"/>
    </row>
    <row r="63" spans="1:25" s="40" customFormat="1" x14ac:dyDescent="0.3">
      <c r="A63" s="139"/>
      <c r="B63" s="42">
        <v>35</v>
      </c>
      <c r="C63" s="42"/>
      <c r="D63" s="42" t="s">
        <v>103</v>
      </c>
      <c r="E63" s="42"/>
      <c r="F63" s="41"/>
      <c r="G63" s="41"/>
      <c r="H63" s="43"/>
      <c r="I63" s="43"/>
      <c r="J63" s="41"/>
      <c r="K63" s="44"/>
      <c r="L63" s="44"/>
      <c r="M63" s="59"/>
      <c r="N63" s="59"/>
      <c r="O63" s="44"/>
      <c r="P63" s="44"/>
      <c r="Q63" s="44"/>
      <c r="R63" s="44"/>
      <c r="S63" s="44"/>
      <c r="T63" s="41"/>
      <c r="U63" s="41"/>
      <c r="V63" s="41"/>
      <c r="W63" s="41"/>
      <c r="X63" s="41"/>
      <c r="Y63" s="140"/>
    </row>
    <row r="64" spans="1:25" s="40" customFormat="1" x14ac:dyDescent="0.3">
      <c r="A64" s="135">
        <v>51</v>
      </c>
      <c r="B64" s="36">
        <v>35</v>
      </c>
      <c r="C64" s="30" t="s">
        <v>157</v>
      </c>
      <c r="D64" s="36" t="s">
        <v>18</v>
      </c>
      <c r="E64" s="36">
        <v>1957</v>
      </c>
      <c r="F64" s="36" t="s">
        <v>249</v>
      </c>
      <c r="G64" s="36" t="s">
        <v>0</v>
      </c>
      <c r="H64" s="37">
        <v>350325</v>
      </c>
      <c r="I64" s="37">
        <v>350169</v>
      </c>
      <c r="J64" s="36">
        <v>200</v>
      </c>
      <c r="K64" s="38">
        <v>27</v>
      </c>
      <c r="L64" s="38">
        <v>27</v>
      </c>
      <c r="M64" s="58">
        <v>1</v>
      </c>
      <c r="N64" s="58"/>
      <c r="O64" s="38" t="s">
        <v>1</v>
      </c>
      <c r="P64" s="38">
        <v>-0.23</v>
      </c>
      <c r="Q64" s="38">
        <v>-0.13</v>
      </c>
      <c r="R64" s="38">
        <f>VLOOKUP(H64,Blad1!$A$2:$B$237,2,FALSE)</f>
        <v>2.16</v>
      </c>
      <c r="S64" s="38">
        <f>VLOOKUP(I64,Blad1!$A$2:$B$237,2,FALSE)</f>
        <v>2.17</v>
      </c>
      <c r="T64" s="36" t="s">
        <v>248</v>
      </c>
      <c r="U64" s="36" t="s">
        <v>151</v>
      </c>
      <c r="V64" s="36"/>
      <c r="W64" s="36">
        <v>3150</v>
      </c>
      <c r="X64" s="36">
        <v>27</v>
      </c>
      <c r="Y64" s="136" t="s">
        <v>331</v>
      </c>
    </row>
    <row r="65" spans="1:29" s="40" customFormat="1" x14ac:dyDescent="0.3">
      <c r="A65" s="139"/>
      <c r="B65" s="42">
        <v>54</v>
      </c>
      <c r="C65" s="42"/>
      <c r="D65" s="42" t="s">
        <v>105</v>
      </c>
      <c r="E65" s="42"/>
      <c r="F65" s="41"/>
      <c r="G65" s="41"/>
      <c r="H65" s="43"/>
      <c r="I65" s="43"/>
      <c r="J65" s="41"/>
      <c r="K65" s="44"/>
      <c r="L65" s="44"/>
      <c r="M65" s="59"/>
      <c r="N65" s="59"/>
      <c r="O65" s="44"/>
      <c r="P65" s="44"/>
      <c r="Q65" s="44"/>
      <c r="R65" s="44"/>
      <c r="S65" s="44"/>
      <c r="T65" s="41"/>
      <c r="U65" s="41"/>
      <c r="V65" s="41"/>
      <c r="W65" s="41"/>
      <c r="X65" s="41"/>
      <c r="Y65" s="140"/>
    </row>
    <row r="66" spans="1:29" s="40" customFormat="1" x14ac:dyDescent="0.3">
      <c r="A66" s="135">
        <v>52</v>
      </c>
      <c r="B66" s="36">
        <v>54</v>
      </c>
      <c r="C66" s="30" t="s">
        <v>160</v>
      </c>
      <c r="D66" s="36" t="s">
        <v>19</v>
      </c>
      <c r="E66" s="36">
        <v>1983</v>
      </c>
      <c r="F66" s="36" t="s">
        <v>179</v>
      </c>
      <c r="G66" s="36" t="s">
        <v>0</v>
      </c>
      <c r="H66" s="37">
        <v>540122</v>
      </c>
      <c r="I66" s="37">
        <v>540125</v>
      </c>
      <c r="J66" s="36">
        <v>250</v>
      </c>
      <c r="K66" s="38">
        <v>36.4</v>
      </c>
      <c r="L66" s="38">
        <v>36.4</v>
      </c>
      <c r="M66" s="58">
        <v>4</v>
      </c>
      <c r="N66" s="58"/>
      <c r="O66" s="38" t="s">
        <v>1</v>
      </c>
      <c r="P66" s="38">
        <v>-1.59</v>
      </c>
      <c r="Q66" s="38">
        <v>-1.47</v>
      </c>
      <c r="R66" s="38">
        <f>VLOOKUP(H66,Blad1!$A$2:$B$237,2,FALSE)</f>
        <v>1.81</v>
      </c>
      <c r="S66" s="38">
        <f>VLOOKUP(I66,Blad1!$A$2:$B$237,2,FALSE)</f>
        <v>1.76</v>
      </c>
      <c r="T66" s="36">
        <v>0.8</v>
      </c>
      <c r="U66" s="36" t="s">
        <v>151</v>
      </c>
      <c r="V66" s="36"/>
      <c r="W66" s="36">
        <v>5443</v>
      </c>
      <c r="X66" s="36">
        <v>39</v>
      </c>
      <c r="Y66" s="136"/>
    </row>
    <row r="67" spans="1:29" s="40" customFormat="1" x14ac:dyDescent="0.3">
      <c r="A67" s="135">
        <v>53</v>
      </c>
      <c r="B67" s="36">
        <v>54</v>
      </c>
      <c r="C67" s="30" t="s">
        <v>160</v>
      </c>
      <c r="D67" s="36" t="s">
        <v>19</v>
      </c>
      <c r="E67" s="36">
        <v>1983</v>
      </c>
      <c r="F67" s="36" t="s">
        <v>178</v>
      </c>
      <c r="G67" s="36" t="s">
        <v>0</v>
      </c>
      <c r="H67" s="37">
        <v>540125</v>
      </c>
      <c r="I67" s="37">
        <v>540126</v>
      </c>
      <c r="J67" s="36">
        <v>250</v>
      </c>
      <c r="K67" s="38">
        <v>39.770000000000003</v>
      </c>
      <c r="L67" s="38">
        <v>39.770000000000003</v>
      </c>
      <c r="M67" s="58">
        <v>6</v>
      </c>
      <c r="N67" s="58"/>
      <c r="O67" s="38" t="s">
        <v>1</v>
      </c>
      <c r="P67" s="38">
        <v>-1.47</v>
      </c>
      <c r="Q67" s="38">
        <v>-1.36</v>
      </c>
      <c r="R67" s="38">
        <f>VLOOKUP(H67,Blad1!$A$2:$B$237,2,FALSE)</f>
        <v>1.76</v>
      </c>
      <c r="S67" s="38">
        <f>VLOOKUP(I67,Blad1!$A$2:$B$237,2,FALSE)</f>
        <v>1.72</v>
      </c>
      <c r="T67" s="36">
        <v>0.8</v>
      </c>
      <c r="U67" s="36" t="s">
        <v>151</v>
      </c>
      <c r="V67" s="36"/>
      <c r="W67" s="36">
        <v>5443</v>
      </c>
      <c r="X67" s="36">
        <v>39</v>
      </c>
      <c r="Y67" s="136"/>
    </row>
    <row r="68" spans="1:29" s="40" customFormat="1" x14ac:dyDescent="0.3">
      <c r="A68" s="135">
        <v>54</v>
      </c>
      <c r="B68" s="36">
        <v>54</v>
      </c>
      <c r="C68" s="30" t="s">
        <v>160</v>
      </c>
      <c r="D68" s="36" t="s">
        <v>20</v>
      </c>
      <c r="E68" s="36">
        <v>1983</v>
      </c>
      <c r="F68" s="36" t="s">
        <v>314</v>
      </c>
      <c r="G68" s="36" t="s">
        <v>0</v>
      </c>
      <c r="H68" s="37">
        <v>540007</v>
      </c>
      <c r="I68" s="37">
        <v>540008</v>
      </c>
      <c r="J68" s="36">
        <v>250</v>
      </c>
      <c r="K68" s="38">
        <v>23.77</v>
      </c>
      <c r="L68" s="38">
        <v>23.77</v>
      </c>
      <c r="M68" s="58">
        <v>4</v>
      </c>
      <c r="N68" s="58"/>
      <c r="O68" s="38" t="s">
        <v>1</v>
      </c>
      <c r="P68" s="38">
        <v>0.4</v>
      </c>
      <c r="Q68" s="38">
        <v>0.27</v>
      </c>
      <c r="R68" s="38">
        <f>VLOOKUP(H68,Blad1!$A$2:$B$237,2,FALSE)</f>
        <v>2.0299999999999998</v>
      </c>
      <c r="S68" s="38">
        <f>VLOOKUP(I68,Blad1!$A$2:$B$237,2,FALSE)</f>
        <v>1.85</v>
      </c>
      <c r="T68" s="36">
        <v>1</v>
      </c>
      <c r="U68" s="36" t="s">
        <v>151</v>
      </c>
      <c r="V68" s="36"/>
      <c r="W68" s="30">
        <v>2845</v>
      </c>
      <c r="X68" s="30">
        <v>25</v>
      </c>
      <c r="Y68" s="136"/>
    </row>
    <row r="69" spans="1:29" s="40" customFormat="1" x14ac:dyDescent="0.3">
      <c r="A69" s="135">
        <v>55</v>
      </c>
      <c r="B69" s="36">
        <v>54</v>
      </c>
      <c r="C69" s="30" t="s">
        <v>160</v>
      </c>
      <c r="D69" s="36" t="s">
        <v>20</v>
      </c>
      <c r="E69" s="36">
        <v>1986</v>
      </c>
      <c r="F69" s="36" t="s">
        <v>276</v>
      </c>
      <c r="G69" s="36" t="s">
        <v>0</v>
      </c>
      <c r="H69" s="37">
        <v>540030</v>
      </c>
      <c r="I69" s="37">
        <v>540031</v>
      </c>
      <c r="J69" s="36">
        <v>250</v>
      </c>
      <c r="K69" s="38">
        <v>64.47</v>
      </c>
      <c r="L69" s="38">
        <v>64.47</v>
      </c>
      <c r="M69" s="58">
        <v>18</v>
      </c>
      <c r="N69" s="58"/>
      <c r="O69" s="38" t="s">
        <v>1</v>
      </c>
      <c r="P69" s="38">
        <v>-7.0000000000000007E-2</v>
      </c>
      <c r="Q69" s="38">
        <v>-0.34</v>
      </c>
      <c r="R69" s="38">
        <f>VLOOKUP(H69,Blad1!$A$2:$B$237,2,FALSE)</f>
        <v>1.62</v>
      </c>
      <c r="S69" s="38">
        <f>VLOOKUP(I69,Blad1!$A$2:$B$237,2,FALSE)</f>
        <v>1.61</v>
      </c>
      <c r="T69" s="36">
        <v>1.2</v>
      </c>
      <c r="U69" s="36" t="s">
        <v>151</v>
      </c>
      <c r="V69" s="36"/>
      <c r="W69" s="30">
        <v>2845</v>
      </c>
      <c r="X69" s="30">
        <v>25</v>
      </c>
      <c r="Y69" s="136"/>
    </row>
    <row r="70" spans="1:29" s="40" customFormat="1" x14ac:dyDescent="0.3">
      <c r="A70" s="135">
        <v>56</v>
      </c>
      <c r="B70" s="36">
        <v>54</v>
      </c>
      <c r="C70" s="30" t="s">
        <v>160</v>
      </c>
      <c r="D70" s="36" t="s">
        <v>20</v>
      </c>
      <c r="E70" s="36">
        <v>1986</v>
      </c>
      <c r="F70" s="36" t="s">
        <v>275</v>
      </c>
      <c r="G70" s="36" t="s">
        <v>0</v>
      </c>
      <c r="H70" s="37">
        <v>540031</v>
      </c>
      <c r="I70" s="37">
        <v>540032</v>
      </c>
      <c r="J70" s="36">
        <v>250</v>
      </c>
      <c r="K70" s="38">
        <v>43.84</v>
      </c>
      <c r="L70" s="38">
        <v>43.84</v>
      </c>
      <c r="M70" s="58">
        <v>16</v>
      </c>
      <c r="N70" s="58"/>
      <c r="O70" s="38" t="s">
        <v>1</v>
      </c>
      <c r="P70" s="38">
        <v>-0.49</v>
      </c>
      <c r="Q70" s="38">
        <v>-0.27</v>
      </c>
      <c r="R70" s="38">
        <f>VLOOKUP(H70,Blad1!$A$2:$B$237,2,FALSE)</f>
        <v>1.61</v>
      </c>
      <c r="S70" s="38">
        <f>VLOOKUP(I70,Blad1!$A$2:$B$237,2,FALSE)</f>
        <v>1.63</v>
      </c>
      <c r="T70" s="36">
        <v>1.2</v>
      </c>
      <c r="U70" s="36" t="s">
        <v>151</v>
      </c>
      <c r="V70" s="36"/>
      <c r="W70" s="36">
        <v>3823</v>
      </c>
      <c r="X70" s="36">
        <v>31</v>
      </c>
      <c r="Y70" s="136"/>
    </row>
    <row r="71" spans="1:29" s="40" customFormat="1" x14ac:dyDescent="0.3">
      <c r="A71" s="135">
        <v>57</v>
      </c>
      <c r="B71" s="36">
        <v>54</v>
      </c>
      <c r="C71" s="30" t="s">
        <v>160</v>
      </c>
      <c r="D71" s="36" t="s">
        <v>21</v>
      </c>
      <c r="E71" s="36">
        <v>1982</v>
      </c>
      <c r="F71" s="36" t="s">
        <v>263</v>
      </c>
      <c r="G71" s="36" t="s">
        <v>0</v>
      </c>
      <c r="H71" s="37">
        <v>540099</v>
      </c>
      <c r="I71" s="37">
        <v>540100</v>
      </c>
      <c r="J71" s="36">
        <v>250</v>
      </c>
      <c r="K71" s="38">
        <v>44.01</v>
      </c>
      <c r="L71" s="38">
        <v>44.01</v>
      </c>
      <c r="M71" s="58">
        <v>8</v>
      </c>
      <c r="N71" s="58"/>
      <c r="O71" s="38" t="s">
        <v>1</v>
      </c>
      <c r="P71" s="38">
        <v>-0.01</v>
      </c>
      <c r="Q71" s="38">
        <v>0.17</v>
      </c>
      <c r="R71" s="38">
        <f>VLOOKUP(H71,Blad1!$A$2:$B$237,2,FALSE)</f>
        <v>2.5</v>
      </c>
      <c r="S71" s="38">
        <f>VLOOKUP(I71,Blad1!$A$2:$B$237,2,FALSE)</f>
        <v>2.4900000000000002</v>
      </c>
      <c r="T71" s="36">
        <v>0.8</v>
      </c>
      <c r="U71" s="36" t="s">
        <v>151</v>
      </c>
      <c r="V71" s="36"/>
      <c r="W71" s="30">
        <v>2845</v>
      </c>
      <c r="X71" s="30">
        <v>25</v>
      </c>
      <c r="Y71" s="136"/>
    </row>
    <row r="72" spans="1:29" s="40" customFormat="1" x14ac:dyDescent="0.3">
      <c r="A72" s="135">
        <v>58</v>
      </c>
      <c r="B72" s="36">
        <v>54</v>
      </c>
      <c r="C72" s="30" t="s">
        <v>160</v>
      </c>
      <c r="D72" s="36" t="s">
        <v>21</v>
      </c>
      <c r="E72" s="36">
        <v>1982</v>
      </c>
      <c r="F72" s="36" t="s">
        <v>262</v>
      </c>
      <c r="G72" s="36" t="s">
        <v>0</v>
      </c>
      <c r="H72" s="37">
        <v>540098</v>
      </c>
      <c r="I72" s="37">
        <v>540099</v>
      </c>
      <c r="J72" s="36">
        <v>250</v>
      </c>
      <c r="K72" s="38">
        <v>45.69</v>
      </c>
      <c r="L72" s="38">
        <v>45.69</v>
      </c>
      <c r="M72" s="58">
        <v>6</v>
      </c>
      <c r="N72" s="58"/>
      <c r="O72" s="38" t="s">
        <v>1</v>
      </c>
      <c r="P72" s="38">
        <v>-0.28000000000000003</v>
      </c>
      <c r="Q72" s="38">
        <v>-0.01</v>
      </c>
      <c r="R72" s="38">
        <f>VLOOKUP(H72,Blad1!$A$2:$B$237,2,FALSE)</f>
        <v>2.38</v>
      </c>
      <c r="S72" s="38">
        <f>VLOOKUP(I72,Blad1!$A$2:$B$237,2,FALSE)</f>
        <v>2.5</v>
      </c>
      <c r="T72" s="36">
        <v>0.8</v>
      </c>
      <c r="U72" s="36" t="s">
        <v>151</v>
      </c>
      <c r="V72" s="36"/>
      <c r="W72" s="30">
        <v>2845</v>
      </c>
      <c r="X72" s="30">
        <v>25</v>
      </c>
      <c r="Y72" s="136"/>
    </row>
    <row r="73" spans="1:29" s="40" customFormat="1" x14ac:dyDescent="0.3">
      <c r="A73" s="135">
        <v>59</v>
      </c>
      <c r="B73" s="36">
        <v>54</v>
      </c>
      <c r="C73" s="30" t="s">
        <v>160</v>
      </c>
      <c r="D73" s="36" t="s">
        <v>21</v>
      </c>
      <c r="E73" s="36">
        <v>1982</v>
      </c>
      <c r="F73" s="36" t="s">
        <v>261</v>
      </c>
      <c r="G73" s="36" t="s">
        <v>0</v>
      </c>
      <c r="H73" s="37">
        <v>540097</v>
      </c>
      <c r="I73" s="37">
        <v>540098</v>
      </c>
      <c r="J73" s="36">
        <v>250</v>
      </c>
      <c r="K73" s="38">
        <v>45.83</v>
      </c>
      <c r="L73" s="38">
        <v>45.83</v>
      </c>
      <c r="M73" s="58">
        <v>6</v>
      </c>
      <c r="N73" s="58"/>
      <c r="O73" s="38" t="s">
        <v>1</v>
      </c>
      <c r="P73" s="38">
        <v>-0.38</v>
      </c>
      <c r="Q73" s="38">
        <v>-0.28000000000000003</v>
      </c>
      <c r="R73" s="38">
        <f>VLOOKUP(H73,Blad1!$A$2:$B$237,2,FALSE)</f>
        <v>2.35</v>
      </c>
      <c r="S73" s="38">
        <f>VLOOKUP(I73,Blad1!$A$2:$B$237,2,FALSE)</f>
        <v>2.38</v>
      </c>
      <c r="T73" s="36">
        <v>0.8</v>
      </c>
      <c r="U73" s="36" t="s">
        <v>151</v>
      </c>
      <c r="V73" s="36"/>
      <c r="W73" s="30">
        <v>2845</v>
      </c>
      <c r="X73" s="30">
        <v>25</v>
      </c>
      <c r="Y73" s="136"/>
    </row>
    <row r="74" spans="1:29" s="40" customFormat="1" x14ac:dyDescent="0.3">
      <c r="A74" s="135">
        <v>60</v>
      </c>
      <c r="B74" s="36">
        <v>54</v>
      </c>
      <c r="C74" s="30" t="s">
        <v>160</v>
      </c>
      <c r="D74" s="36" t="s">
        <v>21</v>
      </c>
      <c r="E74" s="36">
        <v>1982</v>
      </c>
      <c r="F74" s="36" t="s">
        <v>260</v>
      </c>
      <c r="G74" s="36" t="s">
        <v>0</v>
      </c>
      <c r="H74" s="37">
        <v>540076</v>
      </c>
      <c r="I74" s="37">
        <v>540097</v>
      </c>
      <c r="J74" s="36">
        <v>250</v>
      </c>
      <c r="K74" s="38">
        <v>44.6</v>
      </c>
      <c r="L74" s="38">
        <v>44.6</v>
      </c>
      <c r="M74" s="58">
        <v>7</v>
      </c>
      <c r="N74" s="58"/>
      <c r="O74" s="38" t="s">
        <v>1</v>
      </c>
      <c r="P74" s="38">
        <v>-0.5</v>
      </c>
      <c r="Q74" s="38">
        <v>-0.38</v>
      </c>
      <c r="R74" s="38">
        <f>VLOOKUP(H74,Blad1!$A$2:$B$237,2,FALSE)</f>
        <v>2.3199999999999998</v>
      </c>
      <c r="S74" s="38">
        <f>VLOOKUP(I74,Blad1!$A$2:$B$237,2,FALSE)</f>
        <v>2.35</v>
      </c>
      <c r="T74" s="36">
        <v>0.8</v>
      </c>
      <c r="U74" s="36" t="s">
        <v>151</v>
      </c>
      <c r="V74" s="36"/>
      <c r="W74" s="30">
        <v>2845</v>
      </c>
      <c r="X74" s="30">
        <v>25</v>
      </c>
      <c r="Y74" s="136"/>
    </row>
    <row r="75" spans="1:29" s="40" customFormat="1" x14ac:dyDescent="0.3">
      <c r="A75" s="135">
        <v>61</v>
      </c>
      <c r="B75" s="36">
        <v>54</v>
      </c>
      <c r="C75" s="30" t="s">
        <v>160</v>
      </c>
      <c r="D75" s="36" t="s">
        <v>21</v>
      </c>
      <c r="E75" s="36">
        <v>1982</v>
      </c>
      <c r="F75" s="36" t="s">
        <v>264</v>
      </c>
      <c r="G75" s="36" t="s">
        <v>0</v>
      </c>
      <c r="H75" s="37">
        <v>540076</v>
      </c>
      <c r="I75" s="37">
        <v>540077</v>
      </c>
      <c r="J75" s="36">
        <v>250</v>
      </c>
      <c r="K75" s="38">
        <v>39.56</v>
      </c>
      <c r="L75" s="38">
        <v>39.56</v>
      </c>
      <c r="M75" s="58">
        <v>4</v>
      </c>
      <c r="N75" s="58"/>
      <c r="O75" s="38" t="s">
        <v>1</v>
      </c>
      <c r="P75" s="38">
        <v>-0.51</v>
      </c>
      <c r="Q75" s="38">
        <v>-0.57999999999999996</v>
      </c>
      <c r="R75" s="38">
        <f>VLOOKUP(H75,Blad1!$A$2:$B$237,2,FALSE)</f>
        <v>2.3199999999999998</v>
      </c>
      <c r="S75" s="38">
        <f>VLOOKUP(I75,Blad1!$A$2:$B$237,2,FALSE)</f>
        <v>2.2400000000000002</v>
      </c>
      <c r="T75" s="36">
        <v>0.8</v>
      </c>
      <c r="U75" s="36" t="s">
        <v>151</v>
      </c>
      <c r="V75" s="36"/>
      <c r="W75" s="30">
        <v>2845</v>
      </c>
      <c r="X75" s="30">
        <v>25</v>
      </c>
      <c r="Y75" s="136"/>
    </row>
    <row r="76" spans="1:29" s="40" customFormat="1" x14ac:dyDescent="0.3">
      <c r="A76" s="135">
        <v>62</v>
      </c>
      <c r="B76" s="36">
        <v>54</v>
      </c>
      <c r="C76" s="30" t="s">
        <v>160</v>
      </c>
      <c r="D76" s="36" t="s">
        <v>21</v>
      </c>
      <c r="E76" s="36">
        <v>1982</v>
      </c>
      <c r="F76" s="36" t="s">
        <v>265</v>
      </c>
      <c r="G76" s="36" t="s">
        <v>0</v>
      </c>
      <c r="H76" s="37">
        <v>540077</v>
      </c>
      <c r="I76" s="37">
        <v>540078</v>
      </c>
      <c r="J76" s="36">
        <v>250</v>
      </c>
      <c r="K76" s="38">
        <v>40.85</v>
      </c>
      <c r="L76" s="38">
        <v>40.85</v>
      </c>
      <c r="M76" s="58">
        <v>5</v>
      </c>
      <c r="N76" s="58"/>
      <c r="O76" s="38" t="s">
        <v>1</v>
      </c>
      <c r="P76" s="38">
        <v>-0.6</v>
      </c>
      <c r="Q76" s="38">
        <v>-0.79</v>
      </c>
      <c r="R76" s="38">
        <f>VLOOKUP(H76,Blad1!$A$2:$B$237,2,FALSE)</f>
        <v>2.2400000000000002</v>
      </c>
      <c r="S76" s="38">
        <f>VLOOKUP(I76,Blad1!$A$2:$B$237,2,FALSE)</f>
        <v>2.06</v>
      </c>
      <c r="T76" s="36">
        <v>0.8</v>
      </c>
      <c r="U76" s="36" t="s">
        <v>151</v>
      </c>
      <c r="V76" s="36"/>
      <c r="W76" s="30">
        <v>2845</v>
      </c>
      <c r="X76" s="30">
        <v>25</v>
      </c>
      <c r="Y76" s="136"/>
    </row>
    <row r="77" spans="1:29" s="47" customFormat="1" x14ac:dyDescent="0.3">
      <c r="A77" s="135">
        <v>63</v>
      </c>
      <c r="B77" s="36">
        <v>54</v>
      </c>
      <c r="C77" s="30" t="s">
        <v>160</v>
      </c>
      <c r="D77" s="36" t="s">
        <v>21</v>
      </c>
      <c r="E77" s="36">
        <v>1982</v>
      </c>
      <c r="F77" s="36" t="s">
        <v>266</v>
      </c>
      <c r="G77" s="36" t="s">
        <v>0</v>
      </c>
      <c r="H77" s="37">
        <v>540079</v>
      </c>
      <c r="I77" s="37">
        <v>540080</v>
      </c>
      <c r="J77" s="36">
        <v>250</v>
      </c>
      <c r="K77" s="38">
        <v>41.79</v>
      </c>
      <c r="L77" s="38">
        <v>41.79</v>
      </c>
      <c r="M77" s="58">
        <v>5</v>
      </c>
      <c r="N77" s="58"/>
      <c r="O77" s="38" t="s">
        <v>1</v>
      </c>
      <c r="P77" s="38">
        <v>0.13</v>
      </c>
      <c r="Q77" s="38">
        <v>0.32</v>
      </c>
      <c r="R77" s="38">
        <f>VLOOKUP(H77,Blad1!$A$2:$B$237,2,FALSE)</f>
        <v>2.09</v>
      </c>
      <c r="S77" s="38">
        <f>VLOOKUP(I77,Blad1!$A$2:$B$237,2,FALSE)</f>
        <v>2</v>
      </c>
      <c r="T77" s="36">
        <v>0.8</v>
      </c>
      <c r="U77" s="36" t="s">
        <v>151</v>
      </c>
      <c r="V77" s="46"/>
      <c r="W77" s="30">
        <v>2845</v>
      </c>
      <c r="X77" s="30">
        <v>25</v>
      </c>
      <c r="Y77" s="141"/>
      <c r="Z77" s="40"/>
      <c r="AA77" s="40"/>
      <c r="AB77" s="40"/>
      <c r="AC77" s="40"/>
    </row>
    <row r="78" spans="1:29" s="40" customFormat="1" x14ac:dyDescent="0.3">
      <c r="A78" s="135">
        <v>64</v>
      </c>
      <c r="B78" s="36">
        <v>54</v>
      </c>
      <c r="C78" s="30" t="s">
        <v>160</v>
      </c>
      <c r="D78" s="36" t="s">
        <v>21</v>
      </c>
      <c r="E78" s="36">
        <v>1982</v>
      </c>
      <c r="F78" s="36" t="s">
        <v>267</v>
      </c>
      <c r="G78" s="36" t="s">
        <v>0</v>
      </c>
      <c r="H78" s="37">
        <v>540080</v>
      </c>
      <c r="I78" s="37">
        <v>540081</v>
      </c>
      <c r="J78" s="36">
        <v>250</v>
      </c>
      <c r="K78" s="38">
        <v>46.62</v>
      </c>
      <c r="L78" s="38">
        <v>46.62</v>
      </c>
      <c r="M78" s="58">
        <v>8</v>
      </c>
      <c r="N78" s="58"/>
      <c r="O78" s="38" t="s">
        <v>1</v>
      </c>
      <c r="P78" s="38">
        <v>0.32</v>
      </c>
      <c r="Q78" s="38">
        <v>0.62</v>
      </c>
      <c r="R78" s="38">
        <f>VLOOKUP(H78,Blad1!$A$2:$B$237,2,FALSE)</f>
        <v>2</v>
      </c>
      <c r="S78" s="38">
        <f>VLOOKUP(I78,Blad1!$A$2:$B$237,2,FALSE)</f>
        <v>1.98</v>
      </c>
      <c r="T78" s="36">
        <v>0.8</v>
      </c>
      <c r="U78" s="36" t="s">
        <v>151</v>
      </c>
      <c r="V78" s="36"/>
      <c r="W78" s="30">
        <v>2845</v>
      </c>
      <c r="X78" s="30">
        <v>25</v>
      </c>
      <c r="Y78" s="136"/>
    </row>
    <row r="79" spans="1:29" s="40" customFormat="1" x14ac:dyDescent="0.3">
      <c r="A79" s="135">
        <v>65</v>
      </c>
      <c r="B79" s="36">
        <v>54</v>
      </c>
      <c r="C79" s="30" t="s">
        <v>160</v>
      </c>
      <c r="D79" s="36" t="s">
        <v>21</v>
      </c>
      <c r="E79" s="36">
        <v>1982</v>
      </c>
      <c r="F79" s="36" t="s">
        <v>268</v>
      </c>
      <c r="G79" s="36" t="s">
        <v>0</v>
      </c>
      <c r="H79" s="37">
        <v>540081</v>
      </c>
      <c r="I79" s="37">
        <v>540082</v>
      </c>
      <c r="J79" s="36">
        <v>250</v>
      </c>
      <c r="K79" s="38">
        <v>31.38</v>
      </c>
      <c r="L79" s="38">
        <v>31.38</v>
      </c>
      <c r="M79" s="58">
        <v>0</v>
      </c>
      <c r="N79" s="58"/>
      <c r="O79" s="38" t="s">
        <v>1</v>
      </c>
      <c r="P79" s="38">
        <v>0.6</v>
      </c>
      <c r="Q79" s="38">
        <v>0.42</v>
      </c>
      <c r="R79" s="38">
        <f>VLOOKUP(H79,Blad1!$A$2:$B$237,2,FALSE)</f>
        <v>1.98</v>
      </c>
      <c r="S79" s="38">
        <f>VLOOKUP(I79,Blad1!$A$2:$B$237,2,FALSE)</f>
        <v>1.98</v>
      </c>
      <c r="T79" s="36">
        <v>0.8</v>
      </c>
      <c r="U79" s="36" t="s">
        <v>151</v>
      </c>
      <c r="V79" s="36"/>
      <c r="W79" s="30">
        <v>2845</v>
      </c>
      <c r="X79" s="30">
        <v>25</v>
      </c>
      <c r="Y79" s="136"/>
    </row>
    <row r="80" spans="1:29" s="40" customFormat="1" x14ac:dyDescent="0.3">
      <c r="A80" s="135">
        <v>66</v>
      </c>
      <c r="B80" s="36">
        <v>54</v>
      </c>
      <c r="C80" s="30" t="s">
        <v>160</v>
      </c>
      <c r="D80" s="36" t="s">
        <v>22</v>
      </c>
      <c r="E80" s="36">
        <v>1983</v>
      </c>
      <c r="F80" s="36" t="s">
        <v>301</v>
      </c>
      <c r="G80" s="36" t="s">
        <v>0</v>
      </c>
      <c r="H80" s="37">
        <v>540001</v>
      </c>
      <c r="I80" s="37">
        <v>540002</v>
      </c>
      <c r="J80" s="36">
        <v>250</v>
      </c>
      <c r="K80" s="38">
        <v>25.98</v>
      </c>
      <c r="L80" s="38">
        <v>25.98</v>
      </c>
      <c r="M80" s="58">
        <v>0</v>
      </c>
      <c r="N80" s="58"/>
      <c r="O80" s="38" t="s">
        <v>1</v>
      </c>
      <c r="P80" s="38">
        <v>-0.11</v>
      </c>
      <c r="Q80" s="38">
        <v>-0.04</v>
      </c>
      <c r="R80" s="38">
        <f>VLOOKUP(H80,Blad1!$A$2:$B$237,2,FALSE)</f>
        <v>2.4500000000000002</v>
      </c>
      <c r="S80" s="38">
        <f>VLOOKUP(I80,Blad1!$A$2:$B$237,2,FALSE)</f>
        <v>2.37</v>
      </c>
      <c r="T80" s="36">
        <v>1</v>
      </c>
      <c r="U80" s="36" t="s">
        <v>151</v>
      </c>
      <c r="V80" s="36"/>
      <c r="W80" s="30">
        <v>2845</v>
      </c>
      <c r="X80" s="30">
        <v>25</v>
      </c>
      <c r="Y80" s="136"/>
    </row>
    <row r="81" spans="1:25" s="40" customFormat="1" x14ac:dyDescent="0.3">
      <c r="A81" s="135">
        <v>67</v>
      </c>
      <c r="B81" s="36">
        <v>54</v>
      </c>
      <c r="C81" s="30" t="s">
        <v>160</v>
      </c>
      <c r="D81" s="36" t="s">
        <v>22</v>
      </c>
      <c r="E81" s="36">
        <v>1983</v>
      </c>
      <c r="F81" s="36" t="s">
        <v>300</v>
      </c>
      <c r="G81" s="36" t="s">
        <v>0</v>
      </c>
      <c r="H81" s="37">
        <v>540002</v>
      </c>
      <c r="I81" s="37">
        <v>540003</v>
      </c>
      <c r="J81" s="36">
        <v>250</v>
      </c>
      <c r="K81" s="38">
        <v>24.52</v>
      </c>
      <c r="L81" s="38">
        <v>24.52</v>
      </c>
      <c r="M81" s="58">
        <v>4</v>
      </c>
      <c r="N81" s="58"/>
      <c r="O81" s="38" t="s">
        <v>1</v>
      </c>
      <c r="P81" s="38">
        <v>-0.05</v>
      </c>
      <c r="Q81" s="38">
        <v>0.12</v>
      </c>
      <c r="R81" s="38">
        <f>VLOOKUP(H81,Blad1!$A$2:$B$237,2,FALSE)</f>
        <v>2.37</v>
      </c>
      <c r="S81" s="38">
        <f>VLOOKUP(I81,Blad1!$A$2:$B$237,2,FALSE)</f>
        <v>2.54</v>
      </c>
      <c r="T81" s="36">
        <v>1</v>
      </c>
      <c r="U81" s="36" t="s">
        <v>151</v>
      </c>
      <c r="V81" s="36"/>
      <c r="W81" s="30">
        <v>2845</v>
      </c>
      <c r="X81" s="30">
        <v>25</v>
      </c>
      <c r="Y81" s="136"/>
    </row>
    <row r="82" spans="1:25" s="40" customFormat="1" x14ac:dyDescent="0.3">
      <c r="A82" s="135">
        <v>68</v>
      </c>
      <c r="B82" s="36">
        <v>54</v>
      </c>
      <c r="C82" s="30" t="s">
        <v>160</v>
      </c>
      <c r="D82" s="36" t="s">
        <v>22</v>
      </c>
      <c r="E82" s="36">
        <v>1983</v>
      </c>
      <c r="F82" s="36" t="s">
        <v>299</v>
      </c>
      <c r="G82" s="36" t="s">
        <v>0</v>
      </c>
      <c r="H82" s="37">
        <v>540003</v>
      </c>
      <c r="I82" s="37">
        <v>540004</v>
      </c>
      <c r="J82" s="36">
        <v>250</v>
      </c>
      <c r="K82" s="38">
        <v>65.31</v>
      </c>
      <c r="L82" s="38">
        <v>65.31</v>
      </c>
      <c r="M82" s="58">
        <v>9</v>
      </c>
      <c r="N82" s="58"/>
      <c r="O82" s="38" t="s">
        <v>1</v>
      </c>
      <c r="P82" s="38">
        <v>0.14000000000000001</v>
      </c>
      <c r="Q82" s="38">
        <v>0.42</v>
      </c>
      <c r="R82" s="38">
        <f>VLOOKUP(H82,Blad1!$A$2:$B$237,2,FALSE)</f>
        <v>2.54</v>
      </c>
      <c r="S82" s="38">
        <f>VLOOKUP(I82,Blad1!$A$2:$B$237,2,FALSE)</f>
        <v>2.38</v>
      </c>
      <c r="T82" s="36">
        <v>1</v>
      </c>
      <c r="U82" s="36" t="s">
        <v>151</v>
      </c>
      <c r="V82" s="36"/>
      <c r="W82" s="30">
        <v>2845</v>
      </c>
      <c r="X82" s="30">
        <v>25</v>
      </c>
      <c r="Y82" s="136"/>
    </row>
    <row r="83" spans="1:25" s="40" customFormat="1" x14ac:dyDescent="0.3">
      <c r="A83" s="135">
        <v>69</v>
      </c>
      <c r="B83" s="36">
        <v>54</v>
      </c>
      <c r="C83" s="30" t="s">
        <v>160</v>
      </c>
      <c r="D83" s="36" t="s">
        <v>31</v>
      </c>
      <c r="E83" s="36">
        <v>1983</v>
      </c>
      <c r="F83" s="36" t="s">
        <v>298</v>
      </c>
      <c r="G83" s="36" t="s">
        <v>0</v>
      </c>
      <c r="H83" s="37">
        <v>540004</v>
      </c>
      <c r="I83" s="37">
        <v>540005</v>
      </c>
      <c r="J83" s="36">
        <v>250</v>
      </c>
      <c r="K83" s="38">
        <v>24.52</v>
      </c>
      <c r="L83" s="38">
        <v>24.52</v>
      </c>
      <c r="M83" s="58">
        <v>1</v>
      </c>
      <c r="N83" s="58"/>
      <c r="O83" s="38" t="s">
        <v>1</v>
      </c>
      <c r="P83" s="38">
        <v>0.45</v>
      </c>
      <c r="Q83" s="38">
        <v>0.59</v>
      </c>
      <c r="R83" s="38">
        <f>VLOOKUP(H83,Blad1!$A$2:$B$237,2,FALSE)</f>
        <v>2.38</v>
      </c>
      <c r="S83" s="38">
        <f>VLOOKUP(I83,Blad1!$A$2:$B$237,2,FALSE)</f>
        <v>2.17</v>
      </c>
      <c r="T83" s="36">
        <v>1</v>
      </c>
      <c r="U83" s="36" t="s">
        <v>151</v>
      </c>
      <c r="V83" s="36" t="s">
        <v>154</v>
      </c>
      <c r="W83" s="30">
        <v>2845</v>
      </c>
      <c r="X83" s="30">
        <v>25</v>
      </c>
      <c r="Y83" s="136"/>
    </row>
    <row r="84" spans="1:25" s="40" customFormat="1" x14ac:dyDescent="0.3">
      <c r="A84" s="135">
        <v>70</v>
      </c>
      <c r="B84" s="36">
        <v>54</v>
      </c>
      <c r="C84" s="30" t="s">
        <v>160</v>
      </c>
      <c r="D84" s="36" t="s">
        <v>31</v>
      </c>
      <c r="E84" s="36">
        <v>1983</v>
      </c>
      <c r="F84" s="36" t="s">
        <v>297</v>
      </c>
      <c r="G84" s="36" t="s">
        <v>0</v>
      </c>
      <c r="H84" s="37">
        <v>540005</v>
      </c>
      <c r="I84" s="37">
        <v>540006</v>
      </c>
      <c r="J84" s="36">
        <v>250</v>
      </c>
      <c r="K84" s="38">
        <v>29.55</v>
      </c>
      <c r="L84" s="38">
        <v>29.55</v>
      </c>
      <c r="M84" s="58">
        <v>6</v>
      </c>
      <c r="N84" s="58"/>
      <c r="O84" s="38" t="s">
        <v>1</v>
      </c>
      <c r="P84" s="38">
        <v>0.59</v>
      </c>
      <c r="Q84" s="38">
        <v>0.7</v>
      </c>
      <c r="R84" s="38">
        <f>VLOOKUP(H84,Blad1!$A$2:$B$237,2,FALSE)</f>
        <v>2.17</v>
      </c>
      <c r="S84" s="38">
        <f>VLOOKUP(I84,Blad1!$A$2:$B$237,2,FALSE)</f>
        <v>2.2000000000000002</v>
      </c>
      <c r="T84" s="36">
        <v>1</v>
      </c>
      <c r="U84" s="36" t="s">
        <v>151</v>
      </c>
      <c r="V84" s="36" t="s">
        <v>154</v>
      </c>
      <c r="W84" s="30">
        <v>2845</v>
      </c>
      <c r="X84" s="30">
        <v>25</v>
      </c>
      <c r="Y84" s="136"/>
    </row>
    <row r="85" spans="1:25" s="40" customFormat="1" x14ac:dyDescent="0.3">
      <c r="A85" s="135">
        <v>71</v>
      </c>
      <c r="B85" s="36">
        <v>54</v>
      </c>
      <c r="C85" s="30" t="s">
        <v>160</v>
      </c>
      <c r="D85" s="36" t="s">
        <v>23</v>
      </c>
      <c r="E85" s="36">
        <v>1983</v>
      </c>
      <c r="F85" s="36" t="s">
        <v>319</v>
      </c>
      <c r="G85" s="36" t="s">
        <v>0</v>
      </c>
      <c r="H85" s="37">
        <v>540012</v>
      </c>
      <c r="I85" s="37">
        <v>540037</v>
      </c>
      <c r="J85" s="36">
        <v>250</v>
      </c>
      <c r="K85" s="38">
        <v>35.47</v>
      </c>
      <c r="L85" s="38">
        <v>35.47</v>
      </c>
      <c r="M85" s="58">
        <v>8</v>
      </c>
      <c r="N85" s="58"/>
      <c r="O85" s="38" t="s">
        <v>1</v>
      </c>
      <c r="P85" s="38">
        <v>0.44</v>
      </c>
      <c r="Q85" s="38">
        <v>0.32</v>
      </c>
      <c r="R85" s="38">
        <f>VLOOKUP(H85,Blad1!$A$2:$B$237,2,FALSE)</f>
        <v>2.06</v>
      </c>
      <c r="S85" s="38">
        <f>VLOOKUP(I85,Blad1!$A$2:$B$237,2,FALSE)</f>
        <v>1.87</v>
      </c>
      <c r="T85" s="36">
        <v>1</v>
      </c>
      <c r="U85" s="36" t="s">
        <v>151</v>
      </c>
      <c r="V85" s="36"/>
      <c r="W85" s="30">
        <v>2845</v>
      </c>
      <c r="X85" s="30">
        <v>25</v>
      </c>
      <c r="Y85" s="136"/>
    </row>
    <row r="86" spans="1:25" s="40" customFormat="1" x14ac:dyDescent="0.3">
      <c r="A86" s="135">
        <v>72</v>
      </c>
      <c r="B86" s="36">
        <v>54</v>
      </c>
      <c r="C86" s="30" t="s">
        <v>160</v>
      </c>
      <c r="D86" s="36" t="s">
        <v>23</v>
      </c>
      <c r="E86" s="36">
        <v>1983</v>
      </c>
      <c r="F86" s="36" t="s">
        <v>318</v>
      </c>
      <c r="G86" s="36" t="s">
        <v>0</v>
      </c>
      <c r="H86" s="37">
        <v>540037</v>
      </c>
      <c r="I86" s="37">
        <v>540038</v>
      </c>
      <c r="J86" s="36">
        <v>250</v>
      </c>
      <c r="K86" s="38">
        <v>48.85</v>
      </c>
      <c r="L86" s="38">
        <v>48.85</v>
      </c>
      <c r="M86" s="58">
        <v>10</v>
      </c>
      <c r="N86" s="58"/>
      <c r="O86" s="38" t="s">
        <v>1</v>
      </c>
      <c r="P86" s="38">
        <v>0.32</v>
      </c>
      <c r="Q86" s="38">
        <v>0.04</v>
      </c>
      <c r="R86" s="38">
        <f>VLOOKUP(H86,Blad1!$A$2:$B$237,2,FALSE)</f>
        <v>1.87</v>
      </c>
      <c r="S86" s="38">
        <f>VLOOKUP(I86,Blad1!$A$2:$B$237,2,FALSE)</f>
        <v>1.55</v>
      </c>
      <c r="T86" s="36">
        <v>1</v>
      </c>
      <c r="U86" s="36" t="s">
        <v>151</v>
      </c>
      <c r="V86" s="36"/>
      <c r="W86" s="30">
        <v>2845</v>
      </c>
      <c r="X86" s="30">
        <v>25</v>
      </c>
      <c r="Y86" s="136"/>
    </row>
    <row r="87" spans="1:25" s="40" customFormat="1" x14ac:dyDescent="0.3">
      <c r="A87" s="135">
        <v>73</v>
      </c>
      <c r="B87" s="36">
        <v>54</v>
      </c>
      <c r="C87" s="30" t="s">
        <v>160</v>
      </c>
      <c r="D87" s="36" t="s">
        <v>23</v>
      </c>
      <c r="E87" s="36">
        <v>1983</v>
      </c>
      <c r="F87" s="36" t="s">
        <v>317</v>
      </c>
      <c r="G87" s="36" t="s">
        <v>0</v>
      </c>
      <c r="H87" s="37">
        <v>540038</v>
      </c>
      <c r="I87" s="37">
        <v>540039</v>
      </c>
      <c r="J87" s="36">
        <v>250</v>
      </c>
      <c r="K87" s="38">
        <v>29.55</v>
      </c>
      <c r="L87" s="38">
        <v>29.55</v>
      </c>
      <c r="M87" s="58">
        <v>1</v>
      </c>
      <c r="N87" s="58"/>
      <c r="O87" s="38" t="s">
        <v>1</v>
      </c>
      <c r="P87" s="38">
        <v>0.05</v>
      </c>
      <c r="Q87" s="38">
        <v>-7.0000000000000007E-2</v>
      </c>
      <c r="R87" s="38">
        <f>VLOOKUP(H87,Blad1!$A$2:$B$237,2,FALSE)</f>
        <v>1.55</v>
      </c>
      <c r="S87" s="38">
        <f>VLOOKUP(I87,Blad1!$A$2:$B$237,2,FALSE)</f>
        <v>1.6</v>
      </c>
      <c r="T87" s="36">
        <v>0.8</v>
      </c>
      <c r="U87" s="36" t="s">
        <v>151</v>
      </c>
      <c r="V87" s="36"/>
      <c r="W87" s="30">
        <v>2845</v>
      </c>
      <c r="X87" s="30">
        <v>25</v>
      </c>
      <c r="Y87" s="136"/>
    </row>
    <row r="88" spans="1:25" s="40" customFormat="1" x14ac:dyDescent="0.3">
      <c r="A88" s="135">
        <v>74</v>
      </c>
      <c r="B88" s="36">
        <v>54</v>
      </c>
      <c r="C88" s="30" t="s">
        <v>160</v>
      </c>
      <c r="D88" s="36" t="s">
        <v>24</v>
      </c>
      <c r="E88" s="36">
        <v>1983</v>
      </c>
      <c r="F88" s="36" t="s">
        <v>279</v>
      </c>
      <c r="G88" s="36" t="s">
        <v>0</v>
      </c>
      <c r="H88" s="37">
        <v>540020</v>
      </c>
      <c r="I88" s="37">
        <v>540036</v>
      </c>
      <c r="J88" s="36">
        <v>250</v>
      </c>
      <c r="K88" s="38">
        <v>39.92</v>
      </c>
      <c r="L88" s="38">
        <v>39.92</v>
      </c>
      <c r="M88" s="58">
        <v>1</v>
      </c>
      <c r="N88" s="58"/>
      <c r="O88" s="38" t="s">
        <v>1</v>
      </c>
      <c r="P88" s="38">
        <v>-0.87</v>
      </c>
      <c r="Q88" s="38">
        <v>-0.77</v>
      </c>
      <c r="R88" s="38">
        <f>VLOOKUP(H88,Blad1!$A$2:$B$237,2,FALSE)</f>
        <v>1.58</v>
      </c>
      <c r="S88" s="38">
        <f>VLOOKUP(I88,Blad1!$A$2:$B$237,2,FALSE)</f>
        <v>1.54</v>
      </c>
      <c r="T88" s="36">
        <v>1.2</v>
      </c>
      <c r="U88" s="36" t="s">
        <v>151</v>
      </c>
      <c r="V88" s="36"/>
      <c r="W88" s="36">
        <v>5443</v>
      </c>
      <c r="X88" s="36">
        <v>39</v>
      </c>
      <c r="Y88" s="136"/>
    </row>
    <row r="89" spans="1:25" s="40" customFormat="1" x14ac:dyDescent="0.3">
      <c r="A89" s="135">
        <v>75</v>
      </c>
      <c r="B89" s="36">
        <v>54</v>
      </c>
      <c r="C89" s="30" t="s">
        <v>160</v>
      </c>
      <c r="D89" s="36" t="s">
        <v>24</v>
      </c>
      <c r="E89" s="36">
        <v>1983</v>
      </c>
      <c r="F89" s="36" t="s">
        <v>278</v>
      </c>
      <c r="G89" s="36" t="s">
        <v>0</v>
      </c>
      <c r="H89" s="37">
        <v>540035</v>
      </c>
      <c r="I89" s="37">
        <v>540036</v>
      </c>
      <c r="J89" s="36">
        <v>250</v>
      </c>
      <c r="K89" s="38">
        <v>34.54</v>
      </c>
      <c r="L89" s="38">
        <v>34.54</v>
      </c>
      <c r="M89" s="58">
        <v>11</v>
      </c>
      <c r="N89" s="58"/>
      <c r="O89" s="38" t="s">
        <v>1</v>
      </c>
      <c r="P89" s="38">
        <v>-0.64</v>
      </c>
      <c r="Q89" s="38">
        <v>-0.76</v>
      </c>
      <c r="R89" s="38">
        <f>VLOOKUP(H89,Blad1!$A$2:$B$237,2,FALSE)</f>
        <v>1.58</v>
      </c>
      <c r="S89" s="38">
        <f>VLOOKUP(I89,Blad1!$A$2:$B$237,2,FALSE)</f>
        <v>1.54</v>
      </c>
      <c r="T89" s="36">
        <v>1.2</v>
      </c>
      <c r="U89" s="36" t="s">
        <v>151</v>
      </c>
      <c r="V89" s="36"/>
      <c r="W89" s="36">
        <v>3823</v>
      </c>
      <c r="X89" s="36">
        <v>31</v>
      </c>
      <c r="Y89" s="136"/>
    </row>
    <row r="90" spans="1:25" s="40" customFormat="1" x14ac:dyDescent="0.3">
      <c r="A90" s="135">
        <v>76</v>
      </c>
      <c r="B90" s="36">
        <v>54</v>
      </c>
      <c r="C90" s="30" t="s">
        <v>160</v>
      </c>
      <c r="D90" s="36" t="s">
        <v>24</v>
      </c>
      <c r="E90" s="36">
        <v>1983</v>
      </c>
      <c r="F90" s="36" t="s">
        <v>277</v>
      </c>
      <c r="G90" s="36" t="s">
        <v>0</v>
      </c>
      <c r="H90" s="37">
        <v>540031</v>
      </c>
      <c r="I90" s="37">
        <v>540035</v>
      </c>
      <c r="J90" s="36">
        <v>250</v>
      </c>
      <c r="K90" s="38">
        <v>34.01</v>
      </c>
      <c r="L90" s="38">
        <v>34.01</v>
      </c>
      <c r="M90" s="58">
        <v>3</v>
      </c>
      <c r="N90" s="58"/>
      <c r="O90" s="38" t="s">
        <v>1</v>
      </c>
      <c r="P90" s="38">
        <v>-0.47</v>
      </c>
      <c r="Q90" s="38">
        <v>-0.62</v>
      </c>
      <c r="R90" s="38">
        <f>VLOOKUP(H90,Blad1!$A$2:$B$237,2,FALSE)</f>
        <v>1.61</v>
      </c>
      <c r="S90" s="38">
        <f>VLOOKUP(I90,Blad1!$A$2:$B$237,2,FALSE)</f>
        <v>1.58</v>
      </c>
      <c r="T90" s="36">
        <v>1.2</v>
      </c>
      <c r="U90" s="36" t="s">
        <v>151</v>
      </c>
      <c r="V90" s="36"/>
      <c r="W90" s="36">
        <v>3823</v>
      </c>
      <c r="X90" s="36">
        <v>31</v>
      </c>
      <c r="Y90" s="136"/>
    </row>
    <row r="91" spans="1:25" s="40" customFormat="1" x14ac:dyDescent="0.3">
      <c r="A91" s="135">
        <v>77</v>
      </c>
      <c r="B91" s="36">
        <v>54</v>
      </c>
      <c r="C91" s="30" t="s">
        <v>160</v>
      </c>
      <c r="D91" s="36" t="s">
        <v>25</v>
      </c>
      <c r="E91" s="36">
        <v>1983</v>
      </c>
      <c r="F91" s="36" t="s">
        <v>316</v>
      </c>
      <c r="G91" s="36" t="s">
        <v>0</v>
      </c>
      <c r="H91" s="37">
        <v>540010</v>
      </c>
      <c r="I91" s="37">
        <v>540011</v>
      </c>
      <c r="J91" s="36">
        <v>250</v>
      </c>
      <c r="K91" s="38">
        <v>44.94</v>
      </c>
      <c r="L91" s="38">
        <v>44.94</v>
      </c>
      <c r="M91" s="58">
        <v>5</v>
      </c>
      <c r="N91" s="58"/>
      <c r="O91" s="38" t="s">
        <v>1</v>
      </c>
      <c r="P91" s="38">
        <v>-0.1</v>
      </c>
      <c r="Q91" s="38">
        <v>-0.3</v>
      </c>
      <c r="R91" s="38">
        <f>VLOOKUP(H91,Blad1!$A$2:$B$237,2,FALSE)</f>
        <v>1.6</v>
      </c>
      <c r="S91" s="38">
        <f>VLOOKUP(I91,Blad1!$A$2:$B$237,2,FALSE)</f>
        <v>1.61</v>
      </c>
      <c r="T91" s="36">
        <v>1</v>
      </c>
      <c r="U91" s="36" t="s">
        <v>151</v>
      </c>
      <c r="V91" s="36"/>
      <c r="W91" s="30">
        <v>2845</v>
      </c>
      <c r="X91" s="30">
        <v>25</v>
      </c>
      <c r="Y91" s="136"/>
    </row>
    <row r="92" spans="1:25" s="40" customFormat="1" x14ac:dyDescent="0.3">
      <c r="A92" s="135">
        <v>78</v>
      </c>
      <c r="B92" s="36">
        <v>54</v>
      </c>
      <c r="C92" s="30" t="s">
        <v>160</v>
      </c>
      <c r="D92" s="36" t="s">
        <v>25</v>
      </c>
      <c r="E92" s="36">
        <v>1983</v>
      </c>
      <c r="F92" s="36" t="s">
        <v>315</v>
      </c>
      <c r="G92" s="36" t="s">
        <v>0</v>
      </c>
      <c r="H92" s="37">
        <v>540011</v>
      </c>
      <c r="I92" s="37">
        <v>540039</v>
      </c>
      <c r="J92" s="36">
        <v>250</v>
      </c>
      <c r="K92" s="38">
        <v>44.01</v>
      </c>
      <c r="L92" s="38">
        <v>44.01</v>
      </c>
      <c r="M92" s="58">
        <v>17</v>
      </c>
      <c r="N92" s="58"/>
      <c r="O92" s="38" t="s">
        <v>1</v>
      </c>
      <c r="P92" s="38">
        <v>-0.3</v>
      </c>
      <c r="Q92" s="38">
        <v>-0.46</v>
      </c>
      <c r="R92" s="38">
        <f>VLOOKUP(H92,Blad1!$A$2:$B$237,2,FALSE)</f>
        <v>1.61</v>
      </c>
      <c r="S92" s="38">
        <f>VLOOKUP(I92,Blad1!$A$2:$B$237,2,FALSE)</f>
        <v>1.6</v>
      </c>
      <c r="T92" s="36">
        <v>1</v>
      </c>
      <c r="U92" s="36" t="s">
        <v>151</v>
      </c>
      <c r="V92" s="36"/>
      <c r="W92" s="30">
        <v>2845</v>
      </c>
      <c r="X92" s="30">
        <v>25</v>
      </c>
      <c r="Y92" s="136"/>
    </row>
    <row r="93" spans="1:25" s="40" customFormat="1" x14ac:dyDescent="0.3">
      <c r="A93" s="135">
        <v>79</v>
      </c>
      <c r="B93" s="36">
        <v>54</v>
      </c>
      <c r="C93" s="30" t="s">
        <v>160</v>
      </c>
      <c r="D93" s="36" t="s">
        <v>26</v>
      </c>
      <c r="E93" s="36">
        <v>1983</v>
      </c>
      <c r="F93" s="36" t="s">
        <v>325</v>
      </c>
      <c r="G93" s="36" t="s">
        <v>0</v>
      </c>
      <c r="H93" s="37">
        <v>540015</v>
      </c>
      <c r="I93" s="37">
        <v>540018</v>
      </c>
      <c r="J93" s="36">
        <v>250</v>
      </c>
      <c r="K93" s="38">
        <v>53.85</v>
      </c>
      <c r="L93" s="38">
        <v>53.85</v>
      </c>
      <c r="M93" s="58">
        <v>9</v>
      </c>
      <c r="N93" s="58"/>
      <c r="O93" s="38" t="s">
        <v>1</v>
      </c>
      <c r="P93" s="38">
        <v>-0.21</v>
      </c>
      <c r="Q93" s="38">
        <v>-0.46</v>
      </c>
      <c r="R93" s="38">
        <f>VLOOKUP(H93,Blad1!$A$2:$B$237,2,FALSE)</f>
        <v>1.58</v>
      </c>
      <c r="S93" s="38">
        <f>VLOOKUP(I93,Blad1!$A$2:$B$237,2,FALSE)</f>
        <v>1.61</v>
      </c>
      <c r="T93" s="36">
        <v>1.2</v>
      </c>
      <c r="U93" s="36" t="s">
        <v>151</v>
      </c>
      <c r="V93" s="36"/>
      <c r="W93" s="30">
        <v>2845</v>
      </c>
      <c r="X93" s="30">
        <v>25</v>
      </c>
      <c r="Y93" s="136"/>
    </row>
    <row r="94" spans="1:25" s="40" customFormat="1" x14ac:dyDescent="0.3">
      <c r="A94" s="135">
        <v>80</v>
      </c>
      <c r="B94" s="36">
        <v>54</v>
      </c>
      <c r="C94" s="30" t="s">
        <v>160</v>
      </c>
      <c r="D94" s="36" t="s">
        <v>26</v>
      </c>
      <c r="E94" s="36">
        <v>1983</v>
      </c>
      <c r="F94" s="36" t="s">
        <v>323</v>
      </c>
      <c r="G94" s="36" t="s">
        <v>0</v>
      </c>
      <c r="H94" s="37">
        <v>540018</v>
      </c>
      <c r="I94" s="37">
        <v>540025</v>
      </c>
      <c r="J94" s="36">
        <v>250</v>
      </c>
      <c r="K94" s="38">
        <v>52.55</v>
      </c>
      <c r="L94" s="38">
        <v>52.55</v>
      </c>
      <c r="M94" s="58">
        <v>14</v>
      </c>
      <c r="N94" s="58"/>
      <c r="O94" s="38" t="s">
        <v>1</v>
      </c>
      <c r="P94" s="38">
        <v>-0.62</v>
      </c>
      <c r="Q94" s="38">
        <v>-0.89</v>
      </c>
      <c r="R94" s="38">
        <f>VLOOKUP(H94,Blad1!$A$2:$B$237,2,FALSE)</f>
        <v>1.61</v>
      </c>
      <c r="S94" s="38">
        <f>VLOOKUP(I94,Blad1!$A$2:$B$237,2,FALSE)</f>
        <v>1.56</v>
      </c>
      <c r="T94" s="36">
        <v>1.2</v>
      </c>
      <c r="U94" s="36" t="s">
        <v>151</v>
      </c>
      <c r="V94" s="36"/>
      <c r="W94" s="36">
        <v>3823</v>
      </c>
      <c r="X94" s="36">
        <v>31</v>
      </c>
      <c r="Y94" s="136"/>
    </row>
    <row r="95" spans="1:25" s="40" customFormat="1" x14ac:dyDescent="0.3">
      <c r="A95" s="135">
        <v>81</v>
      </c>
      <c r="B95" s="36">
        <v>54</v>
      </c>
      <c r="C95" s="30" t="s">
        <v>160</v>
      </c>
      <c r="D95" s="36" t="s">
        <v>27</v>
      </c>
      <c r="E95" s="36">
        <v>1983</v>
      </c>
      <c r="F95" s="36" t="s">
        <v>322</v>
      </c>
      <c r="G95" s="36" t="s">
        <v>0</v>
      </c>
      <c r="H95" s="37">
        <v>540023</v>
      </c>
      <c r="I95" s="37">
        <v>540124</v>
      </c>
      <c r="J95" s="36">
        <v>250</v>
      </c>
      <c r="K95" s="38">
        <v>36.770000000000003</v>
      </c>
      <c r="L95" s="38">
        <v>36.770000000000003</v>
      </c>
      <c r="M95" s="58">
        <v>7</v>
      </c>
      <c r="N95" s="58"/>
      <c r="O95" s="38" t="s">
        <v>1</v>
      </c>
      <c r="P95" s="38">
        <v>-1.36</v>
      </c>
      <c r="Q95" s="38">
        <v>-1.29</v>
      </c>
      <c r="R95" s="38">
        <f>VLOOKUP(H95,Blad1!$A$2:$B$237,2,FALSE)</f>
        <v>1.62</v>
      </c>
      <c r="S95" s="38">
        <f>VLOOKUP(I95,Blad1!$A$2:$B$237,2,FALSE)</f>
        <v>1.53</v>
      </c>
      <c r="T95" s="36">
        <v>0.8</v>
      </c>
      <c r="U95" s="36" t="s">
        <v>151</v>
      </c>
      <c r="V95" s="36"/>
      <c r="W95" s="36">
        <v>5443</v>
      </c>
      <c r="X95" s="36">
        <v>39</v>
      </c>
      <c r="Y95" s="136"/>
    </row>
    <row r="96" spans="1:25" s="40" customFormat="1" x14ac:dyDescent="0.3">
      <c r="A96" s="135">
        <v>82</v>
      </c>
      <c r="B96" s="36">
        <v>54</v>
      </c>
      <c r="C96" s="30" t="s">
        <v>160</v>
      </c>
      <c r="D96" s="36" t="s">
        <v>27</v>
      </c>
      <c r="E96" s="36">
        <v>1983</v>
      </c>
      <c r="F96" s="36" t="s">
        <v>321</v>
      </c>
      <c r="G96" s="36" t="s">
        <v>0</v>
      </c>
      <c r="H96" s="37">
        <v>540023</v>
      </c>
      <c r="I96" s="37">
        <v>540024</v>
      </c>
      <c r="J96" s="36">
        <v>250</v>
      </c>
      <c r="K96" s="38">
        <v>38.630000000000003</v>
      </c>
      <c r="L96" s="38">
        <v>38.630000000000003</v>
      </c>
      <c r="M96" s="58">
        <v>8</v>
      </c>
      <c r="N96" s="58"/>
      <c r="O96" s="38" t="s">
        <v>1</v>
      </c>
      <c r="P96" s="38">
        <v>-1.36</v>
      </c>
      <c r="Q96" s="38">
        <v>-1.29</v>
      </c>
      <c r="R96" s="38">
        <f>VLOOKUP(H96,Blad1!$A$2:$B$237,2,FALSE)</f>
        <v>1.62</v>
      </c>
      <c r="S96" s="38">
        <f>VLOOKUP(I96,Blad1!$A$2:$B$237,2,FALSE)</f>
        <v>1.51</v>
      </c>
      <c r="T96" s="36">
        <v>0.8</v>
      </c>
      <c r="U96" s="36" t="s">
        <v>151</v>
      </c>
      <c r="V96" s="36"/>
      <c r="W96" s="36">
        <v>5443</v>
      </c>
      <c r="X96" s="36">
        <v>39</v>
      </c>
      <c r="Y96" s="136"/>
    </row>
    <row r="97" spans="1:25" s="40" customFormat="1" x14ac:dyDescent="0.3">
      <c r="A97" s="135">
        <v>83</v>
      </c>
      <c r="B97" s="36">
        <v>54</v>
      </c>
      <c r="C97" s="30" t="s">
        <v>160</v>
      </c>
      <c r="D97" s="36" t="s">
        <v>27</v>
      </c>
      <c r="E97" s="36">
        <v>1983</v>
      </c>
      <c r="F97" s="36" t="s">
        <v>320</v>
      </c>
      <c r="G97" s="36" t="s">
        <v>0</v>
      </c>
      <c r="H97" s="37">
        <v>540024</v>
      </c>
      <c r="I97" s="37">
        <v>540025</v>
      </c>
      <c r="J97" s="36">
        <v>250</v>
      </c>
      <c r="K97" s="38">
        <v>35.47</v>
      </c>
      <c r="L97" s="38">
        <v>35.47</v>
      </c>
      <c r="M97" s="58">
        <v>7</v>
      </c>
      <c r="N97" s="58"/>
      <c r="O97" s="38" t="s">
        <v>1</v>
      </c>
      <c r="P97" s="38">
        <v>-1.29</v>
      </c>
      <c r="Q97" s="38">
        <v>-1.1599999999999999</v>
      </c>
      <c r="R97" s="38">
        <f>VLOOKUP(H97,Blad1!$A$2:$B$237,2,FALSE)</f>
        <v>1.51</v>
      </c>
      <c r="S97" s="38">
        <f>VLOOKUP(I97,Blad1!$A$2:$B$237,2,FALSE)</f>
        <v>1.56</v>
      </c>
      <c r="T97" s="36">
        <v>1.2</v>
      </c>
      <c r="U97" s="36" t="s">
        <v>151</v>
      </c>
      <c r="V97" s="36"/>
      <c r="W97" s="36">
        <v>5443</v>
      </c>
      <c r="X97" s="36">
        <v>39</v>
      </c>
      <c r="Y97" s="136"/>
    </row>
    <row r="98" spans="1:25" s="40" customFormat="1" x14ac:dyDescent="0.3">
      <c r="A98" s="135">
        <v>84</v>
      </c>
      <c r="B98" s="36">
        <v>54</v>
      </c>
      <c r="C98" s="30" t="s">
        <v>160</v>
      </c>
      <c r="D98" s="36" t="s">
        <v>27</v>
      </c>
      <c r="E98" s="36">
        <v>1983</v>
      </c>
      <c r="F98" s="36" t="s">
        <v>324</v>
      </c>
      <c r="G98" s="36" t="s">
        <v>0</v>
      </c>
      <c r="H98" s="37">
        <v>540026</v>
      </c>
      <c r="I98" s="37">
        <v>540051</v>
      </c>
      <c r="J98" s="36">
        <v>250</v>
      </c>
      <c r="K98" s="38">
        <v>37.700000000000003</v>
      </c>
      <c r="L98" s="38">
        <v>37.700000000000003</v>
      </c>
      <c r="M98" s="58">
        <v>7</v>
      </c>
      <c r="N98" s="58"/>
      <c r="O98" s="38" t="s">
        <v>1</v>
      </c>
      <c r="P98" s="38">
        <v>0.04</v>
      </c>
      <c r="Q98" s="38">
        <v>0.11</v>
      </c>
      <c r="R98" s="38">
        <f>VLOOKUP(H98,Blad1!$A$2:$B$237,2,FALSE)</f>
        <v>1.66</v>
      </c>
      <c r="S98" s="38">
        <f>VLOOKUP(I98,Blad1!$A$2:$B$237,2,FALSE)</f>
        <v>1.67</v>
      </c>
      <c r="T98" s="36">
        <v>1.2</v>
      </c>
      <c r="U98" s="36" t="s">
        <v>151</v>
      </c>
      <c r="V98" s="36"/>
      <c r="W98" s="30">
        <v>2845</v>
      </c>
      <c r="X98" s="30">
        <v>25</v>
      </c>
      <c r="Y98" s="136"/>
    </row>
    <row r="99" spans="1:25" s="40" customFormat="1" x14ac:dyDescent="0.3">
      <c r="A99" s="135">
        <v>85</v>
      </c>
      <c r="B99" s="36">
        <v>54</v>
      </c>
      <c r="C99" s="30" t="s">
        <v>160</v>
      </c>
      <c r="D99" s="36" t="s">
        <v>28</v>
      </c>
      <c r="E99" s="36">
        <v>1983</v>
      </c>
      <c r="F99" s="36" t="s">
        <v>329</v>
      </c>
      <c r="G99" s="36" t="s">
        <v>0</v>
      </c>
      <c r="H99" s="37">
        <v>540016</v>
      </c>
      <c r="I99" s="37">
        <v>540019</v>
      </c>
      <c r="J99" s="36">
        <v>250</v>
      </c>
      <c r="K99" s="38">
        <v>41.79</v>
      </c>
      <c r="L99" s="38">
        <v>41.79</v>
      </c>
      <c r="M99" s="58">
        <v>4</v>
      </c>
      <c r="N99" s="58"/>
      <c r="O99" s="38" t="s">
        <v>1</v>
      </c>
      <c r="P99" s="38">
        <v>7.0000000000000007E-2</v>
      </c>
      <c r="Q99" s="38">
        <v>-0.31</v>
      </c>
      <c r="R99" s="38">
        <f>VLOOKUP(H99,Blad1!$A$2:$B$237,2,FALSE)</f>
        <v>1.61</v>
      </c>
      <c r="S99" s="38">
        <f>VLOOKUP(I99,Blad1!$A$2:$B$237,2,FALSE)</f>
        <v>1.55</v>
      </c>
      <c r="T99" s="36">
        <v>1.2</v>
      </c>
      <c r="U99" s="36" t="s">
        <v>151</v>
      </c>
      <c r="V99" s="36"/>
      <c r="W99" s="30">
        <v>2845</v>
      </c>
      <c r="X99" s="30">
        <v>25</v>
      </c>
      <c r="Y99" s="136"/>
    </row>
    <row r="100" spans="1:25" s="40" customFormat="1" x14ac:dyDescent="0.3">
      <c r="A100" s="135">
        <v>86</v>
      </c>
      <c r="B100" s="36">
        <v>54</v>
      </c>
      <c r="C100" s="30" t="s">
        <v>160</v>
      </c>
      <c r="D100" s="36" t="s">
        <v>28</v>
      </c>
      <c r="E100" s="36">
        <v>1983</v>
      </c>
      <c r="F100" s="36" t="s">
        <v>328</v>
      </c>
      <c r="G100" s="36" t="s">
        <v>0</v>
      </c>
      <c r="H100" s="37">
        <v>540019</v>
      </c>
      <c r="I100" s="37">
        <v>540020</v>
      </c>
      <c r="J100" s="36">
        <v>250</v>
      </c>
      <c r="K100" s="38">
        <v>44.01</v>
      </c>
      <c r="L100" s="38">
        <v>44.01</v>
      </c>
      <c r="M100" s="58">
        <v>18</v>
      </c>
      <c r="N100" s="58"/>
      <c r="O100" s="38" t="s">
        <v>1</v>
      </c>
      <c r="P100" s="38">
        <v>-0.13</v>
      </c>
      <c r="Q100" s="38">
        <v>-0.34</v>
      </c>
      <c r="R100" s="38">
        <f>VLOOKUP(H100,Blad1!$A$2:$B$237,2,FALSE)</f>
        <v>1.55</v>
      </c>
      <c r="S100" s="38">
        <f>VLOOKUP(I100,Blad1!$A$2:$B$237,2,FALSE)</f>
        <v>1.58</v>
      </c>
      <c r="T100" s="36">
        <v>1.2</v>
      </c>
      <c r="U100" s="36" t="s">
        <v>151</v>
      </c>
      <c r="V100" s="36"/>
      <c r="W100" s="30">
        <v>2845</v>
      </c>
      <c r="X100" s="30">
        <v>25</v>
      </c>
      <c r="Y100" s="136"/>
    </row>
    <row r="101" spans="1:25" s="40" customFormat="1" x14ac:dyDescent="0.3">
      <c r="A101" s="135">
        <v>87</v>
      </c>
      <c r="B101" s="36">
        <v>54</v>
      </c>
      <c r="C101" s="30" t="s">
        <v>160</v>
      </c>
      <c r="D101" s="36" t="s">
        <v>28</v>
      </c>
      <c r="E101" s="36">
        <v>1983</v>
      </c>
      <c r="F101" s="36" t="s">
        <v>285</v>
      </c>
      <c r="G101" s="36" t="s">
        <v>0</v>
      </c>
      <c r="H101" s="37">
        <v>540020</v>
      </c>
      <c r="I101" s="37">
        <v>540021</v>
      </c>
      <c r="J101" s="36">
        <v>250</v>
      </c>
      <c r="K101" s="38">
        <v>23.43</v>
      </c>
      <c r="L101" s="38">
        <v>23.43</v>
      </c>
      <c r="M101" s="58">
        <v>2</v>
      </c>
      <c r="N101" s="58"/>
      <c r="O101" s="38" t="s">
        <v>1</v>
      </c>
      <c r="P101" s="38">
        <v>-0.87</v>
      </c>
      <c r="Q101" s="38">
        <v>-0.93</v>
      </c>
      <c r="R101" s="38">
        <f>VLOOKUP(H101,Blad1!$A$2:$B$237,2,FALSE)</f>
        <v>1.58</v>
      </c>
      <c r="S101" s="38">
        <f>VLOOKUP(I101,Blad1!$A$2:$B$237,2,FALSE)</f>
        <v>1.58</v>
      </c>
      <c r="T101" s="36">
        <v>1.2</v>
      </c>
      <c r="U101" s="36" t="s">
        <v>151</v>
      </c>
      <c r="V101" s="36"/>
      <c r="W101" s="36">
        <v>5443</v>
      </c>
      <c r="X101" s="36">
        <v>39</v>
      </c>
      <c r="Y101" s="136"/>
    </row>
    <row r="102" spans="1:25" s="40" customFormat="1" x14ac:dyDescent="0.3">
      <c r="A102" s="135">
        <v>88</v>
      </c>
      <c r="B102" s="36">
        <v>54</v>
      </c>
      <c r="C102" s="30" t="s">
        <v>160</v>
      </c>
      <c r="D102" s="36" t="s">
        <v>28</v>
      </c>
      <c r="E102" s="36">
        <v>1983</v>
      </c>
      <c r="F102" s="36" t="s">
        <v>284</v>
      </c>
      <c r="G102" s="36" t="s">
        <v>0</v>
      </c>
      <c r="H102" s="37">
        <v>540021</v>
      </c>
      <c r="I102" s="37">
        <v>540022</v>
      </c>
      <c r="J102" s="36">
        <v>250</v>
      </c>
      <c r="K102" s="38">
        <v>51.62</v>
      </c>
      <c r="L102" s="38">
        <v>51.62</v>
      </c>
      <c r="M102" s="58">
        <v>16</v>
      </c>
      <c r="N102" s="58"/>
      <c r="O102" s="38" t="s">
        <v>1</v>
      </c>
      <c r="P102" s="38">
        <v>-0.94</v>
      </c>
      <c r="Q102" s="38">
        <v>-0.08</v>
      </c>
      <c r="R102" s="38">
        <f>VLOOKUP(H102,Blad1!$A$2:$B$237,2,FALSE)</f>
        <v>1.58</v>
      </c>
      <c r="S102" s="38">
        <f>VLOOKUP(I102,Blad1!$A$2:$B$237,2,FALSE)</f>
        <v>1.65</v>
      </c>
      <c r="T102" s="36">
        <v>1.2</v>
      </c>
      <c r="U102" s="36" t="s">
        <v>151</v>
      </c>
      <c r="V102" s="36"/>
      <c r="W102" s="36">
        <v>5443</v>
      </c>
      <c r="X102" s="36">
        <v>39</v>
      </c>
      <c r="Y102" s="136"/>
    </row>
    <row r="103" spans="1:25" s="40" customFormat="1" x14ac:dyDescent="0.3">
      <c r="A103" s="135">
        <v>89</v>
      </c>
      <c r="B103" s="36">
        <v>54</v>
      </c>
      <c r="C103" s="30" t="s">
        <v>160</v>
      </c>
      <c r="D103" s="36" t="s">
        <v>29</v>
      </c>
      <c r="E103" s="36">
        <v>1983</v>
      </c>
      <c r="F103" s="36" t="s">
        <v>281</v>
      </c>
      <c r="G103" s="36" t="s">
        <v>0</v>
      </c>
      <c r="H103" s="37">
        <v>540022</v>
      </c>
      <c r="I103" s="37">
        <v>540027</v>
      </c>
      <c r="J103" s="36">
        <v>250</v>
      </c>
      <c r="K103" s="38">
        <v>40.85</v>
      </c>
      <c r="L103" s="38">
        <v>40.85</v>
      </c>
      <c r="M103" s="58">
        <v>2</v>
      </c>
      <c r="N103" s="58"/>
      <c r="O103" s="38" t="s">
        <v>1</v>
      </c>
      <c r="P103" s="38">
        <v>-0.7</v>
      </c>
      <c r="Q103" s="38">
        <v>-0.57999999999999996</v>
      </c>
      <c r="R103" s="38">
        <f>VLOOKUP(H103,Blad1!$A$2:$B$237,2,FALSE)</f>
        <v>1.65</v>
      </c>
      <c r="S103" s="38">
        <f>VLOOKUP(I103,Blad1!$A$2:$B$237,2,FALSE)</f>
        <v>1.54</v>
      </c>
      <c r="T103" s="36">
        <v>1.2</v>
      </c>
      <c r="U103" s="36" t="s">
        <v>151</v>
      </c>
      <c r="V103" s="36" t="s">
        <v>155</v>
      </c>
      <c r="W103" s="36">
        <v>3823</v>
      </c>
      <c r="X103" s="36">
        <v>31</v>
      </c>
      <c r="Y103" s="136"/>
    </row>
    <row r="104" spans="1:25" s="40" customFormat="1" x14ac:dyDescent="0.3">
      <c r="A104" s="135">
        <v>90</v>
      </c>
      <c r="B104" s="36">
        <v>54</v>
      </c>
      <c r="C104" s="30" t="s">
        <v>160</v>
      </c>
      <c r="D104" s="36" t="s">
        <v>29</v>
      </c>
      <c r="E104" s="36">
        <v>1983</v>
      </c>
      <c r="F104" s="36" t="s">
        <v>280</v>
      </c>
      <c r="G104" s="36" t="s">
        <v>0</v>
      </c>
      <c r="H104" s="37">
        <v>540027</v>
      </c>
      <c r="I104" s="37">
        <v>540028</v>
      </c>
      <c r="J104" s="36">
        <v>250</v>
      </c>
      <c r="K104" s="38">
        <v>44.38</v>
      </c>
      <c r="L104" s="38">
        <v>44.38</v>
      </c>
      <c r="M104" s="58">
        <v>8</v>
      </c>
      <c r="N104" s="58"/>
      <c r="O104" s="38" t="s">
        <v>1</v>
      </c>
      <c r="P104" s="38">
        <v>-0.56999999999999995</v>
      </c>
      <c r="Q104" s="38">
        <v>-0.37</v>
      </c>
      <c r="R104" s="38">
        <f>VLOOKUP(H104,Blad1!$A$2:$B$237,2,FALSE)</f>
        <v>1.54</v>
      </c>
      <c r="S104" s="38">
        <f>VLOOKUP(I104,Blad1!$A$2:$B$237,2,FALSE)</f>
        <v>1.55</v>
      </c>
      <c r="T104" s="36">
        <v>1.2</v>
      </c>
      <c r="U104" s="36" t="s">
        <v>151</v>
      </c>
      <c r="V104" s="36"/>
      <c r="W104" s="36">
        <v>3823</v>
      </c>
      <c r="X104" s="36">
        <v>31</v>
      </c>
      <c r="Y104" s="136"/>
    </row>
    <row r="105" spans="1:25" s="40" customFormat="1" x14ac:dyDescent="0.3">
      <c r="A105" s="135">
        <v>91</v>
      </c>
      <c r="B105" s="36">
        <v>54</v>
      </c>
      <c r="C105" s="30" t="s">
        <v>160</v>
      </c>
      <c r="D105" s="36" t="s">
        <v>29</v>
      </c>
      <c r="E105" s="36">
        <v>1983</v>
      </c>
      <c r="F105" s="36" t="s">
        <v>282</v>
      </c>
      <c r="G105" s="36" t="s">
        <v>0</v>
      </c>
      <c r="H105" s="37">
        <v>540028</v>
      </c>
      <c r="I105" s="37">
        <v>540029</v>
      </c>
      <c r="J105" s="36">
        <v>250</v>
      </c>
      <c r="K105" s="38">
        <v>31.38</v>
      </c>
      <c r="L105" s="38">
        <v>31.38</v>
      </c>
      <c r="M105" s="58">
        <v>7</v>
      </c>
      <c r="N105" s="58"/>
      <c r="O105" s="38" t="s">
        <v>1</v>
      </c>
      <c r="P105" s="38">
        <v>-0.37</v>
      </c>
      <c r="Q105" s="38">
        <v>-0.26</v>
      </c>
      <c r="R105" s="38">
        <f>VLOOKUP(H105,Blad1!$A$2:$B$237,2,FALSE)</f>
        <v>1.55</v>
      </c>
      <c r="S105" s="38">
        <f>VLOOKUP(I105,Blad1!$A$2:$B$237,2,FALSE)</f>
        <v>1.54</v>
      </c>
      <c r="T105" s="36">
        <v>1.2</v>
      </c>
      <c r="U105" s="36" t="s">
        <v>151</v>
      </c>
      <c r="V105" s="36"/>
      <c r="W105" s="36">
        <v>3823</v>
      </c>
      <c r="X105" s="36">
        <v>31</v>
      </c>
      <c r="Y105" s="136"/>
    </row>
    <row r="106" spans="1:25" s="40" customFormat="1" x14ac:dyDescent="0.3">
      <c r="A106" s="135">
        <v>92</v>
      </c>
      <c r="B106" s="36">
        <v>54</v>
      </c>
      <c r="C106" s="30" t="s">
        <v>160</v>
      </c>
      <c r="D106" s="36" t="s">
        <v>29</v>
      </c>
      <c r="E106" s="36">
        <v>1983</v>
      </c>
      <c r="F106" s="36" t="s">
        <v>283</v>
      </c>
      <c r="G106" s="36" t="s">
        <v>0</v>
      </c>
      <c r="H106" s="37">
        <v>540029</v>
      </c>
      <c r="I106" s="37">
        <v>540030</v>
      </c>
      <c r="J106" s="36">
        <v>250</v>
      </c>
      <c r="K106" s="38">
        <v>41.63</v>
      </c>
      <c r="L106" s="38">
        <v>41.63</v>
      </c>
      <c r="M106" s="58">
        <v>2</v>
      </c>
      <c r="N106" s="58"/>
      <c r="O106" s="38" t="s">
        <v>1</v>
      </c>
      <c r="P106" s="38">
        <v>-0.24</v>
      </c>
      <c r="Q106" s="38">
        <v>-0.01</v>
      </c>
      <c r="R106" s="38">
        <f>VLOOKUP(H106,Blad1!$A$2:$B$237,2,FALSE)</f>
        <v>1.54</v>
      </c>
      <c r="S106" s="38">
        <f>VLOOKUP(I106,Blad1!$A$2:$B$237,2,FALSE)</f>
        <v>1.62</v>
      </c>
      <c r="T106" s="36">
        <v>1.2</v>
      </c>
      <c r="U106" s="36" t="s">
        <v>151</v>
      </c>
      <c r="V106" s="36"/>
      <c r="W106" s="30">
        <v>2845</v>
      </c>
      <c r="X106" s="30">
        <v>25</v>
      </c>
      <c r="Y106" s="136"/>
    </row>
    <row r="107" spans="1:25" s="40" customFormat="1" x14ac:dyDescent="0.3">
      <c r="A107" s="135">
        <v>93</v>
      </c>
      <c r="B107" s="36">
        <v>54</v>
      </c>
      <c r="C107" s="30" t="s">
        <v>160</v>
      </c>
      <c r="D107" s="36" t="s">
        <v>30</v>
      </c>
      <c r="E107" s="36">
        <v>1983</v>
      </c>
      <c r="F107" s="36" t="s">
        <v>304</v>
      </c>
      <c r="G107" s="36" t="s">
        <v>0</v>
      </c>
      <c r="H107" s="37">
        <v>540001</v>
      </c>
      <c r="I107" s="37">
        <v>540065</v>
      </c>
      <c r="J107" s="36">
        <v>250</v>
      </c>
      <c r="K107" s="38">
        <v>17.02</v>
      </c>
      <c r="L107" s="38">
        <v>17.02</v>
      </c>
      <c r="M107" s="58">
        <v>0</v>
      </c>
      <c r="N107" s="58"/>
      <c r="O107" s="38" t="s">
        <v>1</v>
      </c>
      <c r="P107" s="38">
        <v>0.4</v>
      </c>
      <c r="Q107" s="38">
        <v>0.45</v>
      </c>
      <c r="R107" s="38">
        <f>VLOOKUP(H107,Blad1!$A$2:$B$237,2,FALSE)</f>
        <v>2.4500000000000002</v>
      </c>
      <c r="S107" s="38">
        <f>VLOOKUP(I107,Blad1!$A$2:$B$237,2,FALSE)</f>
        <v>2.67</v>
      </c>
      <c r="T107" s="36">
        <v>1</v>
      </c>
      <c r="U107" s="36" t="s">
        <v>151</v>
      </c>
      <c r="V107" s="36"/>
      <c r="W107" s="30">
        <v>2845</v>
      </c>
      <c r="X107" s="30">
        <v>25</v>
      </c>
      <c r="Y107" s="136"/>
    </row>
    <row r="108" spans="1:25" s="40" customFormat="1" x14ac:dyDescent="0.3">
      <c r="A108" s="135">
        <v>94</v>
      </c>
      <c r="B108" s="36">
        <v>54</v>
      </c>
      <c r="C108" s="30" t="s">
        <v>160</v>
      </c>
      <c r="D108" s="36" t="s">
        <v>30</v>
      </c>
      <c r="E108" s="36">
        <v>1982</v>
      </c>
      <c r="F108" s="36" t="s">
        <v>250</v>
      </c>
      <c r="G108" s="36" t="s">
        <v>0</v>
      </c>
      <c r="H108" s="37">
        <v>540053</v>
      </c>
      <c r="I108" s="37">
        <v>540054</v>
      </c>
      <c r="J108" s="36">
        <v>250</v>
      </c>
      <c r="K108" s="38">
        <v>26.93</v>
      </c>
      <c r="L108" s="38">
        <v>26.93</v>
      </c>
      <c r="M108" s="58">
        <v>5</v>
      </c>
      <c r="N108" s="58"/>
      <c r="O108" s="38" t="s">
        <v>1</v>
      </c>
      <c r="P108" s="38">
        <v>1.57</v>
      </c>
      <c r="Q108" s="38">
        <v>1.47</v>
      </c>
      <c r="R108" s="38">
        <f>VLOOKUP(H108,Blad1!$A$2:$B$237,2,FALSE)</f>
        <v>3.07</v>
      </c>
      <c r="S108" s="38">
        <f>VLOOKUP(I108,Blad1!$A$2:$B$237,2,FALSE)</f>
        <v>2.76</v>
      </c>
      <c r="T108" s="36">
        <v>0.8</v>
      </c>
      <c r="U108" s="36" t="s">
        <v>151</v>
      </c>
      <c r="V108" s="36"/>
      <c r="W108" s="30">
        <v>2845</v>
      </c>
      <c r="X108" s="30">
        <v>25</v>
      </c>
      <c r="Y108" s="136"/>
    </row>
    <row r="109" spans="1:25" s="40" customFormat="1" x14ac:dyDescent="0.3">
      <c r="A109" s="135">
        <v>95</v>
      </c>
      <c r="B109" s="36">
        <v>54</v>
      </c>
      <c r="C109" s="30" t="s">
        <v>160</v>
      </c>
      <c r="D109" s="36" t="s">
        <v>30</v>
      </c>
      <c r="E109" s="36">
        <v>1982</v>
      </c>
      <c r="F109" s="36" t="s">
        <v>251</v>
      </c>
      <c r="G109" s="36" t="s">
        <v>0</v>
      </c>
      <c r="H109" s="37">
        <v>540054</v>
      </c>
      <c r="I109" s="37">
        <v>540055</v>
      </c>
      <c r="J109" s="36">
        <v>250</v>
      </c>
      <c r="K109" s="38">
        <v>33.54</v>
      </c>
      <c r="L109" s="38">
        <v>33.54</v>
      </c>
      <c r="M109" s="58">
        <v>0</v>
      </c>
      <c r="N109" s="58"/>
      <c r="O109" s="38" t="s">
        <v>1</v>
      </c>
      <c r="P109" s="38">
        <v>1.47</v>
      </c>
      <c r="Q109" s="38">
        <v>1.37</v>
      </c>
      <c r="R109" s="38">
        <f>VLOOKUP(H109,Blad1!$A$2:$B$237,2,FALSE)</f>
        <v>2.76</v>
      </c>
      <c r="S109" s="38">
        <f>VLOOKUP(I109,Blad1!$A$2:$B$237,2,FALSE)</f>
        <v>2.77</v>
      </c>
      <c r="T109" s="36">
        <v>0.8</v>
      </c>
      <c r="U109" s="36" t="s">
        <v>151</v>
      </c>
      <c r="V109" s="36"/>
      <c r="W109" s="30">
        <v>2845</v>
      </c>
      <c r="X109" s="30">
        <v>25</v>
      </c>
      <c r="Y109" s="136"/>
    </row>
    <row r="110" spans="1:25" s="40" customFormat="1" x14ac:dyDescent="0.3">
      <c r="A110" s="135">
        <v>96</v>
      </c>
      <c r="B110" s="36">
        <v>54</v>
      </c>
      <c r="C110" s="30" t="s">
        <v>160</v>
      </c>
      <c r="D110" s="36" t="s">
        <v>30</v>
      </c>
      <c r="E110" s="36">
        <v>1982</v>
      </c>
      <c r="F110" s="36" t="s">
        <v>255</v>
      </c>
      <c r="G110" s="36" t="s">
        <v>0</v>
      </c>
      <c r="H110" s="37">
        <v>540055</v>
      </c>
      <c r="I110" s="37">
        <v>540098</v>
      </c>
      <c r="J110" s="36">
        <v>250</v>
      </c>
      <c r="K110" s="38">
        <v>41.23</v>
      </c>
      <c r="L110" s="38">
        <v>41.23</v>
      </c>
      <c r="M110" s="58">
        <v>0</v>
      </c>
      <c r="N110" s="58"/>
      <c r="O110" s="38" t="s">
        <v>1</v>
      </c>
      <c r="P110" s="38">
        <v>0.45</v>
      </c>
      <c r="Q110" s="38">
        <v>0.21</v>
      </c>
      <c r="R110" s="38">
        <f>VLOOKUP(H110,Blad1!$A$2:$B$237,2,FALSE)</f>
        <v>2.77</v>
      </c>
      <c r="S110" s="38">
        <f>VLOOKUP(I110,Blad1!$A$2:$B$237,2,FALSE)</f>
        <v>2.38</v>
      </c>
      <c r="T110" s="36">
        <v>0.8</v>
      </c>
      <c r="U110" s="36" t="s">
        <v>151</v>
      </c>
      <c r="V110" s="36"/>
      <c r="W110" s="30">
        <v>2845</v>
      </c>
      <c r="X110" s="30">
        <v>25</v>
      </c>
      <c r="Y110" s="136"/>
    </row>
    <row r="111" spans="1:25" s="40" customFormat="1" x14ac:dyDescent="0.3">
      <c r="A111" s="135">
        <v>97</v>
      </c>
      <c r="B111" s="36">
        <v>54</v>
      </c>
      <c r="C111" s="30" t="s">
        <v>160</v>
      </c>
      <c r="D111" s="36" t="s">
        <v>30</v>
      </c>
      <c r="E111" s="36">
        <v>1982</v>
      </c>
      <c r="F111" s="36" t="s">
        <v>254</v>
      </c>
      <c r="G111" s="36" t="s">
        <v>0</v>
      </c>
      <c r="H111" s="37">
        <v>540055</v>
      </c>
      <c r="I111" s="37">
        <v>540056</v>
      </c>
      <c r="J111" s="36">
        <v>250</v>
      </c>
      <c r="K111" s="38">
        <v>22.85</v>
      </c>
      <c r="L111" s="38">
        <v>22.85</v>
      </c>
      <c r="M111" s="58">
        <v>0</v>
      </c>
      <c r="N111" s="58"/>
      <c r="O111" s="38" t="s">
        <v>1</v>
      </c>
      <c r="P111" s="38">
        <v>0.45</v>
      </c>
      <c r="Q111" s="38">
        <v>0.55000000000000004</v>
      </c>
      <c r="R111" s="38">
        <f>VLOOKUP(H111,Blad1!$A$2:$B$237,2,FALSE)</f>
        <v>2.77</v>
      </c>
      <c r="S111" s="38">
        <f>VLOOKUP(I111,Blad1!$A$2:$B$237,2,FALSE)</f>
        <v>2.94</v>
      </c>
      <c r="T111" s="36">
        <v>0.8</v>
      </c>
      <c r="U111" s="36" t="s">
        <v>151</v>
      </c>
      <c r="V111" s="36"/>
      <c r="W111" s="30">
        <v>2845</v>
      </c>
      <c r="X111" s="30">
        <v>25</v>
      </c>
      <c r="Y111" s="136"/>
    </row>
    <row r="112" spans="1:25" s="40" customFormat="1" x14ac:dyDescent="0.3">
      <c r="A112" s="135">
        <v>98</v>
      </c>
      <c r="B112" s="36">
        <v>54</v>
      </c>
      <c r="C112" s="30" t="s">
        <v>160</v>
      </c>
      <c r="D112" s="36" t="s">
        <v>30</v>
      </c>
      <c r="E112" s="36">
        <v>1982</v>
      </c>
      <c r="F112" s="36" t="s">
        <v>252</v>
      </c>
      <c r="G112" s="36" t="s">
        <v>0</v>
      </c>
      <c r="H112" s="37">
        <v>540056</v>
      </c>
      <c r="I112" s="37">
        <v>540057</v>
      </c>
      <c r="J112" s="36">
        <v>250</v>
      </c>
      <c r="K112" s="38">
        <v>33.24</v>
      </c>
      <c r="L112" s="38">
        <v>33.24</v>
      </c>
      <c r="M112" s="58">
        <v>9</v>
      </c>
      <c r="N112" s="58"/>
      <c r="O112" s="38" t="s">
        <v>1</v>
      </c>
      <c r="P112" s="38">
        <v>0.56999999999999995</v>
      </c>
      <c r="Q112" s="38">
        <v>0.75</v>
      </c>
      <c r="R112" s="38">
        <f>VLOOKUP(H112,Blad1!$A$2:$B$237,2,FALSE)</f>
        <v>2.94</v>
      </c>
      <c r="S112" s="38">
        <f>VLOOKUP(I112,Blad1!$A$2:$B$237,2,FALSE)</f>
        <v>2.93</v>
      </c>
      <c r="T112" s="36">
        <v>0.8</v>
      </c>
      <c r="U112" s="36" t="s">
        <v>151</v>
      </c>
      <c r="V112" s="36"/>
      <c r="W112" s="30">
        <v>2845</v>
      </c>
      <c r="X112" s="30">
        <v>25</v>
      </c>
      <c r="Y112" s="136"/>
    </row>
    <row r="113" spans="1:25" s="40" customFormat="1" x14ac:dyDescent="0.3">
      <c r="A113" s="135">
        <v>99</v>
      </c>
      <c r="B113" s="36">
        <v>54</v>
      </c>
      <c r="C113" s="30" t="s">
        <v>160</v>
      </c>
      <c r="D113" s="36" t="s">
        <v>30</v>
      </c>
      <c r="E113" s="36">
        <v>1982</v>
      </c>
      <c r="F113" s="36" t="s">
        <v>253</v>
      </c>
      <c r="G113" s="36" t="s">
        <v>0</v>
      </c>
      <c r="H113" s="37">
        <v>540057</v>
      </c>
      <c r="I113" s="37">
        <v>540058</v>
      </c>
      <c r="J113" s="36">
        <v>250</v>
      </c>
      <c r="K113" s="38">
        <v>29.55</v>
      </c>
      <c r="L113" s="38">
        <v>29.55</v>
      </c>
      <c r="M113" s="58">
        <v>11</v>
      </c>
      <c r="N113" s="58"/>
      <c r="O113" s="38" t="s">
        <v>1</v>
      </c>
      <c r="P113" s="38">
        <v>0.75</v>
      </c>
      <c r="Q113" s="38">
        <v>0.55000000000000004</v>
      </c>
      <c r="R113" s="38">
        <f>VLOOKUP(H113,Blad1!$A$2:$B$237,2,FALSE)</f>
        <v>2.93</v>
      </c>
      <c r="S113" s="38">
        <f>VLOOKUP(I113,Blad1!$A$2:$B$237,2,FALSE)</f>
        <v>2.91</v>
      </c>
      <c r="T113" s="36">
        <v>0.8</v>
      </c>
      <c r="U113" s="36" t="s">
        <v>151</v>
      </c>
      <c r="V113" s="36"/>
      <c r="W113" s="30">
        <v>2845</v>
      </c>
      <c r="X113" s="30">
        <v>25</v>
      </c>
      <c r="Y113" s="136"/>
    </row>
    <row r="114" spans="1:25" s="40" customFormat="1" x14ac:dyDescent="0.3">
      <c r="A114" s="135">
        <v>100</v>
      </c>
      <c r="B114" s="36">
        <v>54</v>
      </c>
      <c r="C114" s="30" t="s">
        <v>160</v>
      </c>
      <c r="D114" s="36" t="s">
        <v>30</v>
      </c>
      <c r="E114" s="36">
        <v>1982</v>
      </c>
      <c r="F114" s="36" t="s">
        <v>256</v>
      </c>
      <c r="G114" s="36" t="s">
        <v>0</v>
      </c>
      <c r="H114" s="37">
        <v>540058</v>
      </c>
      <c r="I114" s="37">
        <v>540074</v>
      </c>
      <c r="J114" s="36">
        <v>250</v>
      </c>
      <c r="K114" s="38">
        <v>42.95</v>
      </c>
      <c r="L114" s="38">
        <v>42.95</v>
      </c>
      <c r="M114" s="58">
        <v>7</v>
      </c>
      <c r="N114" s="58"/>
      <c r="O114" s="38" t="s">
        <v>1</v>
      </c>
      <c r="P114" s="38">
        <v>0.04</v>
      </c>
      <c r="Q114" s="38">
        <v>-0.23</v>
      </c>
      <c r="R114" s="38">
        <f>VLOOKUP(H114,Blad1!$A$2:$B$237,2,FALSE)</f>
        <v>2.91</v>
      </c>
      <c r="S114" s="38">
        <f>VLOOKUP(I114,Blad1!$A$2:$B$237,2,FALSE)</f>
        <v>3.1</v>
      </c>
      <c r="T114" s="36">
        <v>0.8</v>
      </c>
      <c r="U114" s="36" t="s">
        <v>151</v>
      </c>
      <c r="V114" s="36"/>
      <c r="W114" s="30">
        <v>2845</v>
      </c>
      <c r="X114" s="30">
        <v>25</v>
      </c>
      <c r="Y114" s="136"/>
    </row>
    <row r="115" spans="1:25" s="40" customFormat="1" x14ac:dyDescent="0.3">
      <c r="A115" s="135">
        <v>101</v>
      </c>
      <c r="B115" s="36">
        <v>54</v>
      </c>
      <c r="C115" s="30" t="s">
        <v>160</v>
      </c>
      <c r="D115" s="36" t="s">
        <v>30</v>
      </c>
      <c r="E115" s="36">
        <v>1984</v>
      </c>
      <c r="F115" s="36" t="s">
        <v>327</v>
      </c>
      <c r="G115" s="36" t="s">
        <v>0</v>
      </c>
      <c r="H115" s="37">
        <v>540068</v>
      </c>
      <c r="I115" s="37">
        <v>540070</v>
      </c>
      <c r="J115" s="36">
        <v>250</v>
      </c>
      <c r="K115" s="38">
        <v>37.700000000000003</v>
      </c>
      <c r="L115" s="38">
        <v>37.700000000000003</v>
      </c>
      <c r="M115" s="58">
        <v>7</v>
      </c>
      <c r="N115" s="58"/>
      <c r="O115" s="38" t="s">
        <v>1</v>
      </c>
      <c r="P115" s="38">
        <v>0.9</v>
      </c>
      <c r="Q115" s="38">
        <v>0.71</v>
      </c>
      <c r="R115" s="38">
        <f>VLOOKUP(H115,Blad1!$A$2:$B$237,2,FALSE)</f>
        <v>2.58</v>
      </c>
      <c r="S115" s="38">
        <f>VLOOKUP(I115,Blad1!$A$2:$B$237,2,FALSE)</f>
        <v>2.74</v>
      </c>
      <c r="T115" s="36">
        <v>0.8</v>
      </c>
      <c r="U115" s="36" t="s">
        <v>151</v>
      </c>
      <c r="V115" s="36"/>
      <c r="W115" s="30">
        <v>2845</v>
      </c>
      <c r="X115" s="30">
        <v>25</v>
      </c>
      <c r="Y115" s="136"/>
    </row>
    <row r="116" spans="1:25" s="40" customFormat="1" x14ac:dyDescent="0.3">
      <c r="A116" s="135">
        <v>102</v>
      </c>
      <c r="B116" s="36">
        <v>54</v>
      </c>
      <c r="C116" s="30" t="s">
        <v>160</v>
      </c>
      <c r="D116" s="36" t="s">
        <v>31</v>
      </c>
      <c r="E116" s="36">
        <v>1983</v>
      </c>
      <c r="F116" s="36" t="s">
        <v>308</v>
      </c>
      <c r="G116" s="36" t="s">
        <v>0</v>
      </c>
      <c r="H116" s="37">
        <v>540001</v>
      </c>
      <c r="I116" s="37">
        <v>540043</v>
      </c>
      <c r="J116" s="36">
        <v>250</v>
      </c>
      <c r="K116" s="38">
        <v>47.02</v>
      </c>
      <c r="L116" s="38">
        <v>47.02</v>
      </c>
      <c r="M116" s="58">
        <v>8</v>
      </c>
      <c r="N116" s="58"/>
      <c r="O116" s="38" t="s">
        <v>1</v>
      </c>
      <c r="P116" s="38">
        <v>-0.14000000000000001</v>
      </c>
      <c r="Q116" s="38">
        <v>-0.34</v>
      </c>
      <c r="R116" s="38">
        <f>VLOOKUP(H116,Blad1!$A$2:$B$237,2,FALSE)</f>
        <v>2.4500000000000002</v>
      </c>
      <c r="S116" s="38">
        <f>VLOOKUP(I116,Blad1!$A$2:$B$237,2,FALSE)</f>
        <v>2.2999999999999998</v>
      </c>
      <c r="T116" s="36">
        <v>1</v>
      </c>
      <c r="U116" s="36" t="s">
        <v>151</v>
      </c>
      <c r="V116" s="36"/>
      <c r="W116" s="30">
        <v>2845</v>
      </c>
      <c r="X116" s="30">
        <v>25</v>
      </c>
      <c r="Y116" s="136"/>
    </row>
    <row r="117" spans="1:25" s="40" customFormat="1" x14ac:dyDescent="0.3">
      <c r="A117" s="135">
        <v>103</v>
      </c>
      <c r="B117" s="36">
        <v>54</v>
      </c>
      <c r="C117" s="30" t="s">
        <v>160</v>
      </c>
      <c r="D117" s="36" t="s">
        <v>31</v>
      </c>
      <c r="E117" s="36">
        <v>1983</v>
      </c>
      <c r="F117" s="36" t="s">
        <v>307</v>
      </c>
      <c r="G117" s="36" t="s">
        <v>0</v>
      </c>
      <c r="H117" s="37">
        <v>540042</v>
      </c>
      <c r="I117" s="37">
        <v>540043</v>
      </c>
      <c r="J117" s="36">
        <v>250</v>
      </c>
      <c r="K117" s="38">
        <v>48.47</v>
      </c>
      <c r="L117" s="38">
        <v>48.47</v>
      </c>
      <c r="M117" s="58">
        <v>8</v>
      </c>
      <c r="N117" s="58"/>
      <c r="O117" s="38" t="s">
        <v>1</v>
      </c>
      <c r="P117" s="38">
        <v>-0.47</v>
      </c>
      <c r="Q117" s="38">
        <v>-0.34</v>
      </c>
      <c r="R117" s="38">
        <f>VLOOKUP(H117,Blad1!$A$2:$B$237,2,FALSE)</f>
        <v>2.1800000000000002</v>
      </c>
      <c r="S117" s="38">
        <f>VLOOKUP(I117,Blad1!$A$2:$B$237,2,FALSE)</f>
        <v>2.2999999999999998</v>
      </c>
      <c r="T117" s="36">
        <v>1</v>
      </c>
      <c r="U117" s="36" t="s">
        <v>151</v>
      </c>
      <c r="V117" s="36"/>
      <c r="W117" s="30">
        <v>2845</v>
      </c>
      <c r="X117" s="30">
        <v>25</v>
      </c>
      <c r="Y117" s="136"/>
    </row>
    <row r="118" spans="1:25" s="40" customFormat="1" x14ac:dyDescent="0.3">
      <c r="A118" s="135">
        <v>104</v>
      </c>
      <c r="B118" s="36">
        <v>54</v>
      </c>
      <c r="C118" s="30" t="s">
        <v>160</v>
      </c>
      <c r="D118" s="36" t="s">
        <v>31</v>
      </c>
      <c r="E118" s="36">
        <v>1982</v>
      </c>
      <c r="F118" s="36" t="s">
        <v>309</v>
      </c>
      <c r="G118" s="36" t="s">
        <v>0</v>
      </c>
      <c r="H118" s="37">
        <v>540042</v>
      </c>
      <c r="I118" s="37">
        <v>540148</v>
      </c>
      <c r="J118" s="36">
        <v>250</v>
      </c>
      <c r="K118" s="38">
        <v>31.78</v>
      </c>
      <c r="L118" s="38">
        <v>31.78</v>
      </c>
      <c r="M118" s="58">
        <v>0</v>
      </c>
      <c r="N118" s="58"/>
      <c r="O118" s="38" t="s">
        <v>1</v>
      </c>
      <c r="P118" s="38">
        <v>-0.5</v>
      </c>
      <c r="Q118" s="38">
        <v>-0.59</v>
      </c>
      <c r="R118" s="38">
        <f>VLOOKUP(H118,Blad1!$A$2:$B$237,2,FALSE)</f>
        <v>2.1800000000000002</v>
      </c>
      <c r="S118" s="38">
        <f>VLOOKUP(I118,Blad1!$A$2:$B$237,2,FALSE)</f>
        <v>2.0499999999999998</v>
      </c>
      <c r="T118" s="36">
        <v>0.8</v>
      </c>
      <c r="U118" s="36" t="s">
        <v>151</v>
      </c>
      <c r="V118" s="36"/>
      <c r="W118" s="30">
        <v>2845</v>
      </c>
      <c r="X118" s="30">
        <v>25</v>
      </c>
      <c r="Y118" s="136"/>
    </row>
    <row r="119" spans="1:25" s="40" customFormat="1" x14ac:dyDescent="0.3">
      <c r="A119" s="135">
        <v>105</v>
      </c>
      <c r="B119" s="36">
        <v>54</v>
      </c>
      <c r="C119" s="30" t="s">
        <v>160</v>
      </c>
      <c r="D119" s="36" t="s">
        <v>31</v>
      </c>
      <c r="E119" s="36">
        <v>1982</v>
      </c>
      <c r="F119" s="36" t="s">
        <v>311</v>
      </c>
      <c r="G119" s="36" t="s">
        <v>0</v>
      </c>
      <c r="H119" s="37">
        <v>540148</v>
      </c>
      <c r="I119" s="37">
        <v>540149</v>
      </c>
      <c r="J119" s="36">
        <v>250</v>
      </c>
      <c r="K119" s="38">
        <v>9.85</v>
      </c>
      <c r="L119" s="38">
        <v>9.85</v>
      </c>
      <c r="M119" s="58">
        <v>0</v>
      </c>
      <c r="N119" s="58"/>
      <c r="O119" s="38" t="s">
        <v>1</v>
      </c>
      <c r="P119" s="38">
        <v>-1.05</v>
      </c>
      <c r="Q119" s="38">
        <v>-1.05</v>
      </c>
      <c r="R119" s="38">
        <f>VLOOKUP(H119,Blad1!$A$2:$B$237,2,FALSE)</f>
        <v>2.0499999999999998</v>
      </c>
      <c r="S119" s="38">
        <f>VLOOKUP(I119,Blad1!$A$2:$B$237,2,FALSE)</f>
        <v>2.02</v>
      </c>
      <c r="T119" s="36">
        <v>0.8</v>
      </c>
      <c r="U119" s="36" t="s">
        <v>151</v>
      </c>
      <c r="V119" s="36"/>
      <c r="W119" s="36">
        <v>3823</v>
      </c>
      <c r="X119" s="36">
        <v>31</v>
      </c>
      <c r="Y119" s="136"/>
    </row>
    <row r="120" spans="1:25" s="40" customFormat="1" x14ac:dyDescent="0.3">
      <c r="A120" s="135">
        <v>106</v>
      </c>
      <c r="B120" s="36">
        <v>54</v>
      </c>
      <c r="C120" s="30" t="s">
        <v>160</v>
      </c>
      <c r="D120" s="36" t="s">
        <v>31</v>
      </c>
      <c r="E120" s="36">
        <v>1982</v>
      </c>
      <c r="F120" s="36" t="s">
        <v>310</v>
      </c>
      <c r="G120" s="36" t="s">
        <v>0</v>
      </c>
      <c r="H120" s="37">
        <v>540082</v>
      </c>
      <c r="I120" s="37">
        <v>540149</v>
      </c>
      <c r="J120" s="36">
        <v>250</v>
      </c>
      <c r="K120" s="38">
        <v>9.85</v>
      </c>
      <c r="L120" s="38">
        <v>9.85</v>
      </c>
      <c r="M120" s="58">
        <v>0</v>
      </c>
      <c r="N120" s="58"/>
      <c r="O120" s="38" t="s">
        <v>1</v>
      </c>
      <c r="P120" s="38">
        <v>-1.1499999999999999</v>
      </c>
      <c r="Q120" s="38">
        <v>-1.08</v>
      </c>
      <c r="R120" s="38">
        <f>VLOOKUP(H120,Blad1!$A$2:$B$237,2,FALSE)</f>
        <v>1.98</v>
      </c>
      <c r="S120" s="38">
        <f>VLOOKUP(I120,Blad1!$A$2:$B$237,2,FALSE)</f>
        <v>2.02</v>
      </c>
      <c r="T120" s="36">
        <v>0.8</v>
      </c>
      <c r="U120" s="36" t="s">
        <v>151</v>
      </c>
      <c r="V120" s="36"/>
      <c r="W120" s="36">
        <v>3823</v>
      </c>
      <c r="X120" s="36">
        <v>31</v>
      </c>
      <c r="Y120" s="136"/>
    </row>
    <row r="121" spans="1:25" s="40" customFormat="1" x14ac:dyDescent="0.3">
      <c r="A121" s="135">
        <v>107</v>
      </c>
      <c r="B121" s="36">
        <v>54</v>
      </c>
      <c r="C121" s="30" t="s">
        <v>160</v>
      </c>
      <c r="D121" s="36" t="s">
        <v>31</v>
      </c>
      <c r="E121" s="36">
        <v>1982</v>
      </c>
      <c r="F121" s="36" t="s">
        <v>312</v>
      </c>
      <c r="G121" s="36" t="s">
        <v>0</v>
      </c>
      <c r="H121" s="37">
        <v>540082</v>
      </c>
      <c r="I121" s="37">
        <v>540083</v>
      </c>
      <c r="J121" s="36">
        <v>250</v>
      </c>
      <c r="K121" s="38">
        <v>38.630000000000003</v>
      </c>
      <c r="L121" s="38">
        <v>38.630000000000003</v>
      </c>
      <c r="M121" s="58">
        <v>7</v>
      </c>
      <c r="N121" s="58"/>
      <c r="O121" s="38" t="s">
        <v>1</v>
      </c>
      <c r="P121" s="38">
        <v>-1.1599999999999999</v>
      </c>
      <c r="Q121" s="38">
        <v>-1.26</v>
      </c>
      <c r="R121" s="38">
        <f>VLOOKUP(H121,Blad1!$A$2:$B$237,2,FALSE)</f>
        <v>1.98</v>
      </c>
      <c r="S121" s="38">
        <f>VLOOKUP(I121,Blad1!$A$2:$B$237,2,FALSE)</f>
        <v>2.04</v>
      </c>
      <c r="T121" s="36">
        <v>0.8</v>
      </c>
      <c r="U121" s="36" t="s">
        <v>151</v>
      </c>
      <c r="V121" s="36"/>
      <c r="W121" s="36">
        <v>3823</v>
      </c>
      <c r="X121" s="36">
        <v>31</v>
      </c>
      <c r="Y121" s="136"/>
    </row>
    <row r="122" spans="1:25" s="40" customFormat="1" x14ac:dyDescent="0.3">
      <c r="A122" s="135">
        <v>108</v>
      </c>
      <c r="B122" s="36">
        <v>54</v>
      </c>
      <c r="C122" s="30" t="s">
        <v>160</v>
      </c>
      <c r="D122" s="36" t="s">
        <v>31</v>
      </c>
      <c r="E122" s="36">
        <v>1982</v>
      </c>
      <c r="F122" s="36" t="s">
        <v>313</v>
      </c>
      <c r="G122" s="36" t="s">
        <v>0</v>
      </c>
      <c r="H122" s="37">
        <v>540083</v>
      </c>
      <c r="I122" s="37">
        <v>540084</v>
      </c>
      <c r="J122" s="36">
        <v>250</v>
      </c>
      <c r="K122" s="38">
        <v>39.92</v>
      </c>
      <c r="L122" s="38">
        <v>39.92</v>
      </c>
      <c r="M122" s="58">
        <v>2</v>
      </c>
      <c r="N122" s="58"/>
      <c r="O122" s="38" t="s">
        <v>1</v>
      </c>
      <c r="P122" s="38">
        <v>-1.26</v>
      </c>
      <c r="Q122" s="38">
        <v>-1.39</v>
      </c>
      <c r="R122" s="38">
        <f>VLOOKUP(H122,Blad1!$A$2:$B$237,2,FALSE)</f>
        <v>2.04</v>
      </c>
      <c r="S122" s="38">
        <f>VLOOKUP(I122,Blad1!$A$2:$B$237,2,FALSE)</f>
        <v>1.97</v>
      </c>
      <c r="T122" s="36">
        <v>0.8</v>
      </c>
      <c r="U122" s="36" t="s">
        <v>151</v>
      </c>
      <c r="V122" s="36"/>
      <c r="W122" s="36">
        <v>5443</v>
      </c>
      <c r="X122" s="36">
        <v>39</v>
      </c>
      <c r="Y122" s="136"/>
    </row>
    <row r="123" spans="1:25" s="40" customFormat="1" x14ac:dyDescent="0.3">
      <c r="A123" s="135">
        <v>109</v>
      </c>
      <c r="B123" s="36">
        <v>54</v>
      </c>
      <c r="C123" s="30" t="s">
        <v>160</v>
      </c>
      <c r="D123" s="36" t="s">
        <v>31</v>
      </c>
      <c r="E123" s="36">
        <v>1984</v>
      </c>
      <c r="F123" s="36" t="s">
        <v>302</v>
      </c>
      <c r="G123" s="36" t="s">
        <v>0</v>
      </c>
      <c r="H123" s="37">
        <v>540065</v>
      </c>
      <c r="I123" s="37">
        <v>540066</v>
      </c>
      <c r="J123" s="36">
        <v>250</v>
      </c>
      <c r="K123" s="38">
        <v>51.62</v>
      </c>
      <c r="L123" s="38">
        <v>51.62</v>
      </c>
      <c r="M123" s="58">
        <v>9</v>
      </c>
      <c r="N123" s="58"/>
      <c r="O123" s="38" t="s">
        <v>1</v>
      </c>
      <c r="P123" s="38">
        <v>1.2</v>
      </c>
      <c r="Q123" s="38">
        <v>0.93</v>
      </c>
      <c r="R123" s="38">
        <f>VLOOKUP(H123,Blad1!$A$2:$B$237,2,FALSE)</f>
        <v>2.67</v>
      </c>
      <c r="S123" s="38">
        <f>VLOOKUP(I123,Blad1!$A$2:$B$237,2,FALSE)</f>
        <v>2.69</v>
      </c>
      <c r="T123" s="36">
        <v>1</v>
      </c>
      <c r="U123" s="36" t="s">
        <v>151</v>
      </c>
      <c r="V123" s="36"/>
      <c r="W123" s="30">
        <v>2845</v>
      </c>
      <c r="X123" s="30">
        <v>25</v>
      </c>
      <c r="Y123" s="136"/>
    </row>
    <row r="124" spans="1:25" s="40" customFormat="1" x14ac:dyDescent="0.3">
      <c r="A124" s="135">
        <v>110</v>
      </c>
      <c r="B124" s="36">
        <v>54</v>
      </c>
      <c r="C124" s="30" t="s">
        <v>160</v>
      </c>
      <c r="D124" s="36" t="s">
        <v>31</v>
      </c>
      <c r="E124" s="36">
        <v>1984</v>
      </c>
      <c r="F124" s="36" t="s">
        <v>303</v>
      </c>
      <c r="G124" s="36" t="s">
        <v>0</v>
      </c>
      <c r="H124" s="37">
        <v>540066</v>
      </c>
      <c r="I124" s="37">
        <v>540067</v>
      </c>
      <c r="J124" s="36">
        <v>250</v>
      </c>
      <c r="K124" s="38">
        <v>49.77</v>
      </c>
      <c r="L124" s="38">
        <v>49.77</v>
      </c>
      <c r="M124" s="58">
        <v>8</v>
      </c>
      <c r="N124" s="58"/>
      <c r="O124" s="38" t="s">
        <v>1</v>
      </c>
      <c r="P124" s="38">
        <v>0.93</v>
      </c>
      <c r="Q124" s="38">
        <v>0.72</v>
      </c>
      <c r="R124" s="38">
        <f>VLOOKUP(H124,Blad1!$A$2:$B$237,2,FALSE)</f>
        <v>2.69</v>
      </c>
      <c r="S124" s="38">
        <f>VLOOKUP(I124,Blad1!$A$2:$B$237,2,FALSE)</f>
        <v>2.63</v>
      </c>
      <c r="T124" s="36">
        <v>0.8</v>
      </c>
      <c r="U124" s="36" t="s">
        <v>151</v>
      </c>
      <c r="V124" s="36"/>
      <c r="W124" s="30">
        <v>2845</v>
      </c>
      <c r="X124" s="30">
        <v>25</v>
      </c>
      <c r="Y124" s="136"/>
    </row>
    <row r="125" spans="1:25" s="40" customFormat="1" x14ac:dyDescent="0.3">
      <c r="A125" s="135">
        <v>111</v>
      </c>
      <c r="B125" s="36">
        <v>54</v>
      </c>
      <c r="C125" s="30" t="s">
        <v>160</v>
      </c>
      <c r="D125" s="36" t="s">
        <v>32</v>
      </c>
      <c r="E125" s="36">
        <v>1982</v>
      </c>
      <c r="F125" s="36" t="s">
        <v>295</v>
      </c>
      <c r="G125" s="36" t="s">
        <v>0</v>
      </c>
      <c r="H125" s="37">
        <v>540079</v>
      </c>
      <c r="I125" s="37">
        <v>540089</v>
      </c>
      <c r="J125" s="36">
        <v>250</v>
      </c>
      <c r="K125" s="38">
        <v>50.7</v>
      </c>
      <c r="L125" s="38">
        <v>50.7</v>
      </c>
      <c r="M125" s="58">
        <v>5</v>
      </c>
      <c r="N125" s="58"/>
      <c r="O125" s="38" t="s">
        <v>1</v>
      </c>
      <c r="P125" s="38">
        <v>-1.06</v>
      </c>
      <c r="Q125" s="38">
        <v>-1.1599999999999999</v>
      </c>
      <c r="R125" s="38">
        <f>VLOOKUP(H125,Blad1!$A$2:$B$237,2,FALSE)</f>
        <v>2.09</v>
      </c>
      <c r="S125" s="38">
        <f>VLOOKUP(I125,Blad1!$A$2:$B$237,2,FALSE)</f>
        <v>1.84</v>
      </c>
      <c r="T125" s="36">
        <v>0.8</v>
      </c>
      <c r="U125" s="36" t="s">
        <v>151</v>
      </c>
      <c r="V125" s="36"/>
      <c r="W125" s="36">
        <v>3823</v>
      </c>
      <c r="X125" s="36">
        <v>31</v>
      </c>
      <c r="Y125" s="136"/>
    </row>
    <row r="126" spans="1:25" s="40" customFormat="1" x14ac:dyDescent="0.3">
      <c r="A126" s="135">
        <v>112</v>
      </c>
      <c r="B126" s="36">
        <v>54</v>
      </c>
      <c r="C126" s="30" t="s">
        <v>160</v>
      </c>
      <c r="D126" s="36" t="s">
        <v>32</v>
      </c>
      <c r="E126" s="36">
        <v>1982</v>
      </c>
      <c r="F126" s="36" t="s">
        <v>294</v>
      </c>
      <c r="G126" s="36" t="s">
        <v>0</v>
      </c>
      <c r="H126" s="37">
        <v>540088</v>
      </c>
      <c r="I126" s="37">
        <v>540089</v>
      </c>
      <c r="J126" s="36">
        <v>250</v>
      </c>
      <c r="K126" s="38">
        <v>22.36</v>
      </c>
      <c r="L126" s="38">
        <v>22.36</v>
      </c>
      <c r="M126" s="58">
        <v>3</v>
      </c>
      <c r="N126" s="58"/>
      <c r="O126" s="38" t="s">
        <v>1</v>
      </c>
      <c r="P126" s="38">
        <v>-1.23</v>
      </c>
      <c r="Q126" s="38">
        <v>-1.1399999999999999</v>
      </c>
      <c r="R126" s="38">
        <f>VLOOKUP(H126,Blad1!$A$2:$B$237,2,FALSE)</f>
        <v>1.79</v>
      </c>
      <c r="S126" s="38">
        <f>VLOOKUP(I126,Blad1!$A$2:$B$237,2,FALSE)</f>
        <v>1.84</v>
      </c>
      <c r="T126" s="36">
        <v>0.8</v>
      </c>
      <c r="U126" s="36" t="s">
        <v>151</v>
      </c>
      <c r="V126" s="36"/>
      <c r="W126" s="36">
        <v>5443</v>
      </c>
      <c r="X126" s="36">
        <v>39</v>
      </c>
      <c r="Y126" s="136"/>
    </row>
    <row r="127" spans="1:25" s="40" customFormat="1" x14ac:dyDescent="0.3">
      <c r="A127" s="135">
        <v>113</v>
      </c>
      <c r="B127" s="36">
        <v>54</v>
      </c>
      <c r="C127" s="30" t="s">
        <v>160</v>
      </c>
      <c r="D127" s="36" t="s">
        <v>32</v>
      </c>
      <c r="E127" s="36">
        <v>1982</v>
      </c>
      <c r="F127" s="36" t="s">
        <v>272</v>
      </c>
      <c r="G127" s="36" t="s">
        <v>0</v>
      </c>
      <c r="H127" s="37">
        <v>540087</v>
      </c>
      <c r="I127" s="37">
        <v>540088</v>
      </c>
      <c r="J127" s="36">
        <v>250</v>
      </c>
      <c r="K127" s="38">
        <v>37.58</v>
      </c>
      <c r="L127" s="38">
        <v>37.58</v>
      </c>
      <c r="M127" s="58">
        <v>7</v>
      </c>
      <c r="N127" s="58"/>
      <c r="O127" s="38" t="s">
        <v>1</v>
      </c>
      <c r="P127" s="38">
        <v>0.09</v>
      </c>
      <c r="Q127" s="38">
        <v>-0.35</v>
      </c>
      <c r="R127" s="38">
        <f>VLOOKUP(H127,Blad1!$A$2:$B$237,2,FALSE)</f>
        <v>1.79</v>
      </c>
      <c r="S127" s="38">
        <f>VLOOKUP(I127,Blad1!$A$2:$B$237,2,FALSE)</f>
        <v>1.79</v>
      </c>
      <c r="T127" s="36">
        <v>0.8</v>
      </c>
      <c r="U127" s="36" t="s">
        <v>151</v>
      </c>
      <c r="V127" s="36"/>
      <c r="W127" s="30">
        <v>2845</v>
      </c>
      <c r="X127" s="30">
        <v>25</v>
      </c>
      <c r="Y127" s="136"/>
    </row>
    <row r="128" spans="1:25" s="40" customFormat="1" x14ac:dyDescent="0.3">
      <c r="A128" s="135">
        <v>114</v>
      </c>
      <c r="B128" s="36">
        <v>54</v>
      </c>
      <c r="C128" s="30" t="s">
        <v>160</v>
      </c>
      <c r="D128" s="36" t="s">
        <v>32</v>
      </c>
      <c r="E128" s="36">
        <v>1982</v>
      </c>
      <c r="F128" s="36" t="s">
        <v>271</v>
      </c>
      <c r="G128" s="36" t="s">
        <v>0</v>
      </c>
      <c r="H128" s="37">
        <v>540087</v>
      </c>
      <c r="I128" s="37">
        <v>540096</v>
      </c>
      <c r="J128" s="36">
        <v>250</v>
      </c>
      <c r="K128" s="38">
        <v>25.63</v>
      </c>
      <c r="L128" s="38">
        <v>25.63</v>
      </c>
      <c r="M128" s="58">
        <v>5</v>
      </c>
      <c r="N128" s="58"/>
      <c r="O128" s="38" t="s">
        <v>1</v>
      </c>
      <c r="P128" s="38">
        <v>0.44</v>
      </c>
      <c r="Q128" s="38">
        <v>0.3</v>
      </c>
      <c r="R128" s="38">
        <f>VLOOKUP(H128,Blad1!$A$2:$B$237,2,FALSE)</f>
        <v>1.79</v>
      </c>
      <c r="S128" s="38">
        <f>VLOOKUP(I128,Blad1!$A$2:$B$237,2,FALSE)</f>
        <v>1.77</v>
      </c>
      <c r="T128" s="36">
        <v>0.8</v>
      </c>
      <c r="U128" s="36" t="s">
        <v>151</v>
      </c>
      <c r="V128" s="36"/>
      <c r="W128" s="30">
        <v>2845</v>
      </c>
      <c r="X128" s="30">
        <v>25</v>
      </c>
      <c r="Y128" s="136"/>
    </row>
    <row r="129" spans="1:25" s="40" customFormat="1" x14ac:dyDescent="0.3">
      <c r="A129" s="135">
        <v>115</v>
      </c>
      <c r="B129" s="36">
        <v>54</v>
      </c>
      <c r="C129" s="30" t="s">
        <v>160</v>
      </c>
      <c r="D129" s="36" t="s">
        <v>32</v>
      </c>
      <c r="E129" s="36">
        <v>1982</v>
      </c>
      <c r="F129" s="36" t="s">
        <v>293</v>
      </c>
      <c r="G129" s="36" t="s">
        <v>0</v>
      </c>
      <c r="H129" s="37">
        <v>540088</v>
      </c>
      <c r="I129" s="37">
        <v>540096</v>
      </c>
      <c r="J129" s="36">
        <v>250</v>
      </c>
      <c r="K129" s="38">
        <v>26.93</v>
      </c>
      <c r="L129" s="38">
        <v>26.93</v>
      </c>
      <c r="M129" s="58">
        <v>2</v>
      </c>
      <c r="N129" s="58"/>
      <c r="O129" s="38" t="s">
        <v>1</v>
      </c>
      <c r="P129" s="38">
        <v>-1.24</v>
      </c>
      <c r="Q129" s="38">
        <v>-1.28</v>
      </c>
      <c r="R129" s="38">
        <f>VLOOKUP(H129,Blad1!$A$2:$B$237,2,FALSE)</f>
        <v>1.79</v>
      </c>
      <c r="S129" s="38">
        <f>VLOOKUP(I129,Blad1!$A$2:$B$237,2,FALSE)</f>
        <v>1.77</v>
      </c>
      <c r="T129" s="36">
        <v>0.8</v>
      </c>
      <c r="U129" s="36" t="s">
        <v>151</v>
      </c>
      <c r="V129" s="36"/>
      <c r="W129" s="36">
        <v>5443</v>
      </c>
      <c r="X129" s="36">
        <v>39</v>
      </c>
      <c r="Y129" s="136"/>
    </row>
    <row r="130" spans="1:25" s="40" customFormat="1" x14ac:dyDescent="0.3">
      <c r="A130" s="135">
        <v>116</v>
      </c>
      <c r="B130" s="36">
        <v>54</v>
      </c>
      <c r="C130" s="30" t="s">
        <v>160</v>
      </c>
      <c r="D130" s="36" t="s">
        <v>32</v>
      </c>
      <c r="E130" s="36">
        <v>1982</v>
      </c>
      <c r="F130" s="36" t="s">
        <v>270</v>
      </c>
      <c r="G130" s="36" t="s">
        <v>0</v>
      </c>
      <c r="H130" s="37">
        <v>540085</v>
      </c>
      <c r="I130" s="37">
        <v>540087</v>
      </c>
      <c r="J130" s="36">
        <v>250</v>
      </c>
      <c r="K130" s="38">
        <v>57.78</v>
      </c>
      <c r="L130" s="38">
        <v>57.78</v>
      </c>
      <c r="M130" s="58">
        <v>12</v>
      </c>
      <c r="N130" s="58"/>
      <c r="O130" s="38" t="s">
        <v>1</v>
      </c>
      <c r="P130" s="38">
        <v>0.15</v>
      </c>
      <c r="Q130" s="38">
        <v>0.46</v>
      </c>
      <c r="R130" s="38">
        <f>VLOOKUP(H130,Blad1!$A$2:$B$237,2,FALSE)</f>
        <v>1.75</v>
      </c>
      <c r="S130" s="38">
        <f>VLOOKUP(I130,Blad1!$A$2:$B$237,2,FALSE)</f>
        <v>1.79</v>
      </c>
      <c r="T130" s="36">
        <v>0.8</v>
      </c>
      <c r="U130" s="36" t="s">
        <v>151</v>
      </c>
      <c r="V130" s="36"/>
      <c r="W130" s="30">
        <v>2845</v>
      </c>
      <c r="X130" s="30">
        <v>25</v>
      </c>
      <c r="Y130" s="136"/>
    </row>
    <row r="131" spans="1:25" s="40" customFormat="1" x14ac:dyDescent="0.3">
      <c r="A131" s="135">
        <v>117</v>
      </c>
      <c r="B131" s="36">
        <v>54</v>
      </c>
      <c r="C131" s="30" t="s">
        <v>160</v>
      </c>
      <c r="D131" s="36" t="s">
        <v>33</v>
      </c>
      <c r="E131" s="36">
        <v>1983</v>
      </c>
      <c r="F131" s="36" t="s">
        <v>187</v>
      </c>
      <c r="G131" s="36" t="s">
        <v>0</v>
      </c>
      <c r="H131" s="37">
        <v>540118</v>
      </c>
      <c r="I131" s="37">
        <v>540119</v>
      </c>
      <c r="J131" s="36">
        <v>250</v>
      </c>
      <c r="K131" s="38">
        <v>43.08</v>
      </c>
      <c r="L131" s="38">
        <v>43.08</v>
      </c>
      <c r="M131" s="58">
        <v>6</v>
      </c>
      <c r="N131" s="58"/>
      <c r="O131" s="38" t="s">
        <v>1</v>
      </c>
      <c r="P131" s="38">
        <v>-0.43</v>
      </c>
      <c r="Q131" s="38">
        <v>-0.13</v>
      </c>
      <c r="R131" s="38">
        <f>VLOOKUP(H131,Blad1!$A$2:$B$237,2,FALSE)</f>
        <v>1.65</v>
      </c>
      <c r="S131" s="38">
        <f>VLOOKUP(I131,Blad1!$A$2:$B$237,2,FALSE)</f>
        <v>1.95</v>
      </c>
      <c r="T131" s="36">
        <v>0.8</v>
      </c>
      <c r="U131" s="36" t="s">
        <v>151</v>
      </c>
      <c r="V131" s="36"/>
      <c r="W131" s="30">
        <v>2845</v>
      </c>
      <c r="X131" s="30">
        <v>25</v>
      </c>
      <c r="Y131" s="136"/>
    </row>
    <row r="132" spans="1:25" s="40" customFormat="1" x14ac:dyDescent="0.3">
      <c r="A132" s="135">
        <v>118</v>
      </c>
      <c r="B132" s="36">
        <v>54</v>
      </c>
      <c r="C132" s="30" t="s">
        <v>160</v>
      </c>
      <c r="D132" s="36" t="s">
        <v>33</v>
      </c>
      <c r="E132" s="36">
        <v>1983</v>
      </c>
      <c r="F132" s="36" t="s">
        <v>188</v>
      </c>
      <c r="G132" s="36" t="s">
        <v>0</v>
      </c>
      <c r="H132" s="37">
        <v>540112</v>
      </c>
      <c r="I132" s="37">
        <v>540118</v>
      </c>
      <c r="J132" s="36">
        <v>250</v>
      </c>
      <c r="K132" s="38">
        <v>48.47</v>
      </c>
      <c r="L132" s="38">
        <v>48.47</v>
      </c>
      <c r="M132" s="58">
        <v>2</v>
      </c>
      <c r="N132" s="58"/>
      <c r="O132" s="38" t="s">
        <v>1</v>
      </c>
      <c r="P132" s="38">
        <v>-1.79</v>
      </c>
      <c r="Q132" s="38">
        <v>-1.79</v>
      </c>
      <c r="R132" s="38">
        <f>VLOOKUP(H132,Blad1!$A$2:$B$237,2,FALSE)</f>
        <v>1.54</v>
      </c>
      <c r="S132" s="38">
        <f>VLOOKUP(I132,Blad1!$A$2:$B$237,2,FALSE)</f>
        <v>1.65</v>
      </c>
      <c r="T132" s="36">
        <v>0.8</v>
      </c>
      <c r="U132" s="36" t="s">
        <v>151</v>
      </c>
      <c r="V132" s="36"/>
      <c r="W132" s="36">
        <v>6402</v>
      </c>
      <c r="X132" s="36">
        <v>43</v>
      </c>
      <c r="Y132" s="136"/>
    </row>
    <row r="133" spans="1:25" s="40" customFormat="1" x14ac:dyDescent="0.3">
      <c r="A133" s="135">
        <v>119</v>
      </c>
      <c r="B133" s="36">
        <v>54</v>
      </c>
      <c r="C133" s="30" t="s">
        <v>160</v>
      </c>
      <c r="D133" s="36" t="s">
        <v>34</v>
      </c>
      <c r="E133" s="36">
        <v>1982</v>
      </c>
      <c r="F133" s="36" t="s">
        <v>191</v>
      </c>
      <c r="G133" s="36" t="s">
        <v>0</v>
      </c>
      <c r="H133" s="37">
        <v>540084</v>
      </c>
      <c r="I133" s="37">
        <v>540085</v>
      </c>
      <c r="J133" s="36">
        <v>250</v>
      </c>
      <c r="K133" s="38">
        <v>52</v>
      </c>
      <c r="L133" s="38">
        <v>52</v>
      </c>
      <c r="M133" s="58">
        <v>3</v>
      </c>
      <c r="N133" s="58"/>
      <c r="O133" s="38" t="s">
        <v>1</v>
      </c>
      <c r="P133" s="38">
        <v>-1.39</v>
      </c>
      <c r="Q133" s="38">
        <v>-1.46</v>
      </c>
      <c r="R133" s="38">
        <f>VLOOKUP(H133,Blad1!$A$2:$B$237,2,FALSE)</f>
        <v>1.97</v>
      </c>
      <c r="S133" s="38">
        <f>VLOOKUP(I133,Blad1!$A$2:$B$237,2,FALSE)</f>
        <v>1.75</v>
      </c>
      <c r="T133" s="36">
        <v>0.8</v>
      </c>
      <c r="U133" s="36" t="s">
        <v>151</v>
      </c>
      <c r="V133" s="36"/>
      <c r="W133" s="36">
        <v>5443</v>
      </c>
      <c r="X133" s="36">
        <v>39</v>
      </c>
      <c r="Y133" s="136"/>
    </row>
    <row r="134" spans="1:25" s="40" customFormat="1" x14ac:dyDescent="0.3">
      <c r="A134" s="135">
        <v>120</v>
      </c>
      <c r="B134" s="36">
        <v>54</v>
      </c>
      <c r="C134" s="30" t="s">
        <v>160</v>
      </c>
      <c r="D134" s="36" t="s">
        <v>34</v>
      </c>
      <c r="E134" s="36">
        <v>1982</v>
      </c>
      <c r="F134" s="36" t="s">
        <v>190</v>
      </c>
      <c r="G134" s="36" t="s">
        <v>0</v>
      </c>
      <c r="H134" s="37">
        <v>540085</v>
      </c>
      <c r="I134" s="37">
        <v>540086</v>
      </c>
      <c r="J134" s="36">
        <v>250</v>
      </c>
      <c r="K134" s="38">
        <v>34.54</v>
      </c>
      <c r="L134" s="38">
        <v>34.54</v>
      </c>
      <c r="M134" s="58">
        <v>6</v>
      </c>
      <c r="N134" s="58"/>
      <c r="O134" s="38" t="s">
        <v>1</v>
      </c>
      <c r="P134" s="38">
        <v>-1.46</v>
      </c>
      <c r="Q134" s="38">
        <v>-1.53</v>
      </c>
      <c r="R134" s="38">
        <f>VLOOKUP(H134,Blad1!$A$2:$B$237,2,FALSE)</f>
        <v>1.75</v>
      </c>
      <c r="S134" s="38">
        <f>VLOOKUP(I134,Blad1!$A$2:$B$237,2,FALSE)</f>
        <v>1.79</v>
      </c>
      <c r="T134" s="36">
        <v>0.8</v>
      </c>
      <c r="U134" s="36" t="s">
        <v>151</v>
      </c>
      <c r="V134" s="36"/>
      <c r="W134" s="36">
        <v>5443</v>
      </c>
      <c r="X134" s="36">
        <v>39</v>
      </c>
      <c r="Y134" s="136"/>
    </row>
    <row r="135" spans="1:25" s="40" customFormat="1" x14ac:dyDescent="0.3">
      <c r="A135" s="135">
        <v>121</v>
      </c>
      <c r="B135" s="36">
        <v>54</v>
      </c>
      <c r="C135" s="30" t="s">
        <v>160</v>
      </c>
      <c r="D135" s="36" t="s">
        <v>34</v>
      </c>
      <c r="E135" s="36">
        <v>1983</v>
      </c>
      <c r="F135" s="36" t="s">
        <v>192</v>
      </c>
      <c r="G135" s="36" t="s">
        <v>0</v>
      </c>
      <c r="H135" s="37">
        <v>540086</v>
      </c>
      <c r="I135" s="37">
        <v>540108</v>
      </c>
      <c r="J135" s="36">
        <v>250</v>
      </c>
      <c r="K135" s="38">
        <v>40.5</v>
      </c>
      <c r="L135" s="38">
        <v>40.5</v>
      </c>
      <c r="M135" s="58">
        <v>2</v>
      </c>
      <c r="N135" s="58"/>
      <c r="O135" s="38" t="s">
        <v>1</v>
      </c>
      <c r="P135" s="38">
        <v>-1.78</v>
      </c>
      <c r="Q135" s="38">
        <v>-1.87</v>
      </c>
      <c r="R135" s="38">
        <f>VLOOKUP(H135,Blad1!$A$2:$B$237,2,FALSE)</f>
        <v>1.79</v>
      </c>
      <c r="S135" s="38">
        <f>VLOOKUP(I135,Blad1!$A$2:$B$237,2,FALSE)</f>
        <v>1.69</v>
      </c>
      <c r="T135" s="36">
        <v>0.8</v>
      </c>
      <c r="U135" s="36" t="s">
        <v>151</v>
      </c>
      <c r="V135" s="36"/>
      <c r="W135" s="36">
        <v>6402</v>
      </c>
      <c r="X135" s="36">
        <v>43</v>
      </c>
      <c r="Y135" s="136"/>
    </row>
    <row r="136" spans="1:25" s="40" customFormat="1" ht="43.2" x14ac:dyDescent="0.3">
      <c r="A136" s="135">
        <v>122</v>
      </c>
      <c r="B136" s="36">
        <v>54</v>
      </c>
      <c r="C136" s="30" t="s">
        <v>160</v>
      </c>
      <c r="D136" s="36" t="s">
        <v>34</v>
      </c>
      <c r="E136" s="36">
        <v>1983</v>
      </c>
      <c r="F136" s="36" t="s">
        <v>193</v>
      </c>
      <c r="G136" s="36" t="s">
        <v>0</v>
      </c>
      <c r="H136" s="37">
        <v>540107</v>
      </c>
      <c r="I136" s="37">
        <v>540108</v>
      </c>
      <c r="J136" s="36">
        <v>250</v>
      </c>
      <c r="K136" s="38">
        <v>24.04</v>
      </c>
      <c r="L136" s="38">
        <v>24.04</v>
      </c>
      <c r="M136" s="58">
        <v>15</v>
      </c>
      <c r="N136" s="58"/>
      <c r="O136" s="38" t="s">
        <v>1</v>
      </c>
      <c r="P136" s="38">
        <v>-1.9</v>
      </c>
      <c r="Q136" s="38">
        <v>-1.85</v>
      </c>
      <c r="R136" s="38">
        <f>VLOOKUP(H136,Blad1!$A$2:$B$237,2,FALSE)</f>
        <v>1.7</v>
      </c>
      <c r="S136" s="38">
        <f>VLOOKUP(I136,Blad1!$A$2:$B$237,2,FALSE)</f>
        <v>1.69</v>
      </c>
      <c r="T136" s="36">
        <v>0.8</v>
      </c>
      <c r="U136" s="36" t="s">
        <v>151</v>
      </c>
      <c r="V136" s="55" t="s">
        <v>175</v>
      </c>
      <c r="W136" s="36">
        <v>6402</v>
      </c>
      <c r="X136" s="36">
        <v>43</v>
      </c>
      <c r="Y136" s="136"/>
    </row>
    <row r="137" spans="1:25" s="40" customFormat="1" x14ac:dyDescent="0.3">
      <c r="A137" s="135">
        <v>123</v>
      </c>
      <c r="B137" s="36">
        <v>54</v>
      </c>
      <c r="C137" s="30" t="s">
        <v>160</v>
      </c>
      <c r="D137" s="36" t="s">
        <v>35</v>
      </c>
      <c r="E137" s="36">
        <v>1982</v>
      </c>
      <c r="F137" s="36" t="s">
        <v>273</v>
      </c>
      <c r="G137" s="36" t="s">
        <v>0</v>
      </c>
      <c r="H137" s="37">
        <v>540093</v>
      </c>
      <c r="I137" s="37">
        <v>540094</v>
      </c>
      <c r="J137" s="36">
        <v>250</v>
      </c>
      <c r="K137" s="38">
        <v>49.4</v>
      </c>
      <c r="L137" s="38">
        <v>49.4</v>
      </c>
      <c r="M137" s="58">
        <v>9</v>
      </c>
      <c r="N137" s="58"/>
      <c r="O137" s="38" t="s">
        <v>1</v>
      </c>
      <c r="P137" s="38">
        <v>0.49</v>
      </c>
      <c r="Q137" s="38">
        <v>0.22</v>
      </c>
      <c r="R137" s="38">
        <f>VLOOKUP(H137,Blad1!$A$2:$B$237,2,FALSE)</f>
        <v>1.86</v>
      </c>
      <c r="S137" s="38">
        <f>VLOOKUP(I137,Blad1!$A$2:$B$237,2,FALSE)</f>
        <v>1.83</v>
      </c>
      <c r="T137" s="36">
        <v>0.8</v>
      </c>
      <c r="U137" s="36" t="s">
        <v>151</v>
      </c>
      <c r="V137" s="36"/>
      <c r="W137" s="30">
        <v>2845</v>
      </c>
      <c r="X137" s="30">
        <v>25</v>
      </c>
      <c r="Y137" s="136"/>
    </row>
    <row r="138" spans="1:25" s="40" customFormat="1" x14ac:dyDescent="0.3">
      <c r="A138" s="135">
        <v>124</v>
      </c>
      <c r="B138" s="36">
        <v>54</v>
      </c>
      <c r="C138" s="30" t="s">
        <v>160</v>
      </c>
      <c r="D138" s="36" t="s">
        <v>35</v>
      </c>
      <c r="E138" s="36">
        <v>1982</v>
      </c>
      <c r="F138" s="36" t="s">
        <v>296</v>
      </c>
      <c r="G138" s="36" t="s">
        <v>0</v>
      </c>
      <c r="H138" s="37">
        <v>540094</v>
      </c>
      <c r="I138" s="37">
        <v>540096</v>
      </c>
      <c r="J138" s="36">
        <v>250</v>
      </c>
      <c r="K138" s="38">
        <v>48.1</v>
      </c>
      <c r="L138" s="38">
        <v>48.1</v>
      </c>
      <c r="M138" s="58">
        <v>3</v>
      </c>
      <c r="N138" s="58"/>
      <c r="O138" s="38" t="s">
        <v>1</v>
      </c>
      <c r="P138" s="38">
        <v>-1.35</v>
      </c>
      <c r="Q138" s="38">
        <v>-1.28</v>
      </c>
      <c r="R138" s="38">
        <f>VLOOKUP(H138,Blad1!$A$2:$B$237,2,FALSE)</f>
        <v>1.83</v>
      </c>
      <c r="S138" s="38">
        <f>VLOOKUP(I138,Blad1!$A$2:$B$237,2,FALSE)</f>
        <v>1.77</v>
      </c>
      <c r="T138" s="36">
        <v>0.8</v>
      </c>
      <c r="U138" s="36" t="s">
        <v>151</v>
      </c>
      <c r="V138" s="36"/>
      <c r="W138" s="36">
        <v>5443</v>
      </c>
      <c r="X138" s="36">
        <v>39</v>
      </c>
      <c r="Y138" s="136"/>
    </row>
    <row r="139" spans="1:25" s="40" customFormat="1" x14ac:dyDescent="0.3">
      <c r="A139" s="135">
        <v>125</v>
      </c>
      <c r="B139" s="36">
        <v>54</v>
      </c>
      <c r="C139" s="30" t="s">
        <v>160</v>
      </c>
      <c r="D139" s="36" t="s">
        <v>35</v>
      </c>
      <c r="E139" s="36">
        <v>1982</v>
      </c>
      <c r="F139" s="36" t="s">
        <v>274</v>
      </c>
      <c r="G139" s="36" t="s">
        <v>0</v>
      </c>
      <c r="H139" s="37">
        <v>540094</v>
      </c>
      <c r="I139" s="37">
        <v>540108</v>
      </c>
      <c r="J139" s="36">
        <v>250</v>
      </c>
      <c r="K139" s="38">
        <v>58.45</v>
      </c>
      <c r="L139" s="38">
        <v>58.45</v>
      </c>
      <c r="M139" s="58">
        <v>15</v>
      </c>
      <c r="N139" s="58"/>
      <c r="O139" s="38" t="s">
        <v>1</v>
      </c>
      <c r="P139" s="38">
        <v>-1.35</v>
      </c>
      <c r="Q139" s="38">
        <v>-1.49</v>
      </c>
      <c r="R139" s="38">
        <f>VLOOKUP(H139,Blad1!$A$2:$B$237,2,FALSE)</f>
        <v>1.83</v>
      </c>
      <c r="S139" s="38">
        <f>VLOOKUP(I139,Blad1!$A$2:$B$237,2,FALSE)</f>
        <v>1.69</v>
      </c>
      <c r="T139" s="36">
        <v>0.8</v>
      </c>
      <c r="U139" s="36" t="s">
        <v>151</v>
      </c>
      <c r="V139" s="36"/>
      <c r="W139" s="36">
        <v>5443</v>
      </c>
      <c r="X139" s="36">
        <v>39</v>
      </c>
      <c r="Y139" s="136"/>
    </row>
    <row r="140" spans="1:25" s="40" customFormat="1" x14ac:dyDescent="0.3">
      <c r="A140" s="135">
        <v>126</v>
      </c>
      <c r="B140" s="36">
        <v>54</v>
      </c>
      <c r="C140" s="30" t="s">
        <v>160</v>
      </c>
      <c r="D140" s="36" t="s">
        <v>36</v>
      </c>
      <c r="E140" s="36">
        <v>1982</v>
      </c>
      <c r="F140" s="36" t="s">
        <v>259</v>
      </c>
      <c r="G140" s="36" t="s">
        <v>0</v>
      </c>
      <c r="H140" s="37">
        <v>540061</v>
      </c>
      <c r="I140" s="37">
        <v>540073</v>
      </c>
      <c r="J140" s="36">
        <v>250</v>
      </c>
      <c r="K140" s="38">
        <v>59.24</v>
      </c>
      <c r="L140" s="38">
        <v>59.24</v>
      </c>
      <c r="M140" s="58">
        <v>6</v>
      </c>
      <c r="N140" s="58"/>
      <c r="O140" s="38" t="s">
        <v>1</v>
      </c>
      <c r="P140" s="38">
        <v>1.1599999999999999</v>
      </c>
      <c r="Q140" s="38">
        <v>0.85</v>
      </c>
      <c r="R140" s="38">
        <f>VLOOKUP(H140,Blad1!$A$2:$B$237,2,FALSE)</f>
        <v>3.19</v>
      </c>
      <c r="S140" s="38">
        <f>VLOOKUP(I140,Blad1!$A$2:$B$237,2,FALSE)</f>
        <v>3.08</v>
      </c>
      <c r="T140" s="36">
        <v>0.8</v>
      </c>
      <c r="U140" s="36" t="s">
        <v>151</v>
      </c>
      <c r="V140" s="36"/>
      <c r="W140" s="30">
        <v>2845</v>
      </c>
      <c r="X140" s="30">
        <v>25</v>
      </c>
      <c r="Y140" s="136"/>
    </row>
    <row r="141" spans="1:25" s="40" customFormat="1" x14ac:dyDescent="0.3">
      <c r="A141" s="135">
        <v>127</v>
      </c>
      <c r="B141" s="36">
        <v>54</v>
      </c>
      <c r="C141" s="30" t="s">
        <v>160</v>
      </c>
      <c r="D141" s="36" t="s">
        <v>36</v>
      </c>
      <c r="E141" s="36">
        <v>1984</v>
      </c>
      <c r="F141" s="36" t="s">
        <v>258</v>
      </c>
      <c r="G141" s="36" t="s">
        <v>0</v>
      </c>
      <c r="H141" s="37">
        <v>540062</v>
      </c>
      <c r="I141" s="37">
        <v>540071</v>
      </c>
      <c r="J141" s="36">
        <v>250</v>
      </c>
      <c r="K141" s="38">
        <v>58.31</v>
      </c>
      <c r="L141" s="38">
        <v>58.31</v>
      </c>
      <c r="M141" s="58">
        <v>9</v>
      </c>
      <c r="N141" s="58"/>
      <c r="O141" s="38" t="s">
        <v>1</v>
      </c>
      <c r="P141" s="38">
        <v>1.34</v>
      </c>
      <c r="Q141" s="38">
        <v>1.04</v>
      </c>
      <c r="R141" s="38">
        <f>VLOOKUP(H141,Blad1!$A$2:$B$237,2,FALSE)</f>
        <v>2.94</v>
      </c>
      <c r="S141" s="38">
        <f>VLOOKUP(I141,Blad1!$A$2:$B$237,2,FALSE)</f>
        <v>2.9</v>
      </c>
      <c r="T141" s="36">
        <v>0.8</v>
      </c>
      <c r="U141" s="36" t="s">
        <v>151</v>
      </c>
      <c r="V141" s="36"/>
      <c r="W141" s="30">
        <v>2845</v>
      </c>
      <c r="X141" s="30">
        <v>25</v>
      </c>
      <c r="Y141" s="136"/>
    </row>
    <row r="142" spans="1:25" s="40" customFormat="1" x14ac:dyDescent="0.3">
      <c r="A142" s="135">
        <v>128</v>
      </c>
      <c r="B142" s="36">
        <v>54</v>
      </c>
      <c r="C142" s="30" t="s">
        <v>160</v>
      </c>
      <c r="D142" s="36" t="s">
        <v>37</v>
      </c>
      <c r="E142" s="36">
        <v>1982</v>
      </c>
      <c r="F142" s="36" t="s">
        <v>269</v>
      </c>
      <c r="G142" s="36" t="s">
        <v>0</v>
      </c>
      <c r="H142" s="37">
        <v>540089</v>
      </c>
      <c r="I142" s="37">
        <v>540090</v>
      </c>
      <c r="J142" s="36">
        <v>250</v>
      </c>
      <c r="K142" s="38">
        <v>60.41</v>
      </c>
      <c r="L142" s="38">
        <v>60.41</v>
      </c>
      <c r="M142" s="58">
        <v>9</v>
      </c>
      <c r="N142" s="58"/>
      <c r="O142" s="38" t="s">
        <v>1</v>
      </c>
      <c r="P142" s="38">
        <v>-0.84</v>
      </c>
      <c r="Q142" s="38">
        <v>-0.59</v>
      </c>
      <c r="R142" s="38">
        <f>VLOOKUP(H142,Blad1!$A$2:$B$237,2,FALSE)</f>
        <v>1.84</v>
      </c>
      <c r="S142" s="38">
        <f>VLOOKUP(I142,Blad1!$A$2:$B$237,2,FALSE)</f>
        <v>1.81</v>
      </c>
      <c r="T142" s="36">
        <v>0.8</v>
      </c>
      <c r="U142" s="36" t="s">
        <v>151</v>
      </c>
      <c r="V142" s="36"/>
      <c r="W142" s="36">
        <v>3823</v>
      </c>
      <c r="X142" s="36">
        <v>31</v>
      </c>
      <c r="Y142" s="136"/>
    </row>
    <row r="143" spans="1:25" s="40" customFormat="1" x14ac:dyDescent="0.3">
      <c r="A143" s="135">
        <v>129</v>
      </c>
      <c r="B143" s="36">
        <v>54</v>
      </c>
      <c r="C143" s="30" t="s">
        <v>160</v>
      </c>
      <c r="D143" s="36" t="s">
        <v>38</v>
      </c>
      <c r="E143" s="36">
        <v>1983</v>
      </c>
      <c r="F143" s="36" t="s">
        <v>186</v>
      </c>
      <c r="G143" s="36" t="s">
        <v>0</v>
      </c>
      <c r="H143" s="37">
        <v>540112</v>
      </c>
      <c r="I143" s="37">
        <v>540113</v>
      </c>
      <c r="J143" s="36">
        <v>250</v>
      </c>
      <c r="K143" s="38">
        <v>36.4</v>
      </c>
      <c r="L143" s="38">
        <v>36.4</v>
      </c>
      <c r="M143" s="58">
        <v>9</v>
      </c>
      <c r="N143" s="58"/>
      <c r="O143" s="38" t="s">
        <v>1</v>
      </c>
      <c r="P143" s="38">
        <v>-1.44</v>
      </c>
      <c r="Q143" s="38">
        <v>-1.24</v>
      </c>
      <c r="R143" s="38">
        <f>VLOOKUP(H143,Blad1!$A$2:$B$237,2,FALSE)</f>
        <v>1.54</v>
      </c>
      <c r="S143" s="38">
        <f>VLOOKUP(I143,Blad1!$A$2:$B$237,2,FALSE)</f>
        <v>1.56</v>
      </c>
      <c r="T143" s="36">
        <v>1.2</v>
      </c>
      <c r="U143" s="36" t="s">
        <v>151</v>
      </c>
      <c r="V143" s="36"/>
      <c r="W143" s="36">
        <v>6402</v>
      </c>
      <c r="X143" s="36">
        <v>43</v>
      </c>
      <c r="Y143" s="136"/>
    </row>
    <row r="144" spans="1:25" s="40" customFormat="1" x14ac:dyDescent="0.3">
      <c r="A144" s="135">
        <v>130</v>
      </c>
      <c r="B144" s="36">
        <v>54</v>
      </c>
      <c r="C144" s="30" t="s">
        <v>160</v>
      </c>
      <c r="D144" s="36" t="s">
        <v>38</v>
      </c>
      <c r="E144" s="36">
        <v>1983</v>
      </c>
      <c r="F144" s="36" t="s">
        <v>185</v>
      </c>
      <c r="G144" s="36" t="s">
        <v>0</v>
      </c>
      <c r="H144" s="37">
        <v>540113</v>
      </c>
      <c r="I144" s="37">
        <v>540114</v>
      </c>
      <c r="J144" s="36">
        <v>250</v>
      </c>
      <c r="K144" s="38">
        <v>29.53</v>
      </c>
      <c r="L144" s="38">
        <v>29.53</v>
      </c>
      <c r="M144" s="58">
        <v>7</v>
      </c>
      <c r="N144" s="58"/>
      <c r="O144" s="38" t="s">
        <v>1</v>
      </c>
      <c r="P144" s="38">
        <v>-1.24</v>
      </c>
      <c r="Q144" s="38">
        <v>-1.17</v>
      </c>
      <c r="R144" s="38">
        <f>VLOOKUP(H144,Blad1!$A$2:$B$237,2,FALSE)</f>
        <v>1.56</v>
      </c>
      <c r="S144" s="38">
        <f>VLOOKUP(I144,Blad1!$A$2:$B$237,2,FALSE)</f>
        <v>1.65</v>
      </c>
      <c r="T144" s="36">
        <v>1.2</v>
      </c>
      <c r="U144" s="36" t="s">
        <v>151</v>
      </c>
      <c r="V144" s="36"/>
      <c r="W144" s="36">
        <v>5443</v>
      </c>
      <c r="X144" s="36">
        <v>39</v>
      </c>
      <c r="Y144" s="136"/>
    </row>
    <row r="145" spans="1:25" s="40" customFormat="1" x14ac:dyDescent="0.3">
      <c r="A145" s="135">
        <v>131</v>
      </c>
      <c r="B145" s="36">
        <v>54</v>
      </c>
      <c r="C145" s="30" t="s">
        <v>160</v>
      </c>
      <c r="D145" s="36" t="s">
        <v>38</v>
      </c>
      <c r="E145" s="36">
        <v>1983</v>
      </c>
      <c r="F145" s="36" t="s">
        <v>189</v>
      </c>
      <c r="G145" s="36" t="s">
        <v>0</v>
      </c>
      <c r="H145" s="37">
        <v>540114</v>
      </c>
      <c r="I145" s="37">
        <v>540134</v>
      </c>
      <c r="J145" s="36">
        <v>250</v>
      </c>
      <c r="K145" s="38">
        <v>53.85</v>
      </c>
      <c r="L145" s="38">
        <v>53.85</v>
      </c>
      <c r="M145" s="58">
        <v>7</v>
      </c>
      <c r="N145" s="58"/>
      <c r="O145" s="38" t="s">
        <v>1</v>
      </c>
      <c r="P145" s="38">
        <v>-0.7</v>
      </c>
      <c r="Q145" s="38">
        <v>-0.41</v>
      </c>
      <c r="R145" s="38">
        <f>VLOOKUP(H145,Blad1!$A$2:$B$237,2,FALSE)</f>
        <v>1.65</v>
      </c>
      <c r="S145" s="38">
        <f>VLOOKUP(I145,Blad1!$A$2:$B$237,2,FALSE)</f>
        <v>1.59</v>
      </c>
      <c r="T145" s="36">
        <v>1.2</v>
      </c>
      <c r="U145" s="36" t="s">
        <v>151</v>
      </c>
      <c r="V145" s="36"/>
      <c r="W145" s="36">
        <v>3823</v>
      </c>
      <c r="X145" s="36">
        <v>31</v>
      </c>
      <c r="Y145" s="136"/>
    </row>
    <row r="146" spans="1:25" s="40" customFormat="1" x14ac:dyDescent="0.3">
      <c r="A146" s="135">
        <v>132</v>
      </c>
      <c r="B146" s="36">
        <v>54</v>
      </c>
      <c r="C146" s="30" t="s">
        <v>160</v>
      </c>
      <c r="D146" s="36" t="s">
        <v>39</v>
      </c>
      <c r="E146" s="36">
        <v>1983</v>
      </c>
      <c r="F146" s="36" t="s">
        <v>181</v>
      </c>
      <c r="G146" s="36" t="s">
        <v>0</v>
      </c>
      <c r="H146" s="37">
        <v>540115</v>
      </c>
      <c r="I146" s="37">
        <v>540129</v>
      </c>
      <c r="J146" s="36">
        <v>250</v>
      </c>
      <c r="K146" s="38">
        <v>63.69</v>
      </c>
      <c r="L146" s="38">
        <v>63.69</v>
      </c>
      <c r="M146" s="58">
        <v>6</v>
      </c>
      <c r="N146" s="58"/>
      <c r="O146" s="38" t="s">
        <v>1</v>
      </c>
      <c r="P146" s="38">
        <v>-0.88</v>
      </c>
      <c r="Q146" s="38">
        <v>-1</v>
      </c>
      <c r="R146" s="38">
        <f>VLOOKUP(H146,Blad1!$A$2:$B$237,2,FALSE)</f>
        <v>1.62</v>
      </c>
      <c r="S146" s="38">
        <f>VLOOKUP(I146,Blad1!$A$2:$B$237,2,FALSE)</f>
        <v>1.55</v>
      </c>
      <c r="T146" s="36">
        <v>1.2</v>
      </c>
      <c r="U146" s="36" t="s">
        <v>151</v>
      </c>
      <c r="V146" s="36"/>
      <c r="W146" s="36">
        <v>5443</v>
      </c>
      <c r="X146" s="36">
        <v>39</v>
      </c>
      <c r="Y146" s="136"/>
    </row>
    <row r="147" spans="1:25" s="40" customFormat="1" x14ac:dyDescent="0.3">
      <c r="A147" s="135">
        <v>133</v>
      </c>
      <c r="B147" s="36">
        <v>54</v>
      </c>
      <c r="C147" s="30" t="s">
        <v>160</v>
      </c>
      <c r="D147" s="36" t="s">
        <v>39</v>
      </c>
      <c r="E147" s="36">
        <v>1983</v>
      </c>
      <c r="F147" s="36" t="s">
        <v>180</v>
      </c>
      <c r="G147" s="36" t="s">
        <v>0</v>
      </c>
      <c r="H147" s="37">
        <v>540128</v>
      </c>
      <c r="I147" s="37">
        <v>540129</v>
      </c>
      <c r="J147" s="36">
        <v>250</v>
      </c>
      <c r="K147" s="38">
        <v>33.96</v>
      </c>
      <c r="L147" s="38">
        <v>33.96</v>
      </c>
      <c r="M147" s="58">
        <v>6</v>
      </c>
      <c r="N147" s="58"/>
      <c r="O147" s="38" t="s">
        <v>1</v>
      </c>
      <c r="P147" s="38">
        <v>-1.1200000000000001</v>
      </c>
      <c r="Q147" s="38">
        <v>-1</v>
      </c>
      <c r="R147" s="38">
        <f>VLOOKUP(H147,Blad1!$A$2:$B$237,2,FALSE)</f>
        <v>1.74</v>
      </c>
      <c r="S147" s="38">
        <f>VLOOKUP(I147,Blad1!$A$2:$B$237,2,FALSE)</f>
        <v>1.55</v>
      </c>
      <c r="T147" s="36">
        <v>1.2</v>
      </c>
      <c r="U147" s="36" t="s">
        <v>151</v>
      </c>
      <c r="V147" s="36"/>
      <c r="W147" s="36">
        <v>5443</v>
      </c>
      <c r="X147" s="36">
        <v>39</v>
      </c>
      <c r="Y147" s="136"/>
    </row>
    <row r="148" spans="1:25" s="40" customFormat="1" x14ac:dyDescent="0.3">
      <c r="A148" s="135">
        <v>134</v>
      </c>
      <c r="B148" s="36">
        <v>54</v>
      </c>
      <c r="C148" s="30" t="s">
        <v>160</v>
      </c>
      <c r="D148" s="36" t="s">
        <v>40</v>
      </c>
      <c r="E148" s="36">
        <v>1984</v>
      </c>
      <c r="F148" s="36" t="s">
        <v>257</v>
      </c>
      <c r="G148" s="36" t="s">
        <v>0</v>
      </c>
      <c r="H148" s="37">
        <v>540062</v>
      </c>
      <c r="I148" s="37">
        <v>540063</v>
      </c>
      <c r="J148" s="36">
        <v>250</v>
      </c>
      <c r="K148" s="38">
        <v>36.4</v>
      </c>
      <c r="L148" s="38">
        <v>36.4</v>
      </c>
      <c r="M148" s="58">
        <v>6</v>
      </c>
      <c r="N148" s="58"/>
      <c r="O148" s="38" t="s">
        <v>1</v>
      </c>
      <c r="P148" s="38">
        <v>1.36</v>
      </c>
      <c r="Q148" s="38">
        <v>1.5</v>
      </c>
      <c r="R148" s="38">
        <f>VLOOKUP(H148,Blad1!$A$2:$B$237,2,FALSE)</f>
        <v>2.94</v>
      </c>
      <c r="S148" s="38">
        <f>VLOOKUP(I148,Blad1!$A$2:$B$237,2,FALSE)</f>
        <v>2.9</v>
      </c>
      <c r="T148" s="36">
        <v>0.8</v>
      </c>
      <c r="U148" s="36" t="s">
        <v>151</v>
      </c>
      <c r="V148" s="36"/>
      <c r="W148" s="30">
        <v>2845</v>
      </c>
      <c r="X148" s="30">
        <v>25</v>
      </c>
      <c r="Y148" s="136"/>
    </row>
    <row r="149" spans="1:25" s="40" customFormat="1" x14ac:dyDescent="0.3">
      <c r="A149" s="135">
        <v>135</v>
      </c>
      <c r="B149" s="36">
        <v>54</v>
      </c>
      <c r="C149" s="30" t="s">
        <v>160</v>
      </c>
      <c r="D149" s="36" t="s">
        <v>41</v>
      </c>
      <c r="E149" s="36">
        <v>1983</v>
      </c>
      <c r="F149" s="36" t="s">
        <v>182</v>
      </c>
      <c r="G149" s="36" t="s">
        <v>0</v>
      </c>
      <c r="H149" s="37">
        <v>540114</v>
      </c>
      <c r="I149" s="37">
        <v>540115</v>
      </c>
      <c r="J149" s="36">
        <v>250</v>
      </c>
      <c r="K149" s="38">
        <v>64.62</v>
      </c>
      <c r="L149" s="38">
        <v>64.62</v>
      </c>
      <c r="M149" s="58">
        <v>15</v>
      </c>
      <c r="N149" s="58"/>
      <c r="O149" s="38" t="s">
        <v>1</v>
      </c>
      <c r="P149" s="38">
        <v>-1.17</v>
      </c>
      <c r="Q149" s="38">
        <v>-0.86</v>
      </c>
      <c r="R149" s="38">
        <f>VLOOKUP(H149,Blad1!$A$2:$B$237,2,FALSE)</f>
        <v>1.65</v>
      </c>
      <c r="S149" s="38">
        <f>VLOOKUP(I149,Blad1!$A$2:$B$237,2,FALSE)</f>
        <v>1.62</v>
      </c>
      <c r="T149" s="36">
        <v>1.2</v>
      </c>
      <c r="U149" s="36" t="s">
        <v>151</v>
      </c>
      <c r="V149" s="36"/>
      <c r="W149" s="36">
        <v>5443</v>
      </c>
      <c r="X149" s="36">
        <v>39</v>
      </c>
      <c r="Y149" s="136"/>
    </row>
    <row r="150" spans="1:25" s="40" customFormat="1" x14ac:dyDescent="0.3">
      <c r="A150" s="135">
        <v>136</v>
      </c>
      <c r="B150" s="36">
        <v>54</v>
      </c>
      <c r="C150" s="30" t="s">
        <v>160</v>
      </c>
      <c r="D150" s="36" t="s">
        <v>41</v>
      </c>
      <c r="E150" s="36">
        <v>1983</v>
      </c>
      <c r="F150" s="36" t="s">
        <v>183</v>
      </c>
      <c r="G150" s="36" t="s">
        <v>0</v>
      </c>
      <c r="H150" s="37">
        <v>540115</v>
      </c>
      <c r="I150" s="37">
        <v>540116</v>
      </c>
      <c r="J150" s="36">
        <v>250</v>
      </c>
      <c r="K150" s="38">
        <v>44.78</v>
      </c>
      <c r="L150" s="38">
        <v>44.78</v>
      </c>
      <c r="M150" s="58">
        <v>10</v>
      </c>
      <c r="N150" s="58"/>
      <c r="O150" s="38" t="s">
        <v>1</v>
      </c>
      <c r="P150" s="38">
        <v>-0.86</v>
      </c>
      <c r="Q150" s="38">
        <v>-0.67</v>
      </c>
      <c r="R150" s="38">
        <f>VLOOKUP(H150,Blad1!$A$2:$B$237,2,FALSE)</f>
        <v>1.62</v>
      </c>
      <c r="S150" s="38">
        <f>VLOOKUP(I150,Blad1!$A$2:$B$237,2,FALSE)</f>
        <v>1.53</v>
      </c>
      <c r="T150" s="36">
        <v>1.2</v>
      </c>
      <c r="U150" s="36" t="s">
        <v>151</v>
      </c>
      <c r="V150" s="36"/>
      <c r="W150" s="36">
        <v>5443</v>
      </c>
      <c r="X150" s="36">
        <v>39</v>
      </c>
      <c r="Y150" s="136"/>
    </row>
    <row r="151" spans="1:25" s="40" customFormat="1" x14ac:dyDescent="0.3">
      <c r="A151" s="135">
        <v>137</v>
      </c>
      <c r="B151" s="36">
        <v>54</v>
      </c>
      <c r="C151" s="30" t="s">
        <v>160</v>
      </c>
      <c r="D151" s="36" t="s">
        <v>41</v>
      </c>
      <c r="E151" s="36">
        <v>1983</v>
      </c>
      <c r="F151" s="36" t="s">
        <v>184</v>
      </c>
      <c r="G151" s="36" t="s">
        <v>0</v>
      </c>
      <c r="H151" s="37">
        <v>540116</v>
      </c>
      <c r="I151" s="37">
        <v>540117</v>
      </c>
      <c r="J151" s="36">
        <v>250</v>
      </c>
      <c r="K151" s="38">
        <v>41.79</v>
      </c>
      <c r="L151" s="38">
        <v>41.79</v>
      </c>
      <c r="M151" s="58">
        <v>9</v>
      </c>
      <c r="N151" s="58"/>
      <c r="O151" s="38" t="s">
        <v>1</v>
      </c>
      <c r="P151" s="38">
        <v>-0.67</v>
      </c>
      <c r="Q151" s="38">
        <v>-0.47</v>
      </c>
      <c r="R151" s="38">
        <f>VLOOKUP(H151,Blad1!$A$2:$B$237,2,FALSE)</f>
        <v>1.53</v>
      </c>
      <c r="S151" s="38">
        <f>VLOOKUP(I151,Blad1!$A$2:$B$237,2,FALSE)</f>
        <v>1.61</v>
      </c>
      <c r="T151" s="36">
        <v>1.2</v>
      </c>
      <c r="U151" s="36" t="s">
        <v>151</v>
      </c>
      <c r="V151" s="36"/>
      <c r="W151" s="36">
        <v>3823</v>
      </c>
      <c r="X151" s="36">
        <v>31</v>
      </c>
      <c r="Y151" s="136"/>
    </row>
    <row r="152" spans="1:25" s="40" customFormat="1" x14ac:dyDescent="0.3">
      <c r="A152" s="135">
        <v>138</v>
      </c>
      <c r="B152" s="36">
        <v>54</v>
      </c>
      <c r="C152" s="30" t="s">
        <v>160</v>
      </c>
      <c r="D152" s="36" t="s">
        <v>42</v>
      </c>
      <c r="E152" s="36">
        <v>1984</v>
      </c>
      <c r="F152" s="36" t="s">
        <v>305</v>
      </c>
      <c r="G152" s="36" t="s">
        <v>0</v>
      </c>
      <c r="H152" s="37">
        <v>540042</v>
      </c>
      <c r="I152" s="37">
        <v>540067</v>
      </c>
      <c r="J152" s="36">
        <v>250</v>
      </c>
      <c r="K152" s="38">
        <v>17.260000000000002</v>
      </c>
      <c r="L152" s="38">
        <v>17.260000000000002</v>
      </c>
      <c r="M152" s="58">
        <v>3</v>
      </c>
      <c r="N152" s="58"/>
      <c r="O152" s="38" t="s">
        <v>1</v>
      </c>
      <c r="P152" s="38">
        <v>-0.49</v>
      </c>
      <c r="Q152" s="38">
        <v>0.06</v>
      </c>
      <c r="R152" s="38">
        <f>VLOOKUP(H152,Blad1!$A$2:$B$237,2,FALSE)</f>
        <v>2.1800000000000002</v>
      </c>
      <c r="S152" s="38">
        <f>VLOOKUP(I152,Blad1!$A$2:$B$237,2,FALSE)</f>
        <v>2.63</v>
      </c>
      <c r="T152" s="36">
        <v>0.8</v>
      </c>
      <c r="U152" s="36" t="s">
        <v>151</v>
      </c>
      <c r="V152" s="36"/>
      <c r="W152" s="30">
        <v>2845</v>
      </c>
      <c r="X152" s="30">
        <v>25</v>
      </c>
      <c r="Y152" s="136"/>
    </row>
    <row r="153" spans="1:25" s="40" customFormat="1" x14ac:dyDescent="0.3">
      <c r="A153" s="135">
        <v>139</v>
      </c>
      <c r="B153" s="36">
        <v>54</v>
      </c>
      <c r="C153" s="30" t="s">
        <v>160</v>
      </c>
      <c r="D153" s="36" t="s">
        <v>42</v>
      </c>
      <c r="E153" s="36">
        <v>1984</v>
      </c>
      <c r="F153" s="36" t="s">
        <v>306</v>
      </c>
      <c r="G153" s="36" t="s">
        <v>0</v>
      </c>
      <c r="H153" s="37">
        <v>540067</v>
      </c>
      <c r="I153" s="37">
        <v>540068</v>
      </c>
      <c r="J153" s="36">
        <v>250</v>
      </c>
      <c r="K153" s="38">
        <v>55.15</v>
      </c>
      <c r="L153" s="38">
        <v>55.15</v>
      </c>
      <c r="M153" s="58">
        <v>10</v>
      </c>
      <c r="N153" s="58"/>
      <c r="O153" s="38" t="s">
        <v>1</v>
      </c>
      <c r="P153" s="38">
        <v>0.15</v>
      </c>
      <c r="Q153" s="38">
        <v>0.38</v>
      </c>
      <c r="R153" s="38">
        <f>VLOOKUP(H153,Blad1!$A$2:$B$237,2,FALSE)</f>
        <v>2.63</v>
      </c>
      <c r="S153" s="38">
        <f>VLOOKUP(I153,Blad1!$A$2:$B$237,2,FALSE)</f>
        <v>2.58</v>
      </c>
      <c r="T153" s="36">
        <v>0.8</v>
      </c>
      <c r="U153" s="36" t="s">
        <v>151</v>
      </c>
      <c r="V153" s="36"/>
      <c r="W153" s="30">
        <v>2845</v>
      </c>
      <c r="X153" s="30">
        <v>25</v>
      </c>
      <c r="Y153" s="136"/>
    </row>
    <row r="154" spans="1:25" s="40" customFormat="1" x14ac:dyDescent="0.3">
      <c r="A154" s="135">
        <v>140</v>
      </c>
      <c r="B154" s="36">
        <v>54</v>
      </c>
      <c r="C154" s="30" t="s">
        <v>160</v>
      </c>
      <c r="D154" s="36" t="s">
        <v>42</v>
      </c>
      <c r="E154" s="36">
        <v>1984</v>
      </c>
      <c r="F154" s="36" t="s">
        <v>326</v>
      </c>
      <c r="G154" s="36" t="s">
        <v>0</v>
      </c>
      <c r="H154" s="37">
        <v>540068</v>
      </c>
      <c r="I154" s="37">
        <v>540069</v>
      </c>
      <c r="J154" s="36">
        <v>250</v>
      </c>
      <c r="K154" s="38">
        <v>28.79</v>
      </c>
      <c r="L154" s="38">
        <v>28.79</v>
      </c>
      <c r="M154" s="58">
        <v>6</v>
      </c>
      <c r="N154" s="58"/>
      <c r="O154" s="38" t="s">
        <v>1</v>
      </c>
      <c r="P154" s="38">
        <v>0.51</v>
      </c>
      <c r="Q154" s="38">
        <v>0.66</v>
      </c>
      <c r="R154" s="38">
        <f>VLOOKUP(H154,Blad1!$A$2:$B$237,2,FALSE)</f>
        <v>2.58</v>
      </c>
      <c r="S154" s="38">
        <f>VLOOKUP(I154,Blad1!$A$2:$B$237,2,FALSE)</f>
        <v>2.61</v>
      </c>
      <c r="T154" s="36">
        <v>0.8</v>
      </c>
      <c r="U154" s="36" t="s">
        <v>151</v>
      </c>
      <c r="V154" s="36"/>
      <c r="W154" s="30">
        <v>2845</v>
      </c>
      <c r="X154" s="30">
        <v>25</v>
      </c>
      <c r="Y154" s="136"/>
    </row>
    <row r="155" spans="1:25" s="40" customFormat="1" x14ac:dyDescent="0.3">
      <c r="A155" s="139"/>
      <c r="B155" s="42">
        <v>58</v>
      </c>
      <c r="C155" s="42"/>
      <c r="D155" s="42" t="s">
        <v>106</v>
      </c>
      <c r="E155" s="41"/>
      <c r="F155" s="41"/>
      <c r="G155" s="41"/>
      <c r="H155" s="43"/>
      <c r="I155" s="43"/>
      <c r="J155" s="41"/>
      <c r="K155" s="44"/>
      <c r="L155" s="44"/>
      <c r="M155" s="59"/>
      <c r="N155" s="59"/>
      <c r="O155" s="44"/>
      <c r="P155" s="44"/>
      <c r="Q155" s="44"/>
      <c r="R155" s="44"/>
      <c r="S155" s="44"/>
      <c r="T155" s="41"/>
      <c r="U155" s="41"/>
      <c r="V155" s="41"/>
      <c r="W155" s="41"/>
      <c r="X155" s="41"/>
      <c r="Y155" s="140"/>
    </row>
    <row r="156" spans="1:25" s="40" customFormat="1" x14ac:dyDescent="0.3">
      <c r="A156" s="135">
        <v>141</v>
      </c>
      <c r="B156" s="36">
        <v>58</v>
      </c>
      <c r="C156" s="30" t="s">
        <v>160</v>
      </c>
      <c r="D156" s="36" t="s">
        <v>43</v>
      </c>
      <c r="E156" s="36">
        <v>1986</v>
      </c>
      <c r="F156" s="36" t="s">
        <v>194</v>
      </c>
      <c r="G156" s="36" t="s">
        <v>0</v>
      </c>
      <c r="H156" s="37">
        <v>580100</v>
      </c>
      <c r="I156" s="37">
        <v>580101</v>
      </c>
      <c r="J156" s="36">
        <v>250</v>
      </c>
      <c r="K156" s="38">
        <v>65.39</v>
      </c>
      <c r="L156" s="38">
        <v>65.39</v>
      </c>
      <c r="M156" s="58">
        <v>4</v>
      </c>
      <c r="N156" s="58"/>
      <c r="O156" s="38" t="s">
        <v>1</v>
      </c>
      <c r="P156" s="38">
        <v>-7.0000000000000007E-2</v>
      </c>
      <c r="Q156" s="38">
        <v>0.13</v>
      </c>
      <c r="R156" s="38">
        <f>VLOOKUP(H156,Blad1!$A$2:$B$237,2,FALSE)</f>
        <v>1.7</v>
      </c>
      <c r="S156" s="38">
        <f>VLOOKUP(I156,Blad1!$A$2:$B$237,2,FALSE)</f>
        <v>1.83</v>
      </c>
      <c r="T156" s="36">
        <v>1.6</v>
      </c>
      <c r="U156" s="36" t="s">
        <v>151</v>
      </c>
      <c r="V156" s="36"/>
      <c r="W156" s="36">
        <v>3823</v>
      </c>
      <c r="X156" s="36">
        <v>31</v>
      </c>
      <c r="Y156" s="136"/>
    </row>
    <row r="157" spans="1:25" s="40" customFormat="1" x14ac:dyDescent="0.3">
      <c r="A157" s="135">
        <v>142</v>
      </c>
      <c r="B157" s="36">
        <v>58</v>
      </c>
      <c r="C157" s="30" t="s">
        <v>160</v>
      </c>
      <c r="D157" s="36" t="s">
        <v>44</v>
      </c>
      <c r="E157" s="36">
        <v>1986</v>
      </c>
      <c r="F157" s="36" t="s">
        <v>227</v>
      </c>
      <c r="G157" s="36" t="s">
        <v>0</v>
      </c>
      <c r="H157" s="37">
        <v>580102</v>
      </c>
      <c r="I157" s="37">
        <v>580103</v>
      </c>
      <c r="J157" s="36">
        <v>250</v>
      </c>
      <c r="K157" s="38">
        <v>27.31</v>
      </c>
      <c r="L157" s="38">
        <v>27.31</v>
      </c>
      <c r="M157" s="58">
        <v>4</v>
      </c>
      <c r="N157" s="58"/>
      <c r="O157" s="38" t="s">
        <v>1</v>
      </c>
      <c r="P157" s="38">
        <v>0.42</v>
      </c>
      <c r="Q157" s="38">
        <v>0.39</v>
      </c>
      <c r="R157" s="38">
        <f>VLOOKUP(H157,Blad1!$A$2:$B$237,2,FALSE)</f>
        <v>1.67</v>
      </c>
      <c r="S157" s="38">
        <f>VLOOKUP(I157,Blad1!$A$2:$B$237,2,FALSE)</f>
        <v>1.74</v>
      </c>
      <c r="T157" s="36">
        <v>1.6</v>
      </c>
      <c r="U157" s="36" t="s">
        <v>151</v>
      </c>
      <c r="V157" s="36"/>
      <c r="W157" s="30">
        <v>2845</v>
      </c>
      <c r="X157" s="30">
        <v>25</v>
      </c>
      <c r="Y157" s="136"/>
    </row>
    <row r="158" spans="1:25" s="40" customFormat="1" x14ac:dyDescent="0.3">
      <c r="A158" s="135">
        <v>143</v>
      </c>
      <c r="B158" s="36">
        <v>58</v>
      </c>
      <c r="C158" s="30" t="s">
        <v>160</v>
      </c>
      <c r="D158" s="36" t="s">
        <v>44</v>
      </c>
      <c r="E158" s="36">
        <v>1986</v>
      </c>
      <c r="F158" s="36" t="s">
        <v>228</v>
      </c>
      <c r="G158" s="36" t="s">
        <v>0</v>
      </c>
      <c r="H158" s="37">
        <v>580103</v>
      </c>
      <c r="I158" s="37">
        <v>580104</v>
      </c>
      <c r="J158" s="36">
        <v>250</v>
      </c>
      <c r="K158" s="38">
        <v>40.200000000000003</v>
      </c>
      <c r="L158" s="38">
        <v>40.200000000000003</v>
      </c>
      <c r="M158" s="58">
        <v>5</v>
      </c>
      <c r="N158" s="58"/>
      <c r="O158" s="38" t="s">
        <v>1</v>
      </c>
      <c r="P158" s="38">
        <v>0.39</v>
      </c>
      <c r="Q158" s="38">
        <v>0.26</v>
      </c>
      <c r="R158" s="38">
        <f>VLOOKUP(H158,Blad1!$A$2:$B$237,2,FALSE)</f>
        <v>1.74</v>
      </c>
      <c r="S158" s="38">
        <f>VLOOKUP(I158,Blad1!$A$2:$B$237,2,FALSE)</f>
        <v>1.81</v>
      </c>
      <c r="T158" s="36">
        <v>1.6</v>
      </c>
      <c r="U158" s="36" t="s">
        <v>151</v>
      </c>
      <c r="V158" s="36"/>
      <c r="W158" s="30">
        <v>2845</v>
      </c>
      <c r="X158" s="30">
        <v>25</v>
      </c>
      <c r="Y158" s="136"/>
    </row>
    <row r="159" spans="1:25" s="40" customFormat="1" x14ac:dyDescent="0.3">
      <c r="A159" s="135">
        <v>144</v>
      </c>
      <c r="B159" s="36">
        <v>58</v>
      </c>
      <c r="C159" s="30" t="s">
        <v>160</v>
      </c>
      <c r="D159" s="36" t="s">
        <v>44</v>
      </c>
      <c r="E159" s="36">
        <v>1983</v>
      </c>
      <c r="F159" s="36" t="s">
        <v>229</v>
      </c>
      <c r="G159" s="36" t="s">
        <v>0</v>
      </c>
      <c r="H159" s="37">
        <v>580104</v>
      </c>
      <c r="I159" s="37">
        <v>580105</v>
      </c>
      <c r="J159" s="36">
        <v>250</v>
      </c>
      <c r="K159" s="38">
        <v>50.16</v>
      </c>
      <c r="L159" s="38">
        <v>50.16</v>
      </c>
      <c r="M159" s="58">
        <v>7</v>
      </c>
      <c r="N159" s="58"/>
      <c r="O159" s="38" t="s">
        <v>1</v>
      </c>
      <c r="P159" s="38">
        <v>0.25</v>
      </c>
      <c r="Q159" s="38">
        <v>-0.09</v>
      </c>
      <c r="R159" s="38">
        <f>VLOOKUP(H159,Blad1!$A$2:$B$237,2,FALSE)</f>
        <v>1.81</v>
      </c>
      <c r="S159" s="38">
        <f>VLOOKUP(I159,Blad1!$A$2:$B$237,2,FALSE)</f>
        <v>1.81</v>
      </c>
      <c r="T159" s="36">
        <v>1.6</v>
      </c>
      <c r="U159" s="36" t="s">
        <v>151</v>
      </c>
      <c r="V159" s="36"/>
      <c r="W159" s="30">
        <v>2845</v>
      </c>
      <c r="X159" s="30">
        <v>25</v>
      </c>
      <c r="Y159" s="136"/>
    </row>
    <row r="160" spans="1:25" s="40" customFormat="1" x14ac:dyDescent="0.3">
      <c r="A160" s="135">
        <v>145</v>
      </c>
      <c r="B160" s="36">
        <v>58</v>
      </c>
      <c r="C160" s="30" t="s">
        <v>160</v>
      </c>
      <c r="D160" s="36" t="s">
        <v>44</v>
      </c>
      <c r="E160" s="36">
        <v>1983</v>
      </c>
      <c r="F160" s="36" t="s">
        <v>230</v>
      </c>
      <c r="G160" s="36" t="s">
        <v>0</v>
      </c>
      <c r="H160" s="37">
        <v>580105</v>
      </c>
      <c r="I160" s="37">
        <v>580106</v>
      </c>
      <c r="J160" s="36">
        <v>250</v>
      </c>
      <c r="K160" s="38">
        <v>59.14</v>
      </c>
      <c r="L160" s="38">
        <v>59.14</v>
      </c>
      <c r="M160" s="58">
        <v>5</v>
      </c>
      <c r="N160" s="58"/>
      <c r="O160" s="38" t="s">
        <v>1</v>
      </c>
      <c r="P160" s="38">
        <v>-0.09</v>
      </c>
      <c r="Q160" s="38">
        <v>-0.24</v>
      </c>
      <c r="R160" s="38">
        <f>VLOOKUP(H160,Blad1!$A$2:$B$237,2,FALSE)</f>
        <v>1.81</v>
      </c>
      <c r="S160" s="38">
        <f>VLOOKUP(I160,Blad1!$A$2:$B$237,2,FALSE)</f>
        <v>1.66</v>
      </c>
      <c r="T160" s="36">
        <v>1.6</v>
      </c>
      <c r="U160" s="36" t="s">
        <v>151</v>
      </c>
      <c r="V160" s="36"/>
      <c r="W160" s="36">
        <v>3823</v>
      </c>
      <c r="X160" s="36">
        <v>31</v>
      </c>
      <c r="Y160" s="136"/>
    </row>
    <row r="161" spans="1:25" s="40" customFormat="1" x14ac:dyDescent="0.3">
      <c r="A161" s="139"/>
      <c r="B161" s="42">
        <v>90</v>
      </c>
      <c r="C161" s="42"/>
      <c r="D161" s="42" t="s">
        <v>107</v>
      </c>
      <c r="E161" s="41"/>
      <c r="F161" s="41"/>
      <c r="G161" s="41"/>
      <c r="H161" s="43"/>
      <c r="I161" s="43"/>
      <c r="J161" s="41"/>
      <c r="K161" s="44"/>
      <c r="L161" s="44"/>
      <c r="M161" s="59"/>
      <c r="N161" s="59"/>
      <c r="O161" s="44"/>
      <c r="P161" s="44"/>
      <c r="Q161" s="44"/>
      <c r="R161" s="44"/>
      <c r="S161" s="44"/>
      <c r="T161" s="41"/>
      <c r="U161" s="41"/>
      <c r="V161" s="41"/>
      <c r="W161" s="41"/>
      <c r="X161" s="41"/>
      <c r="Y161" s="140"/>
    </row>
    <row r="162" spans="1:25" s="40" customFormat="1" x14ac:dyDescent="0.3">
      <c r="A162" s="135">
        <v>146</v>
      </c>
      <c r="B162" s="36">
        <v>90</v>
      </c>
      <c r="C162" s="36" t="s">
        <v>161</v>
      </c>
      <c r="D162" s="36" t="s">
        <v>45</v>
      </c>
      <c r="E162" s="36">
        <v>1994</v>
      </c>
      <c r="F162" s="36" t="s">
        <v>200</v>
      </c>
      <c r="G162" s="36" t="s">
        <v>0</v>
      </c>
      <c r="H162" s="37">
        <v>900131</v>
      </c>
      <c r="I162" s="37">
        <v>900137</v>
      </c>
      <c r="J162" s="36">
        <v>300</v>
      </c>
      <c r="K162" s="38">
        <v>34.93</v>
      </c>
      <c r="L162" s="38">
        <v>34.93</v>
      </c>
      <c r="M162" s="58">
        <v>5</v>
      </c>
      <c r="N162" s="58"/>
      <c r="O162" s="38" t="s">
        <v>1</v>
      </c>
      <c r="P162" s="38">
        <v>-0.86</v>
      </c>
      <c r="Q162" s="38">
        <v>-0.72</v>
      </c>
      <c r="R162" s="38">
        <f>VLOOKUP(H162,Blad1!$A$2:$B$237,2,FALSE)</f>
        <v>1.6</v>
      </c>
      <c r="S162" s="38">
        <f>VLOOKUP(I162,Blad1!$A$2:$B$237,2,FALSE)</f>
        <v>1.6</v>
      </c>
      <c r="T162" s="36">
        <v>1.6</v>
      </c>
      <c r="U162" s="36" t="s">
        <v>151</v>
      </c>
      <c r="V162" s="36"/>
      <c r="W162" s="36">
        <v>9276</v>
      </c>
      <c r="X162" s="36">
        <v>55</v>
      </c>
      <c r="Y162" s="136"/>
    </row>
    <row r="163" spans="1:25" s="40" customFormat="1" x14ac:dyDescent="0.3">
      <c r="A163" s="135">
        <v>147</v>
      </c>
      <c r="B163" s="36">
        <v>90</v>
      </c>
      <c r="C163" s="36" t="s">
        <v>161</v>
      </c>
      <c r="D163" s="36" t="s">
        <v>48</v>
      </c>
      <c r="E163" s="36">
        <v>1994</v>
      </c>
      <c r="F163" s="36" t="s">
        <v>199</v>
      </c>
      <c r="G163" s="36" t="s">
        <v>0</v>
      </c>
      <c r="H163" s="37">
        <v>900131</v>
      </c>
      <c r="I163" s="37">
        <v>900132</v>
      </c>
      <c r="J163" s="36">
        <v>300</v>
      </c>
      <c r="K163" s="38">
        <v>53.15</v>
      </c>
      <c r="L163" s="38">
        <v>53.15</v>
      </c>
      <c r="M163" s="58">
        <v>9</v>
      </c>
      <c r="N163" s="58"/>
      <c r="O163" s="38" t="s">
        <v>1</v>
      </c>
      <c r="P163" s="38">
        <v>-0.41</v>
      </c>
      <c r="Q163" s="38">
        <v>-0.2</v>
      </c>
      <c r="R163" s="38">
        <f>VLOOKUP(H163,Blad1!$A$2:$B$237,2,FALSE)</f>
        <v>1.6</v>
      </c>
      <c r="S163" s="38">
        <f>VLOOKUP(I163,Blad1!$A$2:$B$237,2,FALSE)</f>
        <v>1.6</v>
      </c>
      <c r="T163" s="36">
        <v>1.6</v>
      </c>
      <c r="U163" s="36" t="s">
        <v>151</v>
      </c>
      <c r="V163" s="36"/>
      <c r="W163" s="36">
        <v>7467</v>
      </c>
      <c r="X163" s="36">
        <v>48</v>
      </c>
      <c r="Y163" s="136"/>
    </row>
    <row r="164" spans="1:25" s="40" customFormat="1" ht="15" thickBot="1" x14ac:dyDescent="0.35">
      <c r="A164" s="135">
        <v>148</v>
      </c>
      <c r="B164" s="36">
        <v>90</v>
      </c>
      <c r="C164" s="36" t="s">
        <v>161</v>
      </c>
      <c r="D164" s="36" t="s">
        <v>46</v>
      </c>
      <c r="E164" s="36">
        <v>1994</v>
      </c>
      <c r="F164" s="36" t="s">
        <v>196</v>
      </c>
      <c r="G164" s="36" t="s">
        <v>0</v>
      </c>
      <c r="H164" s="37">
        <v>900143</v>
      </c>
      <c r="I164" s="37">
        <v>900144</v>
      </c>
      <c r="J164" s="36">
        <v>300</v>
      </c>
      <c r="K164" s="38">
        <v>56.01</v>
      </c>
      <c r="L164" s="38">
        <v>56.01</v>
      </c>
      <c r="M164" s="58">
        <v>18</v>
      </c>
      <c r="N164" s="58"/>
      <c r="O164" s="38" t="s">
        <v>1</v>
      </c>
      <c r="P164" s="38">
        <v>-0.33</v>
      </c>
      <c r="Q164" s="38">
        <v>-0.51</v>
      </c>
      <c r="R164" s="38">
        <f>VLOOKUP(H164,Blad1!$A$2:$B$237,2,FALSE)</f>
        <v>1.6</v>
      </c>
      <c r="S164" s="38">
        <f>VLOOKUP(I164,Blad1!$A$2:$B$237,2,FALSE)</f>
        <v>1.6</v>
      </c>
      <c r="T164" s="36">
        <v>1.6</v>
      </c>
      <c r="U164" s="36" t="s">
        <v>151</v>
      </c>
      <c r="V164" s="36"/>
      <c r="W164" s="109">
        <v>6402</v>
      </c>
      <c r="X164" s="109">
        <v>43</v>
      </c>
      <c r="Y164" s="136"/>
    </row>
    <row r="165" spans="1:25" s="40" customFormat="1" ht="15" thickTop="1" x14ac:dyDescent="0.3">
      <c r="A165" s="135">
        <v>149</v>
      </c>
      <c r="B165" s="36">
        <v>90</v>
      </c>
      <c r="C165" s="36" t="s">
        <v>161</v>
      </c>
      <c r="D165" s="36" t="s">
        <v>46</v>
      </c>
      <c r="E165" s="36">
        <v>1994</v>
      </c>
      <c r="F165" s="36" t="s">
        <v>197</v>
      </c>
      <c r="G165" s="36" t="s">
        <v>0</v>
      </c>
      <c r="H165" s="37">
        <v>900144</v>
      </c>
      <c r="I165" s="37">
        <v>900145</v>
      </c>
      <c r="J165" s="36">
        <v>300</v>
      </c>
      <c r="K165" s="38">
        <v>46.75</v>
      </c>
      <c r="L165" s="38">
        <v>46.75</v>
      </c>
      <c r="M165" s="58">
        <v>15</v>
      </c>
      <c r="N165" s="58"/>
      <c r="O165" s="38" t="s">
        <v>1</v>
      </c>
      <c r="P165" s="38">
        <v>-0.51</v>
      </c>
      <c r="Q165" s="38">
        <v>-0.68</v>
      </c>
      <c r="R165" s="38">
        <f>VLOOKUP(H165,Blad1!$A$2:$B$237,2,FALSE)</f>
        <v>1.6</v>
      </c>
      <c r="S165" s="38">
        <f>VLOOKUP(I165,Blad1!$A$2:$B$237,2,FALSE)</f>
        <v>1.6</v>
      </c>
      <c r="T165" s="36">
        <v>1.6</v>
      </c>
      <c r="U165" s="36" t="s">
        <v>151</v>
      </c>
      <c r="V165" s="36"/>
      <c r="W165" s="36">
        <v>7467</v>
      </c>
      <c r="X165" s="36">
        <v>48</v>
      </c>
      <c r="Y165" s="136"/>
    </row>
    <row r="166" spans="1:25" s="40" customFormat="1" x14ac:dyDescent="0.3">
      <c r="A166" s="135">
        <v>150</v>
      </c>
      <c r="B166" s="36">
        <v>90</v>
      </c>
      <c r="C166" s="36" t="s">
        <v>161</v>
      </c>
      <c r="D166" s="36" t="s">
        <v>46</v>
      </c>
      <c r="E166" s="36">
        <v>1994</v>
      </c>
      <c r="F166" s="36" t="s">
        <v>198</v>
      </c>
      <c r="G166" s="36" t="s">
        <v>0</v>
      </c>
      <c r="H166" s="37">
        <v>900225</v>
      </c>
      <c r="I166" s="37">
        <v>900226</v>
      </c>
      <c r="J166" s="36">
        <v>300</v>
      </c>
      <c r="K166" s="38">
        <v>39.700000000000003</v>
      </c>
      <c r="L166" s="38">
        <v>39.700000000000003</v>
      </c>
      <c r="M166" s="58">
        <v>13</v>
      </c>
      <c r="N166" s="58"/>
      <c r="O166" s="38" t="s">
        <v>1</v>
      </c>
      <c r="P166" s="38">
        <v>-0.85</v>
      </c>
      <c r="Q166" s="38">
        <v>-0.68</v>
      </c>
      <c r="R166" s="38">
        <f>VLOOKUP(H166,Blad1!$A$2:$B$237,2,FALSE)</f>
        <v>1.3</v>
      </c>
      <c r="S166" s="38">
        <f>VLOOKUP(I166,Blad1!$A$2:$B$237,2,FALSE)</f>
        <v>1.3</v>
      </c>
      <c r="T166" s="36">
        <v>1.6</v>
      </c>
      <c r="U166" s="36" t="s">
        <v>151</v>
      </c>
      <c r="V166" s="36"/>
      <c r="W166" s="36">
        <v>9276</v>
      </c>
      <c r="X166" s="36">
        <v>55</v>
      </c>
      <c r="Y166" s="136"/>
    </row>
    <row r="167" spans="1:25" s="40" customFormat="1" x14ac:dyDescent="0.3">
      <c r="A167" s="135">
        <v>151</v>
      </c>
      <c r="B167" s="36">
        <v>90</v>
      </c>
      <c r="C167" s="36" t="s">
        <v>161</v>
      </c>
      <c r="D167" s="36" t="s">
        <v>46</v>
      </c>
      <c r="E167" s="36">
        <v>1994</v>
      </c>
      <c r="F167" s="36" t="s">
        <v>195</v>
      </c>
      <c r="G167" s="36" t="s">
        <v>0</v>
      </c>
      <c r="H167" s="37">
        <v>900226</v>
      </c>
      <c r="I167" s="37">
        <v>900227</v>
      </c>
      <c r="J167" s="36">
        <v>300</v>
      </c>
      <c r="K167" s="38">
        <v>70</v>
      </c>
      <c r="L167" s="38">
        <v>70</v>
      </c>
      <c r="M167" s="58">
        <v>19</v>
      </c>
      <c r="N167" s="58"/>
      <c r="O167" s="38" t="s">
        <v>1</v>
      </c>
      <c r="P167" s="38">
        <v>-0.68</v>
      </c>
      <c r="Q167" s="38">
        <v>-0.41</v>
      </c>
      <c r="R167" s="38">
        <f>VLOOKUP(H167,Blad1!$A$2:$B$237,2,FALSE)</f>
        <v>1.3</v>
      </c>
      <c r="S167" s="38">
        <f>VLOOKUP(I167,Blad1!$A$2:$B$237,2,FALSE)</f>
        <v>1.45</v>
      </c>
      <c r="T167" s="36">
        <v>1.6</v>
      </c>
      <c r="U167" s="36" t="s">
        <v>151</v>
      </c>
      <c r="V167" s="36"/>
      <c r="W167" s="36">
        <v>8041</v>
      </c>
      <c r="X167" s="36">
        <v>50</v>
      </c>
      <c r="Y167" s="136"/>
    </row>
    <row r="168" spans="1:25" s="40" customFormat="1" ht="15" thickBot="1" x14ac:dyDescent="0.35">
      <c r="A168" s="142">
        <v>152</v>
      </c>
      <c r="B168" s="143">
        <v>90</v>
      </c>
      <c r="C168" s="143" t="s">
        <v>161</v>
      </c>
      <c r="D168" s="143" t="s">
        <v>47</v>
      </c>
      <c r="E168" s="143">
        <v>1994</v>
      </c>
      <c r="F168" s="143" t="s">
        <v>201</v>
      </c>
      <c r="G168" s="143" t="s">
        <v>0</v>
      </c>
      <c r="H168" s="144">
        <v>900122</v>
      </c>
      <c r="I168" s="144">
        <v>900123</v>
      </c>
      <c r="J168" s="143">
        <v>300</v>
      </c>
      <c r="K168" s="145">
        <v>47.93</v>
      </c>
      <c r="L168" s="145">
        <v>47.93</v>
      </c>
      <c r="M168" s="146">
        <v>16</v>
      </c>
      <c r="N168" s="146"/>
      <c r="O168" s="145" t="s">
        <v>1</v>
      </c>
      <c r="P168" s="145">
        <v>-0.25</v>
      </c>
      <c r="Q168" s="145">
        <v>-0.44</v>
      </c>
      <c r="R168" s="145">
        <f>VLOOKUP(H168,Blad1!$A$2:$B$237,2,FALSE)</f>
        <v>1.5</v>
      </c>
      <c r="S168" s="145">
        <f>VLOOKUP(I168,Blad1!$A$2:$B$237,2,FALSE)</f>
        <v>1.4</v>
      </c>
      <c r="T168" s="143">
        <v>1.6</v>
      </c>
      <c r="U168" s="143" t="s">
        <v>151</v>
      </c>
      <c r="V168" s="143"/>
      <c r="W168" s="143">
        <v>6402</v>
      </c>
      <c r="X168" s="143">
        <v>43</v>
      </c>
      <c r="Y168" s="147"/>
    </row>
    <row r="169" spans="1:25" x14ac:dyDescent="0.3">
      <c r="I169" t="s">
        <v>166</v>
      </c>
      <c r="K169" s="1">
        <f>SUM(K12:K168)</f>
        <v>6572.0300000000007</v>
      </c>
      <c r="M169" s="1">
        <f>SUM(M12:M168)</f>
        <v>797</v>
      </c>
      <c r="N169" s="1">
        <f>SUM(N12:N168)</f>
        <v>6</v>
      </c>
    </row>
  </sheetData>
  <sortState xmlns:xlrd2="http://schemas.microsoft.com/office/spreadsheetml/2017/richdata2" ref="A25:AC41">
    <sortCondition ref="H25:H41"/>
    <sortCondition ref="I25:I41"/>
  </sortState>
  <mergeCells count="1">
    <mergeCell ref="W8:X8"/>
  </mergeCells>
  <phoneticPr fontId="30" type="noConversion"/>
  <pageMargins left="0.7" right="0.7" top="0.75" bottom="0.75" header="0.3" footer="0.3"/>
  <pageSetup paperSize="1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9D98-C879-4A0C-A00C-DC455083A266}">
  <dimension ref="A1:AR165"/>
  <sheetViews>
    <sheetView showZeros="0" zoomScale="115" zoomScaleNormal="115" workbookViewId="0">
      <selection activeCell="I6" sqref="I6"/>
    </sheetView>
  </sheetViews>
  <sheetFormatPr defaultRowHeight="14.4" x14ac:dyDescent="0.3"/>
  <cols>
    <col min="2" max="2" width="17" customWidth="1"/>
    <col min="3" max="3" width="13.6640625" bestFit="1" customWidth="1"/>
    <col min="4" max="4" width="31" bestFit="1" customWidth="1"/>
    <col min="5" max="5" width="19.109375" bestFit="1" customWidth="1"/>
    <col min="6" max="7" width="19.109375" customWidth="1"/>
    <col min="8" max="8" width="16.33203125" bestFit="1" customWidth="1"/>
    <col min="9" max="9" width="29.6640625" bestFit="1" customWidth="1"/>
    <col min="10" max="10" width="10.5546875" bestFit="1" customWidth="1"/>
    <col min="11" max="11" width="9.88671875" customWidth="1"/>
    <col min="12" max="12" width="11.6640625" bestFit="1" customWidth="1"/>
    <col min="13" max="13" width="15.88671875" bestFit="1" customWidth="1"/>
    <col min="14" max="14" width="7.109375" bestFit="1" customWidth="1"/>
    <col min="15" max="15" width="13.109375" style="60" bestFit="1" customWidth="1"/>
    <col min="16" max="16" width="12.6640625" style="60" bestFit="1" customWidth="1"/>
    <col min="17" max="17" width="5.88671875" bestFit="1" customWidth="1"/>
    <col min="18" max="19" width="9.88671875" bestFit="1" customWidth="1"/>
    <col min="20" max="22" width="9.88671875" customWidth="1"/>
    <col min="23" max="23" width="16.5546875" bestFit="1" customWidth="1"/>
    <col min="24" max="24" width="14.88671875" bestFit="1" customWidth="1"/>
    <col min="25" max="25" width="41.109375" bestFit="1" customWidth="1"/>
    <col min="26" max="26" width="13.33203125" customWidth="1"/>
    <col min="28" max="28" width="12" bestFit="1" customWidth="1"/>
  </cols>
  <sheetData>
    <row r="1" spans="1:44" ht="16.2" thickTop="1" x14ac:dyDescent="0.3">
      <c r="A1" s="3" t="s">
        <v>108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7"/>
      <c r="P1" s="7"/>
      <c r="Q1" s="7"/>
      <c r="R1" s="4"/>
      <c r="S1" s="4"/>
      <c r="T1" s="4"/>
      <c r="U1" s="4"/>
      <c r="V1" s="4"/>
      <c r="W1" s="4"/>
      <c r="X1" s="4"/>
      <c r="Y1" s="4"/>
      <c r="Z1" s="48"/>
      <c r="AA1" s="8"/>
      <c r="AB1" s="8"/>
      <c r="AC1" s="9"/>
    </row>
    <row r="2" spans="1:44" x14ac:dyDescent="0.3">
      <c r="A2" s="9" t="s">
        <v>109</v>
      </c>
      <c r="B2" s="10"/>
      <c r="C2" s="11"/>
      <c r="D2" s="10"/>
      <c r="E2" s="10"/>
      <c r="F2" s="10"/>
      <c r="G2" s="10"/>
      <c r="H2" s="10"/>
      <c r="I2" s="10" t="s">
        <v>173</v>
      </c>
      <c r="J2" s="10"/>
      <c r="K2" s="10"/>
      <c r="L2" s="10"/>
      <c r="M2" s="10"/>
      <c r="N2" s="12"/>
      <c r="O2" s="13"/>
      <c r="P2" s="13"/>
      <c r="Q2" s="13"/>
      <c r="R2" s="10"/>
      <c r="S2" s="10"/>
      <c r="T2" s="10"/>
      <c r="U2" s="10"/>
      <c r="V2" s="10"/>
      <c r="W2" s="10"/>
      <c r="X2" s="10"/>
      <c r="Y2" s="10"/>
      <c r="Z2" s="49"/>
      <c r="AA2" s="51"/>
      <c r="AB2" s="51"/>
      <c r="AC2" s="9"/>
    </row>
    <row r="3" spans="1:44" x14ac:dyDescent="0.3">
      <c r="A3" s="9"/>
      <c r="B3" s="10"/>
      <c r="C3" s="11"/>
      <c r="D3" s="10"/>
      <c r="E3" s="10"/>
      <c r="F3" s="10"/>
      <c r="G3" s="10"/>
      <c r="H3" s="10"/>
      <c r="I3" s="10" t="s">
        <v>148</v>
      </c>
      <c r="J3" s="10"/>
      <c r="K3" s="10"/>
      <c r="L3" s="10"/>
      <c r="M3" s="10"/>
      <c r="N3" s="12"/>
      <c r="O3" s="13"/>
      <c r="P3" s="13"/>
      <c r="Q3" s="13"/>
      <c r="R3" s="10"/>
      <c r="S3" s="10"/>
      <c r="T3" s="10"/>
      <c r="U3" s="10"/>
      <c r="V3" s="10"/>
      <c r="W3" s="10"/>
      <c r="X3" s="10"/>
      <c r="Y3" s="10"/>
      <c r="Z3" s="49"/>
      <c r="AA3" s="51"/>
      <c r="AB3" s="51"/>
      <c r="AC3" s="9"/>
    </row>
    <row r="4" spans="1:44" x14ac:dyDescent="0.3">
      <c r="A4" s="14" t="s">
        <v>162</v>
      </c>
      <c r="B4" s="10"/>
      <c r="C4" s="11"/>
      <c r="D4" s="10"/>
      <c r="E4" s="10"/>
      <c r="F4" s="10"/>
      <c r="G4" s="10"/>
      <c r="H4" s="10"/>
      <c r="I4" s="10" t="s">
        <v>149</v>
      </c>
      <c r="J4" s="10"/>
      <c r="K4" s="10"/>
      <c r="L4" s="10"/>
      <c r="M4" s="10"/>
      <c r="N4" s="12"/>
      <c r="O4" s="13"/>
      <c r="P4" s="13"/>
      <c r="Q4" s="13"/>
      <c r="R4" s="10"/>
      <c r="S4" s="10"/>
      <c r="T4" s="10"/>
      <c r="U4" s="10"/>
      <c r="V4" s="10"/>
      <c r="W4" s="15"/>
      <c r="X4" s="15"/>
      <c r="Y4" s="10"/>
      <c r="Z4" s="49"/>
      <c r="AA4" s="51"/>
      <c r="AB4" s="51"/>
      <c r="AC4" s="9"/>
    </row>
    <row r="5" spans="1:44" x14ac:dyDescent="0.3">
      <c r="A5" s="9" t="s">
        <v>150</v>
      </c>
      <c r="B5" s="10"/>
      <c r="C5" s="11"/>
      <c r="D5" s="10"/>
      <c r="E5" s="10"/>
      <c r="F5" s="10"/>
      <c r="G5" s="10"/>
      <c r="H5" s="10"/>
      <c r="I5" s="10" t="s">
        <v>174</v>
      </c>
      <c r="J5" s="10"/>
      <c r="K5" s="10"/>
      <c r="L5" s="10"/>
      <c r="M5" s="10"/>
      <c r="N5" s="12"/>
      <c r="O5" s="13"/>
      <c r="P5" s="13"/>
      <c r="Q5" s="13"/>
      <c r="R5" s="10"/>
      <c r="S5" s="10"/>
      <c r="T5" s="10"/>
      <c r="U5" s="10"/>
      <c r="V5" s="10"/>
      <c r="W5" s="15"/>
      <c r="X5" s="15"/>
      <c r="Y5" s="10"/>
      <c r="Z5" s="49"/>
      <c r="AA5" s="51"/>
      <c r="AB5" s="51"/>
      <c r="AC5" s="9"/>
    </row>
    <row r="6" spans="1:44" ht="18.75" customHeight="1" x14ac:dyDescent="0.3">
      <c r="A6" s="9"/>
      <c r="B6" s="10"/>
      <c r="C6" s="11"/>
      <c r="D6" s="10"/>
      <c r="E6" s="10"/>
      <c r="F6" s="10"/>
      <c r="G6" s="10"/>
      <c r="H6" s="10"/>
      <c r="I6" s="10" t="s">
        <v>111</v>
      </c>
      <c r="J6" s="10"/>
      <c r="K6" s="10"/>
      <c r="L6" s="10"/>
      <c r="M6" s="10"/>
      <c r="N6" s="16"/>
      <c r="O6" s="13"/>
      <c r="P6" s="13"/>
      <c r="Q6" s="13"/>
      <c r="R6" s="10"/>
      <c r="S6" s="10"/>
      <c r="T6" s="10"/>
      <c r="U6" s="10"/>
      <c r="V6" s="10"/>
      <c r="W6" s="10"/>
      <c r="X6" s="10"/>
      <c r="Y6" s="10"/>
      <c r="Z6" s="53" t="s">
        <v>110</v>
      </c>
      <c r="AA6" s="52"/>
      <c r="AB6" s="52"/>
      <c r="AC6" s="54"/>
    </row>
    <row r="7" spans="1:44" ht="15" thickBot="1" x14ac:dyDescent="0.35">
      <c r="A7" s="17"/>
      <c r="B7" s="18"/>
      <c r="C7" s="11"/>
      <c r="D7" s="10"/>
      <c r="E7" s="10"/>
      <c r="F7" s="10"/>
      <c r="G7" s="10"/>
      <c r="H7" s="10"/>
      <c r="I7" s="10"/>
      <c r="J7" s="18"/>
      <c r="K7" s="18"/>
      <c r="L7" s="18"/>
      <c r="M7" s="10"/>
      <c r="N7" s="12"/>
      <c r="O7" s="13"/>
      <c r="P7" s="13"/>
      <c r="Q7" s="19"/>
      <c r="R7" s="20"/>
      <c r="S7" s="10"/>
      <c r="T7" s="10"/>
      <c r="U7" s="10"/>
      <c r="V7" s="10"/>
      <c r="W7" s="10"/>
      <c r="X7" s="10"/>
      <c r="Y7" s="10"/>
      <c r="Z7" s="50"/>
      <c r="AA7" s="51"/>
      <c r="AB7" s="51"/>
      <c r="AC7" s="9" t="s">
        <v>123</v>
      </c>
      <c r="AD7" t="s">
        <v>171</v>
      </c>
    </row>
    <row r="8" spans="1:44" ht="15" thickTop="1" x14ac:dyDescent="0.3">
      <c r="A8" s="63" t="s">
        <v>112</v>
      </c>
      <c r="B8" s="105" t="s">
        <v>113</v>
      </c>
      <c r="C8" s="67" t="s">
        <v>114</v>
      </c>
      <c r="D8" s="67" t="s">
        <v>115</v>
      </c>
      <c r="E8" s="67" t="s">
        <v>116</v>
      </c>
      <c r="F8" s="67" t="s">
        <v>117</v>
      </c>
      <c r="G8" s="67" t="s">
        <v>118</v>
      </c>
      <c r="H8" s="67" t="s">
        <v>119</v>
      </c>
      <c r="I8" s="67" t="s">
        <v>120</v>
      </c>
      <c r="J8" s="67" t="s">
        <v>121</v>
      </c>
      <c r="K8" s="67" t="s">
        <v>122</v>
      </c>
      <c r="L8" s="67" t="s">
        <v>169</v>
      </c>
      <c r="M8" s="74" t="s">
        <v>123</v>
      </c>
      <c r="N8" s="76" t="s">
        <v>123</v>
      </c>
      <c r="O8" s="78" t="s">
        <v>124</v>
      </c>
      <c r="P8" s="78" t="s">
        <v>124</v>
      </c>
      <c r="Q8" s="63" t="s">
        <v>125</v>
      </c>
      <c r="R8" s="82" t="s">
        <v>126</v>
      </c>
      <c r="S8" s="82" t="s">
        <v>127</v>
      </c>
      <c r="T8" s="82"/>
      <c r="U8" s="83" t="s">
        <v>128</v>
      </c>
      <c r="V8" s="83" t="s">
        <v>128</v>
      </c>
      <c r="W8" s="83" t="s">
        <v>129</v>
      </c>
      <c r="X8" s="63" t="s">
        <v>130</v>
      </c>
      <c r="Y8" s="85" t="s">
        <v>131</v>
      </c>
      <c r="Z8" s="86"/>
      <c r="AA8" s="89"/>
      <c r="AB8" s="91"/>
      <c r="AC8" t="s">
        <v>172</v>
      </c>
    </row>
    <row r="9" spans="1:44" ht="15" thickBot="1" x14ac:dyDescent="0.35">
      <c r="A9" s="63" t="s">
        <v>133</v>
      </c>
      <c r="B9" s="63"/>
      <c r="C9" s="67"/>
      <c r="D9" s="67" t="s">
        <v>134</v>
      </c>
      <c r="E9" s="67"/>
      <c r="F9" s="67"/>
      <c r="G9" s="67" t="s">
        <v>135</v>
      </c>
      <c r="H9" s="67" t="s">
        <v>136</v>
      </c>
      <c r="I9" s="67"/>
      <c r="J9" s="67"/>
      <c r="K9" s="67" t="s">
        <v>137</v>
      </c>
      <c r="L9" s="67" t="s">
        <v>170</v>
      </c>
      <c r="M9" s="74" t="s">
        <v>138</v>
      </c>
      <c r="N9" s="76" t="s">
        <v>139</v>
      </c>
      <c r="O9" s="78" t="s">
        <v>140</v>
      </c>
      <c r="P9" s="78" t="s">
        <v>141</v>
      </c>
      <c r="Q9" s="67"/>
      <c r="R9" s="67"/>
      <c r="S9" s="67"/>
      <c r="T9" s="67"/>
      <c r="U9" s="74" t="s">
        <v>142</v>
      </c>
      <c r="V9" s="74" t="s">
        <v>143</v>
      </c>
      <c r="W9" s="67" t="s">
        <v>144</v>
      </c>
      <c r="X9" s="67"/>
      <c r="Y9" s="84"/>
      <c r="Z9" s="88"/>
      <c r="AA9" s="90"/>
      <c r="AB9" s="93"/>
      <c r="AC9">
        <f>IF($M10&lt;50,1,)</f>
        <v>0</v>
      </c>
      <c r="AD9">
        <f>IF($M10&gt;=50,1,)</f>
        <v>1</v>
      </c>
    </row>
    <row r="10" spans="1:44" ht="15" thickTop="1" x14ac:dyDescent="0.3">
      <c r="A10" s="62">
        <v>1</v>
      </c>
      <c r="B10" s="65">
        <v>7</v>
      </c>
      <c r="C10" s="66" t="s">
        <v>156</v>
      </c>
      <c r="D10" s="66" t="s">
        <v>7</v>
      </c>
      <c r="E10" s="66">
        <v>1957</v>
      </c>
      <c r="F10" s="66"/>
      <c r="G10" s="66"/>
      <c r="H10" s="66" t="s">
        <v>0</v>
      </c>
      <c r="I10" s="69" t="s">
        <v>49</v>
      </c>
      <c r="J10" s="69" t="s">
        <v>50</v>
      </c>
      <c r="K10" s="94">
        <v>200</v>
      </c>
      <c r="L10" s="94"/>
      <c r="M10" s="73">
        <v>55.8</v>
      </c>
      <c r="N10" s="73"/>
      <c r="O10" s="77">
        <v>0</v>
      </c>
      <c r="P10" s="77"/>
      <c r="Q10" s="80" t="s">
        <v>1</v>
      </c>
      <c r="R10" s="80">
        <v>14.5</v>
      </c>
      <c r="S10" s="80">
        <v>13.2</v>
      </c>
      <c r="T10" s="80"/>
      <c r="U10" s="80">
        <f>VLOOKUP(I10,Blad1!$A$2:$B$237,2,FALSE)</f>
        <v>17.239999999999998</v>
      </c>
      <c r="V10" s="80">
        <f>VLOOKUP(J10,Blad1!$A$2:$B$237,2,FALSE)</f>
        <v>15.26</v>
      </c>
      <c r="W10" s="71"/>
      <c r="X10" s="71" t="s">
        <v>151</v>
      </c>
      <c r="Y10" s="71"/>
      <c r="Z10" s="36"/>
      <c r="AA10" s="36"/>
      <c r="AB10" s="36"/>
      <c r="AC10">
        <f t="shared" ref="AC10:AC73" si="0">IF($M11&lt;50,1,)</f>
        <v>0</v>
      </c>
      <c r="AD10">
        <f t="shared" ref="AD10:AD73" si="1">IF($M11&gt;=50,1,)</f>
        <v>1</v>
      </c>
    </row>
    <row r="11" spans="1:44" x14ac:dyDescent="0.3">
      <c r="A11" s="64">
        <v>2</v>
      </c>
      <c r="B11">
        <v>7</v>
      </c>
      <c r="C11" s="68" t="s">
        <v>156</v>
      </c>
      <c r="D11" s="68" t="s">
        <v>7</v>
      </c>
      <c r="E11" s="68">
        <v>1957</v>
      </c>
      <c r="F11" s="68"/>
      <c r="G11" s="68"/>
      <c r="H11" s="68" t="s">
        <v>0</v>
      </c>
      <c r="I11" s="70" t="s">
        <v>51</v>
      </c>
      <c r="J11" s="70" t="s">
        <v>50</v>
      </c>
      <c r="K11" s="95">
        <v>200</v>
      </c>
      <c r="L11" s="95"/>
      <c r="M11" s="75">
        <v>60.8</v>
      </c>
      <c r="N11" s="75"/>
      <c r="O11" s="79">
        <v>2</v>
      </c>
      <c r="P11" s="79"/>
      <c r="Q11" s="81" t="s">
        <v>1</v>
      </c>
      <c r="R11" s="81">
        <v>11.78</v>
      </c>
      <c r="S11" s="81">
        <v>13.2</v>
      </c>
      <c r="T11" s="81"/>
      <c r="U11" s="81">
        <f>VLOOKUP(I11,Blad1!$A$2:$B$237,2,FALSE)</f>
        <v>13.28</v>
      </c>
      <c r="V11" s="81">
        <f>VLOOKUP(J11,Blad1!$A$2:$B$237,2,FALSE)</f>
        <v>15.26</v>
      </c>
      <c r="W11" s="72"/>
      <c r="X11" s="72" t="s">
        <v>151</v>
      </c>
      <c r="Y11" s="72"/>
      <c r="Z11" s="30"/>
      <c r="AA11" s="30"/>
      <c r="AB11" s="30"/>
      <c r="AC11">
        <f t="shared" si="0"/>
        <v>0</v>
      </c>
      <c r="AD11">
        <f t="shared" si="1"/>
        <v>1</v>
      </c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3">
      <c r="A12" s="30">
        <v>6</v>
      </c>
      <c r="B12" s="30">
        <v>7</v>
      </c>
      <c r="C12" s="30" t="s">
        <v>156</v>
      </c>
      <c r="D12" s="30" t="s">
        <v>10</v>
      </c>
      <c r="E12" s="30">
        <v>1957</v>
      </c>
      <c r="F12" s="30"/>
      <c r="G12" s="30"/>
      <c r="H12" s="30" t="s">
        <v>0</v>
      </c>
      <c r="I12" s="33" t="s">
        <v>57</v>
      </c>
      <c r="J12" s="33" t="s">
        <v>58</v>
      </c>
      <c r="K12" s="96">
        <v>200</v>
      </c>
      <c r="L12" s="96"/>
      <c r="M12" s="34">
        <v>62</v>
      </c>
      <c r="N12" s="34"/>
      <c r="O12" s="56">
        <v>2</v>
      </c>
      <c r="P12" s="56"/>
      <c r="Q12" s="34" t="s">
        <v>1</v>
      </c>
      <c r="R12" s="34">
        <v>35.85</v>
      </c>
      <c r="S12" s="34">
        <v>33.869999999999997</v>
      </c>
      <c r="T12" s="34"/>
      <c r="U12" s="34">
        <f>VLOOKUP(I12,Blad1!$A$2:$B$237,2,FALSE)</f>
        <v>37.049999999999997</v>
      </c>
      <c r="V12" s="34">
        <f>VLOOKUP(J12,Blad1!$A$2:$B$237,2,FALSE)</f>
        <v>35.03</v>
      </c>
      <c r="W12" s="30"/>
      <c r="X12" s="30" t="s">
        <v>151</v>
      </c>
      <c r="Y12" s="30"/>
      <c r="Z12" s="30"/>
      <c r="AA12" s="30"/>
      <c r="AB12" s="30"/>
      <c r="AC12">
        <f t="shared" si="0"/>
        <v>0</v>
      </c>
      <c r="AD12">
        <f t="shared" si="1"/>
        <v>1</v>
      </c>
    </row>
    <row r="13" spans="1:44" x14ac:dyDescent="0.3">
      <c r="A13" s="30">
        <v>7</v>
      </c>
      <c r="B13" s="30">
        <v>7</v>
      </c>
      <c r="C13" s="30" t="s">
        <v>156</v>
      </c>
      <c r="D13" s="30" t="s">
        <v>10</v>
      </c>
      <c r="E13" s="30">
        <v>1957</v>
      </c>
      <c r="F13" s="30"/>
      <c r="G13" s="30"/>
      <c r="H13" s="30" t="s">
        <v>0</v>
      </c>
      <c r="I13" s="33" t="s">
        <v>58</v>
      </c>
      <c r="J13" s="33" t="s">
        <v>59</v>
      </c>
      <c r="K13" s="96">
        <v>200</v>
      </c>
      <c r="L13" s="96"/>
      <c r="M13" s="34">
        <v>57</v>
      </c>
      <c r="N13" s="34"/>
      <c r="O13" s="56">
        <v>0</v>
      </c>
      <c r="P13" s="56"/>
      <c r="Q13" s="34" t="s">
        <v>1</v>
      </c>
      <c r="R13" s="34">
        <v>33.869999999999997</v>
      </c>
      <c r="S13" s="34">
        <v>31.44</v>
      </c>
      <c r="T13" s="34"/>
      <c r="U13" s="34">
        <f>VLOOKUP(I13,Blad1!$A$2:$B$237,2,FALSE)</f>
        <v>35.03</v>
      </c>
      <c r="V13" s="34">
        <f>VLOOKUP(J13,Blad1!$A$2:$B$237,2,FALSE)</f>
        <v>32.630000000000003</v>
      </c>
      <c r="W13" s="30"/>
      <c r="X13" s="30" t="s">
        <v>151</v>
      </c>
      <c r="Y13" s="30"/>
      <c r="Z13" s="30"/>
      <c r="AA13" s="30"/>
      <c r="AB13" s="30"/>
      <c r="AC13">
        <f t="shared" si="0"/>
        <v>1</v>
      </c>
      <c r="AD13">
        <f t="shared" si="1"/>
        <v>0</v>
      </c>
    </row>
    <row r="14" spans="1:44" x14ac:dyDescent="0.3">
      <c r="A14" s="36">
        <v>51</v>
      </c>
      <c r="B14" s="36">
        <v>35</v>
      </c>
      <c r="C14" s="30" t="s">
        <v>157</v>
      </c>
      <c r="D14" s="36" t="s">
        <v>18</v>
      </c>
      <c r="E14" s="36">
        <v>1957</v>
      </c>
      <c r="F14" s="36"/>
      <c r="G14" s="36"/>
      <c r="H14" s="36" t="s">
        <v>0</v>
      </c>
      <c r="I14" s="37">
        <v>350325</v>
      </c>
      <c r="J14" s="37">
        <v>350169</v>
      </c>
      <c r="K14" s="97">
        <v>200</v>
      </c>
      <c r="L14" s="97">
        <f>SUBTOTAL(9,M10:M14)</f>
        <v>262.60000000000002</v>
      </c>
      <c r="M14" s="38">
        <v>27</v>
      </c>
      <c r="N14" s="38"/>
      <c r="O14" s="58">
        <v>1</v>
      </c>
      <c r="P14" s="58"/>
      <c r="Q14" s="38" t="s">
        <v>1</v>
      </c>
      <c r="R14" s="38">
        <v>-0.23</v>
      </c>
      <c r="S14" s="38">
        <v>-0.13</v>
      </c>
      <c r="T14" s="38"/>
      <c r="U14" s="38">
        <f>VLOOKUP(I14,Blad1!$A$2:$B$237,2,FALSE)</f>
        <v>2.16</v>
      </c>
      <c r="V14" s="38">
        <f>VLOOKUP(J14,Blad1!$A$2:$B$237,2,FALSE)</f>
        <v>2.17</v>
      </c>
      <c r="W14" s="36"/>
      <c r="X14" s="36" t="s">
        <v>151</v>
      </c>
      <c r="Y14" s="36"/>
      <c r="Z14" s="30"/>
      <c r="AA14" s="30"/>
      <c r="AB14" s="30"/>
      <c r="AC14">
        <f t="shared" si="0"/>
        <v>1</v>
      </c>
      <c r="AD14">
        <f t="shared" si="1"/>
        <v>0</v>
      </c>
    </row>
    <row r="15" spans="1:44" x14ac:dyDescent="0.3">
      <c r="A15" s="30">
        <v>8</v>
      </c>
      <c r="B15" s="30">
        <v>7</v>
      </c>
      <c r="C15" s="30" t="s">
        <v>158</v>
      </c>
      <c r="D15" s="30" t="s">
        <v>11</v>
      </c>
      <c r="E15" s="30">
        <v>1954</v>
      </c>
      <c r="F15" s="30"/>
      <c r="G15" s="30"/>
      <c r="H15" s="30" t="s">
        <v>2</v>
      </c>
      <c r="I15" s="33" t="s">
        <v>60</v>
      </c>
      <c r="J15" s="33" t="s">
        <v>61</v>
      </c>
      <c r="K15" s="98">
        <v>250</v>
      </c>
      <c r="L15" s="98"/>
      <c r="M15" s="34">
        <v>41</v>
      </c>
      <c r="N15" s="34"/>
      <c r="O15" s="56">
        <v>0</v>
      </c>
      <c r="P15" s="56"/>
      <c r="Q15" s="34" t="s">
        <v>1</v>
      </c>
      <c r="R15" s="34">
        <v>6.47</v>
      </c>
      <c r="S15" s="34">
        <v>6.73</v>
      </c>
      <c r="T15" s="34"/>
      <c r="U15" s="34">
        <f>VLOOKUP(I15,Blad1!$A$2:$B$237,2,FALSE)</f>
        <v>7.71</v>
      </c>
      <c r="V15" s="34">
        <f>VLOOKUP(J15,Blad1!$A$2:$B$237,2,FALSE)</f>
        <v>7.6</v>
      </c>
      <c r="W15" s="30"/>
      <c r="X15" s="30" t="s">
        <v>151</v>
      </c>
      <c r="Y15" s="30"/>
      <c r="Z15" s="36"/>
      <c r="AA15" s="36"/>
      <c r="AB15" s="36"/>
      <c r="AC15">
        <f t="shared" si="0"/>
        <v>1</v>
      </c>
      <c r="AD15">
        <f t="shared" si="1"/>
        <v>0</v>
      </c>
    </row>
    <row r="16" spans="1:44" x14ac:dyDescent="0.3">
      <c r="A16" s="30">
        <v>9</v>
      </c>
      <c r="B16" s="30">
        <v>7</v>
      </c>
      <c r="C16" s="30" t="s">
        <v>158</v>
      </c>
      <c r="D16" s="30" t="s">
        <v>11</v>
      </c>
      <c r="E16" s="30">
        <v>1954</v>
      </c>
      <c r="F16" s="30"/>
      <c r="G16" s="30"/>
      <c r="H16" s="30" t="s">
        <v>2</v>
      </c>
      <c r="I16" s="33" t="s">
        <v>61</v>
      </c>
      <c r="J16" s="33" t="s">
        <v>62</v>
      </c>
      <c r="K16" s="98">
        <v>250</v>
      </c>
      <c r="L16" s="98"/>
      <c r="M16" s="34">
        <v>41.77</v>
      </c>
      <c r="N16" s="34"/>
      <c r="O16" s="56">
        <v>0</v>
      </c>
      <c r="P16" s="56"/>
      <c r="Q16" s="34" t="s">
        <v>1</v>
      </c>
      <c r="R16" s="34">
        <v>6.74</v>
      </c>
      <c r="S16" s="34">
        <v>7.07</v>
      </c>
      <c r="T16" s="34"/>
      <c r="U16" s="34">
        <f>VLOOKUP(I16,Blad1!$A$2:$B$237,2,FALSE)</f>
        <v>7.6</v>
      </c>
      <c r="V16" s="34">
        <f>VLOOKUP(J16,Blad1!$A$2:$B$237,2,FALSE)</f>
        <v>7.93</v>
      </c>
      <c r="W16" s="30"/>
      <c r="X16" s="30" t="s">
        <v>151</v>
      </c>
      <c r="Y16" s="30"/>
      <c r="Z16" s="36"/>
      <c r="AA16" s="36"/>
      <c r="AB16" s="36"/>
      <c r="AC16">
        <f t="shared" si="0"/>
        <v>0</v>
      </c>
      <c r="AD16">
        <f t="shared" si="1"/>
        <v>1</v>
      </c>
    </row>
    <row r="17" spans="1:30" x14ac:dyDescent="0.3">
      <c r="A17" s="30">
        <v>13</v>
      </c>
      <c r="B17" s="30">
        <v>7</v>
      </c>
      <c r="C17" s="30" t="s">
        <v>156</v>
      </c>
      <c r="D17" s="30" t="s">
        <v>15</v>
      </c>
      <c r="E17" s="30">
        <v>1956</v>
      </c>
      <c r="F17" s="30"/>
      <c r="G17" s="30"/>
      <c r="H17" s="30" t="s">
        <v>2</v>
      </c>
      <c r="I17" s="33" t="s">
        <v>100</v>
      </c>
      <c r="J17" s="33" t="s">
        <v>101</v>
      </c>
      <c r="K17" s="98">
        <v>250</v>
      </c>
      <c r="L17" s="98"/>
      <c r="M17" s="34">
        <v>63.9</v>
      </c>
      <c r="N17" s="34"/>
      <c r="O17" s="56">
        <v>1</v>
      </c>
      <c r="P17" s="56"/>
      <c r="Q17" s="34" t="s">
        <v>1</v>
      </c>
      <c r="R17" s="34">
        <v>41.03</v>
      </c>
      <c r="S17" s="34">
        <v>41.13</v>
      </c>
      <c r="T17" s="34"/>
      <c r="U17" s="34">
        <f>VLOOKUP(I17,Blad1!$A$2:$B$237,2,FALSE)</f>
        <v>42.35</v>
      </c>
      <c r="V17" s="34">
        <f>VLOOKUP(J17,Blad1!$A$2:$B$237,2,FALSE)</f>
        <v>42.52</v>
      </c>
      <c r="W17" s="30"/>
      <c r="X17" s="30" t="s">
        <v>151</v>
      </c>
      <c r="Y17" s="30"/>
      <c r="Z17" s="36"/>
      <c r="AA17" s="36"/>
      <c r="AB17" s="36"/>
      <c r="AC17">
        <f t="shared" si="0"/>
        <v>1</v>
      </c>
      <c r="AD17">
        <f t="shared" si="1"/>
        <v>0</v>
      </c>
    </row>
    <row r="18" spans="1:30" x14ac:dyDescent="0.3">
      <c r="A18" s="30">
        <v>14</v>
      </c>
      <c r="B18" s="30">
        <v>7</v>
      </c>
      <c r="C18" s="30" t="s">
        <v>156</v>
      </c>
      <c r="D18" s="30" t="s">
        <v>152</v>
      </c>
      <c r="E18" s="30">
        <v>1956</v>
      </c>
      <c r="F18" s="30"/>
      <c r="G18" s="30"/>
      <c r="H18" s="30" t="s">
        <v>2</v>
      </c>
      <c r="I18" s="33" t="s">
        <v>69</v>
      </c>
      <c r="J18" s="33" t="s">
        <v>100</v>
      </c>
      <c r="K18" s="98">
        <v>250</v>
      </c>
      <c r="L18" s="98"/>
      <c r="M18" s="34">
        <v>46.1</v>
      </c>
      <c r="N18" s="34"/>
      <c r="O18" s="56">
        <v>0</v>
      </c>
      <c r="P18" s="56"/>
      <c r="Q18" s="34" t="s">
        <v>1</v>
      </c>
      <c r="R18" s="34">
        <v>39.880000000000003</v>
      </c>
      <c r="S18" s="34">
        <v>40.57</v>
      </c>
      <c r="T18" s="34"/>
      <c r="U18" s="34">
        <f>VLOOKUP(I18,Blad1!$A$2:$B$237,2,FALSE)</f>
        <v>41.28</v>
      </c>
      <c r="V18" s="34">
        <f>VLOOKUP(J18,Blad1!$A$2:$B$237,2,FALSE)</f>
        <v>42.35</v>
      </c>
      <c r="W18" s="30"/>
      <c r="X18" s="30" t="s">
        <v>151</v>
      </c>
      <c r="Y18" s="30"/>
      <c r="Z18" s="30"/>
      <c r="AA18" s="30"/>
      <c r="AB18" s="30"/>
      <c r="AC18">
        <f t="shared" si="0"/>
        <v>1</v>
      </c>
      <c r="AD18">
        <f t="shared" si="1"/>
        <v>0</v>
      </c>
    </row>
    <row r="19" spans="1:30" x14ac:dyDescent="0.3">
      <c r="A19" s="30">
        <v>15</v>
      </c>
      <c r="B19" s="30">
        <v>7</v>
      </c>
      <c r="C19" s="30" t="s">
        <v>156</v>
      </c>
      <c r="D19" s="30" t="s">
        <v>13</v>
      </c>
      <c r="E19" s="30">
        <v>1956</v>
      </c>
      <c r="F19" s="30"/>
      <c r="G19" s="30"/>
      <c r="H19" s="30" t="s">
        <v>2</v>
      </c>
      <c r="I19" s="33" t="s">
        <v>69</v>
      </c>
      <c r="J19" s="33" t="s">
        <v>70</v>
      </c>
      <c r="K19" s="98">
        <v>250</v>
      </c>
      <c r="L19" s="98"/>
      <c r="M19" s="34">
        <v>45.6</v>
      </c>
      <c r="N19" s="34"/>
      <c r="O19" s="56">
        <v>0</v>
      </c>
      <c r="P19" s="56"/>
      <c r="Q19" s="34" t="s">
        <v>1</v>
      </c>
      <c r="R19" s="34">
        <v>38.880000000000003</v>
      </c>
      <c r="S19" s="34">
        <v>38.229999999999997</v>
      </c>
      <c r="T19" s="34"/>
      <c r="U19" s="34">
        <f>VLOOKUP(I19,Blad1!$A$2:$B$237,2,FALSE)</f>
        <v>41.28</v>
      </c>
      <c r="V19" s="34">
        <f>VLOOKUP(J19,Blad1!$A$2:$B$237,2,FALSE)</f>
        <v>39.450000000000003</v>
      </c>
      <c r="W19" s="30"/>
      <c r="X19" s="30" t="s">
        <v>151</v>
      </c>
      <c r="Y19" s="30"/>
      <c r="Z19" s="30"/>
      <c r="AA19" s="30"/>
      <c r="AB19" s="30"/>
      <c r="AC19">
        <f t="shared" si="0"/>
        <v>1</v>
      </c>
      <c r="AD19">
        <f t="shared" si="1"/>
        <v>0</v>
      </c>
    </row>
    <row r="20" spans="1:30" x14ac:dyDescent="0.3">
      <c r="A20" s="36">
        <v>16</v>
      </c>
      <c r="B20" s="36">
        <v>7</v>
      </c>
      <c r="C20" s="30" t="s">
        <v>156</v>
      </c>
      <c r="D20" s="36" t="s">
        <v>13</v>
      </c>
      <c r="E20" s="36">
        <v>1956</v>
      </c>
      <c r="F20" s="36"/>
      <c r="G20" s="36"/>
      <c r="H20" s="36" t="s">
        <v>2</v>
      </c>
      <c r="I20" s="39" t="s">
        <v>90</v>
      </c>
      <c r="J20" s="39" t="s">
        <v>70</v>
      </c>
      <c r="K20" s="99">
        <v>250</v>
      </c>
      <c r="L20" s="99"/>
      <c r="M20" s="38">
        <v>41.15</v>
      </c>
      <c r="N20" s="38"/>
      <c r="O20" s="58">
        <v>1</v>
      </c>
      <c r="P20" s="58"/>
      <c r="Q20" s="38" t="s">
        <v>1</v>
      </c>
      <c r="R20" s="38">
        <v>36.61</v>
      </c>
      <c r="S20" s="38">
        <v>37.229999999999997</v>
      </c>
      <c r="T20" s="38"/>
      <c r="U20" s="38">
        <f>VLOOKUP(I20,Blad1!$A$2:$B$237,2,FALSE)</f>
        <v>37.78</v>
      </c>
      <c r="V20" s="38">
        <f>VLOOKUP(J20,Blad1!$A$2:$B$237,2,FALSE)</f>
        <v>39.450000000000003</v>
      </c>
      <c r="W20" s="36"/>
      <c r="X20" s="36" t="s">
        <v>151</v>
      </c>
      <c r="Y20" s="36"/>
      <c r="Z20" s="36"/>
      <c r="AA20" s="36"/>
      <c r="AB20" s="36"/>
      <c r="AC20">
        <f t="shared" si="0"/>
        <v>1</v>
      </c>
      <c r="AD20">
        <f t="shared" si="1"/>
        <v>0</v>
      </c>
    </row>
    <row r="21" spans="1:30" x14ac:dyDescent="0.3">
      <c r="A21" s="36">
        <v>17</v>
      </c>
      <c r="B21" s="36">
        <v>7</v>
      </c>
      <c r="C21" s="30" t="s">
        <v>156</v>
      </c>
      <c r="D21" s="36" t="s">
        <v>13</v>
      </c>
      <c r="E21" s="36">
        <v>1956</v>
      </c>
      <c r="F21" s="36"/>
      <c r="G21" s="36"/>
      <c r="H21" s="36" t="s">
        <v>2</v>
      </c>
      <c r="I21" s="39" t="s">
        <v>89</v>
      </c>
      <c r="J21" s="39" t="s">
        <v>90</v>
      </c>
      <c r="K21" s="99">
        <v>250</v>
      </c>
      <c r="L21" s="99"/>
      <c r="M21" s="38">
        <v>32.65</v>
      </c>
      <c r="N21" s="38"/>
      <c r="O21" s="58">
        <v>1</v>
      </c>
      <c r="P21" s="58"/>
      <c r="Q21" s="38" t="s">
        <v>1</v>
      </c>
      <c r="R21" s="38">
        <v>35.090000000000003</v>
      </c>
      <c r="S21" s="38">
        <v>35.56</v>
      </c>
      <c r="T21" s="38"/>
      <c r="U21" s="38">
        <f>VLOOKUP(I21,Blad1!$A$2:$B$237,2,FALSE)</f>
        <v>36.32</v>
      </c>
      <c r="V21" s="38">
        <f>VLOOKUP(J21,Blad1!$A$2:$B$237,2,FALSE)</f>
        <v>37.78</v>
      </c>
      <c r="W21" s="36"/>
      <c r="X21" s="36" t="s">
        <v>151</v>
      </c>
      <c r="Y21" s="36"/>
      <c r="Z21" s="30"/>
      <c r="AA21" s="30"/>
      <c r="AB21" s="30"/>
      <c r="AC21">
        <f t="shared" si="0"/>
        <v>1</v>
      </c>
      <c r="AD21">
        <f t="shared" si="1"/>
        <v>0</v>
      </c>
    </row>
    <row r="22" spans="1:30" x14ac:dyDescent="0.3">
      <c r="A22" s="36">
        <v>18</v>
      </c>
      <c r="B22" s="36">
        <v>7</v>
      </c>
      <c r="C22" s="30" t="s">
        <v>156</v>
      </c>
      <c r="D22" s="36" t="s">
        <v>13</v>
      </c>
      <c r="E22" s="36">
        <v>1956</v>
      </c>
      <c r="F22" s="36"/>
      <c r="G22" s="36"/>
      <c r="H22" s="36" t="s">
        <v>2</v>
      </c>
      <c r="I22" s="39" t="s">
        <v>88</v>
      </c>
      <c r="J22" s="39" t="s">
        <v>89</v>
      </c>
      <c r="K22" s="99">
        <v>250</v>
      </c>
      <c r="L22" s="99"/>
      <c r="M22" s="38">
        <v>35.36</v>
      </c>
      <c r="N22" s="38"/>
      <c r="O22" s="58">
        <v>0</v>
      </c>
      <c r="P22" s="58"/>
      <c r="Q22" s="38" t="s">
        <v>1</v>
      </c>
      <c r="R22" s="38">
        <v>33.53</v>
      </c>
      <c r="S22" s="38">
        <v>33.950000000000003</v>
      </c>
      <c r="T22" s="38"/>
      <c r="U22" s="38">
        <f>VLOOKUP(I22,Blad1!$A$2:$B$237,2,FALSE)</f>
        <v>34.75</v>
      </c>
      <c r="V22" s="38">
        <f>VLOOKUP(J22,Blad1!$A$2:$B$237,2,FALSE)</f>
        <v>36.32</v>
      </c>
      <c r="W22" s="36"/>
      <c r="X22" s="36" t="s">
        <v>151</v>
      </c>
      <c r="Y22" s="36"/>
      <c r="Z22" s="36"/>
      <c r="AA22" s="36"/>
      <c r="AB22" s="36"/>
      <c r="AC22">
        <f t="shared" si="0"/>
        <v>1</v>
      </c>
      <c r="AD22">
        <f t="shared" si="1"/>
        <v>0</v>
      </c>
    </row>
    <row r="23" spans="1:30" x14ac:dyDescent="0.3">
      <c r="A23" s="36">
        <v>19</v>
      </c>
      <c r="B23" s="36">
        <v>7</v>
      </c>
      <c r="C23" s="30" t="s">
        <v>156</v>
      </c>
      <c r="D23" s="36" t="s">
        <v>13</v>
      </c>
      <c r="E23" s="36">
        <v>1956</v>
      </c>
      <c r="F23" s="36"/>
      <c r="G23" s="36"/>
      <c r="H23" s="36" t="s">
        <v>2</v>
      </c>
      <c r="I23" s="39" t="s">
        <v>87</v>
      </c>
      <c r="J23" s="39" t="s">
        <v>88</v>
      </c>
      <c r="K23" s="99">
        <v>250</v>
      </c>
      <c r="L23" s="99"/>
      <c r="M23" s="38">
        <v>34.44</v>
      </c>
      <c r="N23" s="38"/>
      <c r="O23" s="58">
        <v>0</v>
      </c>
      <c r="P23" s="58"/>
      <c r="Q23" s="38" t="s">
        <v>1</v>
      </c>
      <c r="R23" s="38">
        <v>32.049999999999997</v>
      </c>
      <c r="S23" s="38">
        <v>32.43</v>
      </c>
      <c r="T23" s="38"/>
      <c r="U23" s="38">
        <f>VLOOKUP(I23,Blad1!$A$2:$B$237,2,FALSE)</f>
        <v>33.33</v>
      </c>
      <c r="V23" s="38">
        <f>VLOOKUP(J23,Blad1!$A$2:$B$237,2,FALSE)</f>
        <v>34.75</v>
      </c>
      <c r="W23" s="36"/>
      <c r="X23" s="36" t="s">
        <v>151</v>
      </c>
      <c r="Y23" s="36"/>
      <c r="Z23" s="36"/>
      <c r="AA23" s="36"/>
      <c r="AB23" s="36"/>
      <c r="AC23">
        <f t="shared" si="0"/>
        <v>1</v>
      </c>
      <c r="AD23">
        <f t="shared" si="1"/>
        <v>0</v>
      </c>
    </row>
    <row r="24" spans="1:30" x14ac:dyDescent="0.3">
      <c r="A24" s="36">
        <v>20</v>
      </c>
      <c r="B24" s="36">
        <v>7</v>
      </c>
      <c r="C24" s="30" t="s">
        <v>156</v>
      </c>
      <c r="D24" s="36" t="s">
        <v>13</v>
      </c>
      <c r="E24" s="36">
        <v>1956</v>
      </c>
      <c r="F24" s="36"/>
      <c r="G24" s="36"/>
      <c r="H24" s="36" t="s">
        <v>2</v>
      </c>
      <c r="I24" s="39" t="s">
        <v>86</v>
      </c>
      <c r="J24" s="39" t="s">
        <v>87</v>
      </c>
      <c r="K24" s="99">
        <v>250</v>
      </c>
      <c r="L24" s="99"/>
      <c r="M24" s="38">
        <v>39.82</v>
      </c>
      <c r="N24" s="38"/>
      <c r="O24" s="58">
        <v>2</v>
      </c>
      <c r="P24" s="58"/>
      <c r="Q24" s="38" t="s">
        <v>1</v>
      </c>
      <c r="R24" s="38">
        <v>30.23</v>
      </c>
      <c r="S24" s="38">
        <v>30.76</v>
      </c>
      <c r="T24" s="38"/>
      <c r="U24" s="38">
        <f>VLOOKUP(I24,Blad1!$A$2:$B$237,2,FALSE)</f>
        <v>31.48</v>
      </c>
      <c r="V24" s="38">
        <f>VLOOKUP(J24,Blad1!$A$2:$B$237,2,FALSE)</f>
        <v>33.33</v>
      </c>
      <c r="W24" s="36"/>
      <c r="X24" s="36" t="s">
        <v>151</v>
      </c>
      <c r="Y24" s="36"/>
      <c r="Z24" s="36"/>
      <c r="AA24" s="36"/>
      <c r="AB24" s="36"/>
      <c r="AC24">
        <f t="shared" si="0"/>
        <v>1</v>
      </c>
      <c r="AD24">
        <f t="shared" si="1"/>
        <v>0</v>
      </c>
    </row>
    <row r="25" spans="1:30" x14ac:dyDescent="0.3">
      <c r="A25" s="36">
        <v>21</v>
      </c>
      <c r="B25" s="36">
        <v>7</v>
      </c>
      <c r="C25" s="30" t="s">
        <v>156</v>
      </c>
      <c r="D25" s="36" t="s">
        <v>13</v>
      </c>
      <c r="E25" s="36">
        <v>1956</v>
      </c>
      <c r="F25" s="36"/>
      <c r="G25" s="36"/>
      <c r="H25" s="36" t="s">
        <v>2</v>
      </c>
      <c r="I25" s="39" t="s">
        <v>85</v>
      </c>
      <c r="J25" s="39" t="s">
        <v>86</v>
      </c>
      <c r="K25" s="99">
        <v>250</v>
      </c>
      <c r="L25" s="99"/>
      <c r="M25" s="38">
        <v>39.799999999999997</v>
      </c>
      <c r="N25" s="38"/>
      <c r="O25" s="58">
        <v>0</v>
      </c>
      <c r="P25" s="58"/>
      <c r="Q25" s="38" t="s">
        <v>1</v>
      </c>
      <c r="R25" s="38">
        <v>28.56</v>
      </c>
      <c r="S25" s="38">
        <v>29.07</v>
      </c>
      <c r="T25" s="38"/>
      <c r="U25" s="38">
        <f>VLOOKUP(I25,Blad1!$A$2:$B$237,2,FALSE)</f>
        <v>29.79</v>
      </c>
      <c r="V25" s="38">
        <f>VLOOKUP(J25,Blad1!$A$2:$B$237,2,FALSE)</f>
        <v>31.48</v>
      </c>
      <c r="W25" s="36"/>
      <c r="X25" s="36" t="s">
        <v>151</v>
      </c>
      <c r="Y25" s="36"/>
      <c r="Z25" s="36"/>
      <c r="AA25" s="36"/>
      <c r="AB25" s="36"/>
      <c r="AC25">
        <f t="shared" si="0"/>
        <v>1</v>
      </c>
      <c r="AD25">
        <f t="shared" si="1"/>
        <v>0</v>
      </c>
    </row>
    <row r="26" spans="1:30" x14ac:dyDescent="0.3">
      <c r="A26" s="36">
        <v>22</v>
      </c>
      <c r="B26" s="36">
        <v>7</v>
      </c>
      <c r="C26" s="30" t="s">
        <v>156</v>
      </c>
      <c r="D26" s="36" t="s">
        <v>13</v>
      </c>
      <c r="E26" s="36">
        <v>1956</v>
      </c>
      <c r="F26" s="36"/>
      <c r="G26" s="36"/>
      <c r="H26" s="36" t="s">
        <v>2</v>
      </c>
      <c r="I26" s="39" t="s">
        <v>84</v>
      </c>
      <c r="J26" s="39" t="s">
        <v>85</v>
      </c>
      <c r="K26" s="99">
        <v>250</v>
      </c>
      <c r="L26" s="99"/>
      <c r="M26" s="38">
        <v>44.7</v>
      </c>
      <c r="N26" s="38"/>
      <c r="O26" s="58">
        <v>0</v>
      </c>
      <c r="P26" s="58"/>
      <c r="Q26" s="38" t="s">
        <v>1</v>
      </c>
      <c r="R26" s="38">
        <v>26.76</v>
      </c>
      <c r="S26" s="38">
        <v>27.36</v>
      </c>
      <c r="T26" s="38"/>
      <c r="U26" s="38">
        <f>VLOOKUP(I26,Blad1!$A$2:$B$237,2,FALSE)</f>
        <v>27.99</v>
      </c>
      <c r="V26" s="38">
        <f>VLOOKUP(J26,Blad1!$A$2:$B$237,2,FALSE)</f>
        <v>29.79</v>
      </c>
      <c r="W26" s="36"/>
      <c r="X26" s="36" t="s">
        <v>151</v>
      </c>
      <c r="Y26" s="36"/>
      <c r="Z26" s="36"/>
      <c r="AA26" s="36"/>
      <c r="AB26" s="36"/>
      <c r="AC26">
        <f t="shared" si="0"/>
        <v>1</v>
      </c>
      <c r="AD26">
        <f t="shared" si="1"/>
        <v>0</v>
      </c>
    </row>
    <row r="27" spans="1:30" s="40" customFormat="1" x14ac:dyDescent="0.3">
      <c r="A27" s="36">
        <v>23</v>
      </c>
      <c r="B27" s="36">
        <v>7</v>
      </c>
      <c r="C27" s="30" t="s">
        <v>156</v>
      </c>
      <c r="D27" s="36" t="s">
        <v>13</v>
      </c>
      <c r="E27" s="36">
        <v>1956</v>
      </c>
      <c r="F27" s="36"/>
      <c r="G27" s="36"/>
      <c r="H27" s="36" t="s">
        <v>2</v>
      </c>
      <c r="I27" s="39" t="s">
        <v>78</v>
      </c>
      <c r="J27" s="39" t="s">
        <v>84</v>
      </c>
      <c r="K27" s="99">
        <v>250</v>
      </c>
      <c r="L27" s="99"/>
      <c r="M27" s="38">
        <v>46</v>
      </c>
      <c r="N27" s="38"/>
      <c r="O27" s="58">
        <v>1</v>
      </c>
      <c r="P27" s="58"/>
      <c r="Q27" s="38" t="s">
        <v>1</v>
      </c>
      <c r="R27" s="38">
        <v>25.07</v>
      </c>
      <c r="S27" s="38">
        <v>25.51</v>
      </c>
      <c r="T27" s="38"/>
      <c r="U27" s="38">
        <f>VLOOKUP(I27,Blad1!$A$2:$B$237,2,FALSE)</f>
        <v>26.34</v>
      </c>
      <c r="V27" s="38">
        <f>VLOOKUP(J27,Blad1!$A$2:$B$237,2,FALSE)</f>
        <v>27.99</v>
      </c>
      <c r="W27" s="36"/>
      <c r="X27" s="36" t="s">
        <v>151</v>
      </c>
      <c r="Y27" s="36"/>
      <c r="Z27" s="36"/>
      <c r="AA27" s="36"/>
      <c r="AB27" s="36"/>
      <c r="AC27">
        <f t="shared" si="0"/>
        <v>0</v>
      </c>
      <c r="AD27">
        <f t="shared" si="1"/>
        <v>1</v>
      </c>
    </row>
    <row r="28" spans="1:30" s="40" customFormat="1" x14ac:dyDescent="0.3">
      <c r="A28" s="36">
        <v>24</v>
      </c>
      <c r="B28" s="36">
        <v>7</v>
      </c>
      <c r="C28" s="30" t="s">
        <v>159</v>
      </c>
      <c r="D28" s="36" t="s">
        <v>13</v>
      </c>
      <c r="E28" s="36">
        <v>1956</v>
      </c>
      <c r="F28" s="36"/>
      <c r="G28" s="36"/>
      <c r="H28" s="36" t="s">
        <v>2</v>
      </c>
      <c r="I28" s="39" t="s">
        <v>77</v>
      </c>
      <c r="J28" s="39" t="s">
        <v>78</v>
      </c>
      <c r="K28" s="99">
        <v>250</v>
      </c>
      <c r="L28" s="99"/>
      <c r="M28" s="38">
        <v>57.7</v>
      </c>
      <c r="N28" s="38"/>
      <c r="O28" s="58">
        <v>0</v>
      </c>
      <c r="P28" s="58"/>
      <c r="Q28" s="38" t="s">
        <v>1</v>
      </c>
      <c r="R28" s="38">
        <v>23.13</v>
      </c>
      <c r="S28" s="38">
        <v>23.72</v>
      </c>
      <c r="T28" s="38"/>
      <c r="U28" s="38">
        <f>VLOOKUP(I28,Blad1!$A$2:$B$237,2,FALSE)</f>
        <v>24.53</v>
      </c>
      <c r="V28" s="38">
        <f>VLOOKUP(J28,Blad1!$A$2:$B$237,2,FALSE)</f>
        <v>26.34</v>
      </c>
      <c r="W28" s="36"/>
      <c r="X28" s="36" t="s">
        <v>151</v>
      </c>
      <c r="Y28" s="36"/>
      <c r="Z28" s="36"/>
      <c r="AA28" s="36"/>
      <c r="AB28" s="36"/>
      <c r="AC28">
        <f t="shared" si="0"/>
        <v>0</v>
      </c>
      <c r="AD28">
        <f t="shared" si="1"/>
        <v>1</v>
      </c>
    </row>
    <row r="29" spans="1:30" s="40" customFormat="1" x14ac:dyDescent="0.3">
      <c r="A29" s="36">
        <v>25</v>
      </c>
      <c r="B29" s="36">
        <v>7</v>
      </c>
      <c r="C29" s="30" t="s">
        <v>159</v>
      </c>
      <c r="D29" s="36" t="s">
        <v>13</v>
      </c>
      <c r="E29" s="36">
        <v>1956</v>
      </c>
      <c r="F29" s="36"/>
      <c r="G29" s="36"/>
      <c r="H29" s="36" t="s">
        <v>2</v>
      </c>
      <c r="I29" s="39" t="s">
        <v>77</v>
      </c>
      <c r="J29" s="39" t="s">
        <v>79</v>
      </c>
      <c r="K29" s="99">
        <v>250</v>
      </c>
      <c r="L29" s="99"/>
      <c r="M29" s="38">
        <v>67.540000000000006</v>
      </c>
      <c r="N29" s="38"/>
      <c r="O29" s="58">
        <v>4</v>
      </c>
      <c r="P29" s="58"/>
      <c r="Q29" s="38" t="s">
        <v>1</v>
      </c>
      <c r="R29" s="38">
        <v>21.88</v>
      </c>
      <c r="S29" s="38">
        <v>21.12</v>
      </c>
      <c r="T29" s="38"/>
      <c r="U29" s="38">
        <f>VLOOKUP(I29,Blad1!$A$2:$B$237,2,FALSE)</f>
        <v>24.53</v>
      </c>
      <c r="V29" s="38">
        <f>VLOOKUP(J29,Blad1!$A$2:$B$237,2,FALSE)</f>
        <v>22.5</v>
      </c>
      <c r="W29" s="36"/>
      <c r="X29" s="36" t="s">
        <v>151</v>
      </c>
      <c r="Y29" s="36"/>
      <c r="Z29" s="36"/>
      <c r="AA29" s="36"/>
      <c r="AB29" s="36"/>
      <c r="AC29">
        <f t="shared" si="0"/>
        <v>0</v>
      </c>
      <c r="AD29">
        <f t="shared" si="1"/>
        <v>1</v>
      </c>
    </row>
    <row r="30" spans="1:30" s="40" customFormat="1" x14ac:dyDescent="0.3">
      <c r="A30" s="36">
        <v>26</v>
      </c>
      <c r="B30" s="36">
        <v>7</v>
      </c>
      <c r="C30" s="30" t="s">
        <v>159</v>
      </c>
      <c r="D30" s="36" t="s">
        <v>13</v>
      </c>
      <c r="E30" s="36">
        <v>1956</v>
      </c>
      <c r="F30" s="36"/>
      <c r="G30" s="36"/>
      <c r="H30" s="36" t="s">
        <v>2</v>
      </c>
      <c r="I30" s="39" t="s">
        <v>79</v>
      </c>
      <c r="J30" s="39" t="s">
        <v>80</v>
      </c>
      <c r="K30" s="99">
        <v>250</v>
      </c>
      <c r="L30" s="99"/>
      <c r="M30" s="38">
        <v>55.01</v>
      </c>
      <c r="N30" s="38"/>
      <c r="O30" s="58">
        <v>0</v>
      </c>
      <c r="P30" s="58"/>
      <c r="Q30" s="38" t="s">
        <v>1</v>
      </c>
      <c r="R30" s="38">
        <v>19.850000000000001</v>
      </c>
      <c r="S30" s="38">
        <v>19.18</v>
      </c>
      <c r="T30" s="38"/>
      <c r="U30" s="38">
        <f>VLOOKUP(I30,Blad1!$A$2:$B$237,2,FALSE)</f>
        <v>22.5</v>
      </c>
      <c r="V30" s="38">
        <f>VLOOKUP(J30,Blad1!$A$2:$B$237,2,FALSE)</f>
        <v>21.01</v>
      </c>
      <c r="W30" s="36"/>
      <c r="X30" s="36" t="s">
        <v>151</v>
      </c>
      <c r="Y30" s="36"/>
      <c r="Z30" s="36"/>
      <c r="AA30" s="36"/>
      <c r="AB30" s="36"/>
      <c r="AC30">
        <f t="shared" si="0"/>
        <v>0</v>
      </c>
      <c r="AD30">
        <f t="shared" si="1"/>
        <v>1</v>
      </c>
    </row>
    <row r="31" spans="1:30" s="40" customFormat="1" x14ac:dyDescent="0.3">
      <c r="A31" s="36">
        <v>27</v>
      </c>
      <c r="B31" s="36">
        <v>7</v>
      </c>
      <c r="C31" s="30" t="s">
        <v>159</v>
      </c>
      <c r="D31" s="36" t="s">
        <v>13</v>
      </c>
      <c r="E31" s="36">
        <v>1956</v>
      </c>
      <c r="F31" s="36"/>
      <c r="G31" s="36"/>
      <c r="H31" s="36" t="s">
        <v>2</v>
      </c>
      <c r="I31" s="39" t="s">
        <v>80</v>
      </c>
      <c r="J31" s="39" t="s">
        <v>81</v>
      </c>
      <c r="K31" s="99">
        <v>250</v>
      </c>
      <c r="L31" s="99"/>
      <c r="M31" s="38">
        <v>65.3</v>
      </c>
      <c r="N31" s="38"/>
      <c r="O31" s="58">
        <v>1</v>
      </c>
      <c r="P31" s="58"/>
      <c r="Q31" s="38" t="s">
        <v>1</v>
      </c>
      <c r="R31" s="38">
        <v>18.2</v>
      </c>
      <c r="S31" s="38">
        <v>17.55</v>
      </c>
      <c r="T31" s="38"/>
      <c r="U31" s="38">
        <f>VLOOKUP(I31,Blad1!$A$2:$B$237,2,FALSE)</f>
        <v>21.01</v>
      </c>
      <c r="V31" s="38">
        <f>VLOOKUP(J31,Blad1!$A$2:$B$237,2,FALSE)</f>
        <v>18.95</v>
      </c>
      <c r="W31" s="36"/>
      <c r="X31" s="36" t="s">
        <v>151</v>
      </c>
      <c r="Y31" s="36"/>
      <c r="Z31" s="36"/>
      <c r="AA31" s="36"/>
      <c r="AB31" s="36"/>
      <c r="AC31">
        <f t="shared" si="0"/>
        <v>0</v>
      </c>
      <c r="AD31">
        <f t="shared" si="1"/>
        <v>1</v>
      </c>
    </row>
    <row r="32" spans="1:30" s="40" customFormat="1" x14ac:dyDescent="0.3">
      <c r="A32" s="36">
        <v>28</v>
      </c>
      <c r="B32" s="36">
        <v>7</v>
      </c>
      <c r="C32" s="30" t="s">
        <v>159</v>
      </c>
      <c r="D32" s="36" t="s">
        <v>13</v>
      </c>
      <c r="E32" s="36">
        <v>1956</v>
      </c>
      <c r="F32" s="36"/>
      <c r="G32" s="36"/>
      <c r="H32" s="36" t="s">
        <v>2</v>
      </c>
      <c r="I32" s="39" t="s">
        <v>83</v>
      </c>
      <c r="J32" s="39" t="s">
        <v>81</v>
      </c>
      <c r="K32" s="99">
        <v>250</v>
      </c>
      <c r="L32" s="99"/>
      <c r="M32" s="38">
        <v>70.239999999999995</v>
      </c>
      <c r="N32" s="38"/>
      <c r="O32" s="58">
        <v>2</v>
      </c>
      <c r="P32" s="58"/>
      <c r="Q32" s="38" t="s">
        <v>1</v>
      </c>
      <c r="R32" s="38">
        <v>15.57</v>
      </c>
      <c r="S32" s="38">
        <v>16.309999999999999</v>
      </c>
      <c r="T32" s="38"/>
      <c r="U32" s="38">
        <f>VLOOKUP(I32,Blad1!$A$2:$B$237,2,FALSE)</f>
        <v>16.98</v>
      </c>
      <c r="V32" s="38">
        <f>VLOOKUP(J32,Blad1!$A$2:$B$237,2,FALSE)</f>
        <v>18.95</v>
      </c>
      <c r="W32" s="36"/>
      <c r="X32" s="36" t="s">
        <v>151</v>
      </c>
      <c r="Y32" s="36"/>
      <c r="Z32" s="36"/>
      <c r="AA32" s="36"/>
      <c r="AB32" s="36"/>
      <c r="AC32">
        <f t="shared" si="0"/>
        <v>1</v>
      </c>
      <c r="AD32">
        <f t="shared" si="1"/>
        <v>0</v>
      </c>
    </row>
    <row r="33" spans="1:30" s="40" customFormat="1" x14ac:dyDescent="0.3">
      <c r="A33" s="36">
        <v>29</v>
      </c>
      <c r="B33" s="36">
        <v>7</v>
      </c>
      <c r="C33" s="30" t="s">
        <v>159</v>
      </c>
      <c r="D33" s="36" t="s">
        <v>13</v>
      </c>
      <c r="E33" s="36">
        <v>1956</v>
      </c>
      <c r="F33" s="36"/>
      <c r="G33" s="36"/>
      <c r="H33" s="36" t="s">
        <v>2</v>
      </c>
      <c r="I33" s="39" t="s">
        <v>82</v>
      </c>
      <c r="J33" s="39" t="s">
        <v>83</v>
      </c>
      <c r="K33" s="99">
        <v>250</v>
      </c>
      <c r="L33" s="99"/>
      <c r="M33" s="38">
        <v>49.24</v>
      </c>
      <c r="N33" s="38"/>
      <c r="O33" s="58">
        <v>2</v>
      </c>
      <c r="P33" s="58"/>
      <c r="Q33" s="38" t="s">
        <v>1</v>
      </c>
      <c r="R33" s="38">
        <v>14.15</v>
      </c>
      <c r="S33" s="38">
        <v>14.68</v>
      </c>
      <c r="T33" s="38"/>
      <c r="U33" s="38">
        <f>VLOOKUP(I33,Blad1!$A$2:$B$237,2,FALSE)</f>
        <v>15.54</v>
      </c>
      <c r="V33" s="38">
        <f>VLOOKUP(J33,Blad1!$A$2:$B$237,2,FALSE)</f>
        <v>16.98</v>
      </c>
      <c r="W33" s="36"/>
      <c r="X33" s="36" t="s">
        <v>151</v>
      </c>
      <c r="Y33" s="36"/>
      <c r="Z33" s="36"/>
      <c r="AA33" s="36"/>
      <c r="AB33" s="36"/>
      <c r="AC33">
        <f t="shared" si="0"/>
        <v>0</v>
      </c>
      <c r="AD33">
        <f t="shared" si="1"/>
        <v>1</v>
      </c>
    </row>
    <row r="34" spans="1:30" s="40" customFormat="1" x14ac:dyDescent="0.3">
      <c r="A34" s="36">
        <v>30</v>
      </c>
      <c r="B34" s="36">
        <v>7</v>
      </c>
      <c r="C34" s="30" t="s">
        <v>159</v>
      </c>
      <c r="D34" s="36" t="s">
        <v>13</v>
      </c>
      <c r="E34" s="36">
        <v>1956</v>
      </c>
      <c r="F34" s="36"/>
      <c r="G34" s="36"/>
      <c r="H34" s="36" t="s">
        <v>2</v>
      </c>
      <c r="I34" s="39" t="s">
        <v>75</v>
      </c>
      <c r="J34" s="39" t="s">
        <v>82</v>
      </c>
      <c r="K34" s="99">
        <v>250</v>
      </c>
      <c r="L34" s="99"/>
      <c r="M34" s="38">
        <v>76.94</v>
      </c>
      <c r="N34" s="38"/>
      <c r="O34" s="58">
        <v>0</v>
      </c>
      <c r="P34" s="58"/>
      <c r="Q34" s="38" t="s">
        <v>1</v>
      </c>
      <c r="R34" s="38">
        <v>11.95</v>
      </c>
      <c r="S34" s="38">
        <v>12.75</v>
      </c>
      <c r="T34" s="38"/>
      <c r="U34" s="38">
        <f>VLOOKUP(I34,Blad1!$A$2:$B$237,2,FALSE)</f>
        <v>13.33</v>
      </c>
      <c r="V34" s="38">
        <f>VLOOKUP(J34,Blad1!$A$2:$B$237,2,FALSE)</f>
        <v>15.54</v>
      </c>
      <c r="W34" s="36"/>
      <c r="X34" s="36" t="s">
        <v>151</v>
      </c>
      <c r="Y34" s="36"/>
      <c r="Z34" s="36"/>
      <c r="AA34" s="36"/>
      <c r="AB34" s="36"/>
      <c r="AC34">
        <f t="shared" si="0"/>
        <v>0</v>
      </c>
      <c r="AD34">
        <f t="shared" si="1"/>
        <v>1</v>
      </c>
    </row>
    <row r="35" spans="1:30" s="40" customFormat="1" x14ac:dyDescent="0.3">
      <c r="A35" s="36">
        <v>31</v>
      </c>
      <c r="B35" s="36">
        <v>7</v>
      </c>
      <c r="C35" s="30" t="s">
        <v>158</v>
      </c>
      <c r="D35" s="36" t="s">
        <v>13</v>
      </c>
      <c r="E35" s="36">
        <v>1956</v>
      </c>
      <c r="F35" s="36"/>
      <c r="G35" s="36"/>
      <c r="H35" s="36" t="s">
        <v>2</v>
      </c>
      <c r="I35" s="39" t="s">
        <v>72</v>
      </c>
      <c r="J35" s="39" t="s">
        <v>74</v>
      </c>
      <c r="K35" s="99">
        <v>250</v>
      </c>
      <c r="L35" s="99"/>
      <c r="M35" s="38">
        <v>66.599999999999994</v>
      </c>
      <c r="N35" s="38"/>
      <c r="O35" s="58">
        <v>2</v>
      </c>
      <c r="P35" s="58"/>
      <c r="Q35" s="38" t="s">
        <v>1</v>
      </c>
      <c r="R35" s="38">
        <v>8.9</v>
      </c>
      <c r="S35" s="38">
        <v>9.6300000000000008</v>
      </c>
      <c r="T35" s="38"/>
      <c r="U35" s="38">
        <f>VLOOKUP(I35,Blad1!$A$2:$B$237,2,FALSE)</f>
        <v>10.199999999999999</v>
      </c>
      <c r="V35" s="38">
        <f>VLOOKUP(J35,Blad1!$A$2:$B$237,2,FALSE)</f>
        <v>11.59</v>
      </c>
      <c r="W35" s="36"/>
      <c r="X35" s="36" t="s">
        <v>151</v>
      </c>
      <c r="Y35" s="36"/>
      <c r="Z35" s="36"/>
      <c r="AA35" s="36"/>
      <c r="AB35" s="36"/>
      <c r="AC35">
        <f t="shared" si="0"/>
        <v>0</v>
      </c>
      <c r="AD35">
        <f t="shared" si="1"/>
        <v>1</v>
      </c>
    </row>
    <row r="36" spans="1:30" s="40" customFormat="1" x14ac:dyDescent="0.3">
      <c r="A36" s="36">
        <v>32</v>
      </c>
      <c r="B36" s="36">
        <v>7</v>
      </c>
      <c r="C36" s="30" t="s">
        <v>158</v>
      </c>
      <c r="D36" s="36" t="s">
        <v>13</v>
      </c>
      <c r="E36" s="36">
        <v>1956</v>
      </c>
      <c r="F36" s="36"/>
      <c r="G36" s="36"/>
      <c r="H36" s="36" t="s">
        <v>2</v>
      </c>
      <c r="I36" s="39" t="s">
        <v>74</v>
      </c>
      <c r="J36" s="39" t="s">
        <v>75</v>
      </c>
      <c r="K36" s="99">
        <v>250</v>
      </c>
      <c r="L36" s="99"/>
      <c r="M36" s="38">
        <v>64.8</v>
      </c>
      <c r="N36" s="38"/>
      <c r="O36" s="58">
        <v>3</v>
      </c>
      <c r="P36" s="58"/>
      <c r="Q36" s="38" t="s">
        <v>1</v>
      </c>
      <c r="R36" s="38">
        <v>10.46</v>
      </c>
      <c r="S36" s="38">
        <v>11.08</v>
      </c>
      <c r="T36" s="38"/>
      <c r="U36" s="38">
        <f>VLOOKUP(I36,Blad1!$A$2:$B$237,2,FALSE)</f>
        <v>11.59</v>
      </c>
      <c r="V36" s="38">
        <f>VLOOKUP(J36,Blad1!$A$2:$B$237,2,FALSE)</f>
        <v>13.33</v>
      </c>
      <c r="W36" s="36"/>
      <c r="X36" s="36" t="s">
        <v>151</v>
      </c>
      <c r="Y36" s="36"/>
      <c r="Z36" s="36"/>
      <c r="AA36" s="36"/>
      <c r="AB36" s="36"/>
      <c r="AC36">
        <f t="shared" si="0"/>
        <v>0</v>
      </c>
      <c r="AD36">
        <f t="shared" si="1"/>
        <v>1</v>
      </c>
    </row>
    <row r="37" spans="1:30" s="40" customFormat="1" x14ac:dyDescent="0.3">
      <c r="A37" s="36">
        <v>33</v>
      </c>
      <c r="B37" s="36">
        <v>7</v>
      </c>
      <c r="C37" s="30" t="s">
        <v>158</v>
      </c>
      <c r="D37" s="36" t="s">
        <v>13</v>
      </c>
      <c r="E37" s="36">
        <v>1956</v>
      </c>
      <c r="F37" s="36"/>
      <c r="G37" s="36"/>
      <c r="H37" s="36" t="s">
        <v>2</v>
      </c>
      <c r="I37" s="39" t="s">
        <v>71</v>
      </c>
      <c r="J37" s="39" t="s">
        <v>72</v>
      </c>
      <c r="K37" s="99">
        <v>250</v>
      </c>
      <c r="L37" s="99"/>
      <c r="M37" s="38">
        <v>66.900000000000006</v>
      </c>
      <c r="N37" s="38"/>
      <c r="O37" s="58">
        <v>3</v>
      </c>
      <c r="P37" s="58"/>
      <c r="Q37" s="38" t="s">
        <v>1</v>
      </c>
      <c r="R37" s="38">
        <v>7.8</v>
      </c>
      <c r="S37" s="38">
        <v>8.5500000000000007</v>
      </c>
      <c r="T37" s="38"/>
      <c r="U37" s="38">
        <f>VLOOKUP(I37,Blad1!$A$2:$B$237,2,FALSE)</f>
        <v>9.3699999999999992</v>
      </c>
      <c r="V37" s="38">
        <f>VLOOKUP(J37,Blad1!$A$2:$B$237,2,FALSE)</f>
        <v>10.199999999999999</v>
      </c>
      <c r="W37" s="36"/>
      <c r="X37" s="36" t="s">
        <v>151</v>
      </c>
      <c r="Y37" s="36"/>
      <c r="Z37" s="36"/>
      <c r="AA37" s="36"/>
      <c r="AB37" s="36"/>
      <c r="AC37">
        <f t="shared" si="0"/>
        <v>1</v>
      </c>
      <c r="AD37">
        <f t="shared" si="1"/>
        <v>0</v>
      </c>
    </row>
    <row r="38" spans="1:30" s="40" customFormat="1" x14ac:dyDescent="0.3">
      <c r="A38" s="36">
        <v>34</v>
      </c>
      <c r="B38" s="36">
        <v>7</v>
      </c>
      <c r="C38" s="30" t="s">
        <v>158</v>
      </c>
      <c r="D38" s="36" t="s">
        <v>13</v>
      </c>
      <c r="E38" s="36">
        <v>1956</v>
      </c>
      <c r="F38" s="36"/>
      <c r="G38" s="36"/>
      <c r="H38" s="36" t="s">
        <v>2</v>
      </c>
      <c r="I38" s="39" t="s">
        <v>71</v>
      </c>
      <c r="J38" s="39" t="s">
        <v>73</v>
      </c>
      <c r="K38" s="99">
        <v>250</v>
      </c>
      <c r="L38" s="99"/>
      <c r="M38" s="38">
        <v>8</v>
      </c>
      <c r="N38" s="38"/>
      <c r="O38" s="58">
        <v>0</v>
      </c>
      <c r="P38" s="58"/>
      <c r="Q38" s="38" t="s">
        <v>1</v>
      </c>
      <c r="R38" s="38">
        <v>7.8</v>
      </c>
      <c r="S38" s="38">
        <v>7.75</v>
      </c>
      <c r="T38" s="38"/>
      <c r="U38" s="38">
        <f>VLOOKUP(I38,Blad1!$A$2:$B$237,2,FALSE)</f>
        <v>9.3699999999999992</v>
      </c>
      <c r="V38" s="38">
        <f>VLOOKUP(J38,Blad1!$A$2:$B$237,2,FALSE)</f>
        <v>9.35</v>
      </c>
      <c r="W38" s="36"/>
      <c r="X38" s="36" t="s">
        <v>151</v>
      </c>
      <c r="Y38" s="36"/>
      <c r="Z38" s="36"/>
      <c r="AA38" s="36"/>
      <c r="AB38" s="36"/>
      <c r="AC38">
        <f t="shared" si="0"/>
        <v>1</v>
      </c>
      <c r="AD38">
        <f t="shared" si="1"/>
        <v>0</v>
      </c>
    </row>
    <row r="39" spans="1:30" s="40" customFormat="1" x14ac:dyDescent="0.3">
      <c r="A39" s="36">
        <v>39</v>
      </c>
      <c r="B39" s="36">
        <v>7</v>
      </c>
      <c r="C39" s="30" t="s">
        <v>158</v>
      </c>
      <c r="D39" s="36" t="s">
        <v>14</v>
      </c>
      <c r="E39" s="36">
        <v>1956</v>
      </c>
      <c r="F39" s="36"/>
      <c r="G39" s="36"/>
      <c r="H39" s="36" t="s">
        <v>2</v>
      </c>
      <c r="I39" s="39" t="s">
        <v>95</v>
      </c>
      <c r="J39" s="39" t="s">
        <v>60</v>
      </c>
      <c r="K39" s="99">
        <v>250</v>
      </c>
      <c r="L39" s="99"/>
      <c r="M39" s="38">
        <v>8</v>
      </c>
      <c r="N39" s="38"/>
      <c r="O39" s="58">
        <v>0</v>
      </c>
      <c r="P39" s="58"/>
      <c r="Q39" s="38" t="s">
        <v>1</v>
      </c>
      <c r="R39" s="38">
        <v>6.47</v>
      </c>
      <c r="S39" s="38">
        <v>6.47</v>
      </c>
      <c r="T39" s="38"/>
      <c r="U39" s="38">
        <f>VLOOKUP(I39,Blad1!$A$2:$B$237,2,FALSE)</f>
        <v>7.7</v>
      </c>
      <c r="V39" s="38">
        <f>VLOOKUP(J39,Blad1!$A$2:$B$237,2,FALSE)</f>
        <v>7.71</v>
      </c>
      <c r="W39" s="36"/>
      <c r="X39" s="36" t="s">
        <v>151</v>
      </c>
      <c r="Y39" s="36" t="s">
        <v>163</v>
      </c>
      <c r="Z39" s="36"/>
      <c r="AA39" s="36"/>
      <c r="AB39" s="36"/>
      <c r="AC39">
        <f t="shared" si="0"/>
        <v>1</v>
      </c>
      <c r="AD39">
        <f t="shared" si="1"/>
        <v>0</v>
      </c>
    </row>
    <row r="40" spans="1:30" s="40" customFormat="1" x14ac:dyDescent="0.3">
      <c r="A40" s="36">
        <v>46</v>
      </c>
      <c r="B40" s="36">
        <v>10</v>
      </c>
      <c r="C40" s="30" t="s">
        <v>157</v>
      </c>
      <c r="D40" s="36" t="s">
        <v>17</v>
      </c>
      <c r="E40" s="36">
        <v>1959</v>
      </c>
      <c r="F40" s="36"/>
      <c r="G40" s="36"/>
      <c r="H40" s="36" t="s">
        <v>0</v>
      </c>
      <c r="I40" s="37">
        <v>100143</v>
      </c>
      <c r="J40" s="37">
        <v>100144</v>
      </c>
      <c r="K40" s="99">
        <v>250</v>
      </c>
      <c r="L40" s="99"/>
      <c r="M40" s="38">
        <v>44</v>
      </c>
      <c r="N40" s="38"/>
      <c r="O40" s="58">
        <v>0</v>
      </c>
      <c r="P40" s="58">
        <v>1</v>
      </c>
      <c r="Q40" s="38" t="s">
        <v>1</v>
      </c>
      <c r="R40" s="38">
        <v>19.190000000000001</v>
      </c>
      <c r="S40" s="38">
        <v>20.100000000000001</v>
      </c>
      <c r="T40" s="38"/>
      <c r="U40" s="38">
        <f>VLOOKUP(I40,Blad1!$A$2:$B$237,2,FALSE)</f>
        <v>21.24</v>
      </c>
      <c r="V40" s="38">
        <f>VLOOKUP(J40,Blad1!$A$2:$B$237,2,FALSE)</f>
        <v>22.4</v>
      </c>
      <c r="W40" s="36"/>
      <c r="X40" s="36" t="s">
        <v>151</v>
      </c>
      <c r="Y40" s="36"/>
      <c r="Z40" s="36"/>
      <c r="AA40" s="36"/>
      <c r="AB40" s="36"/>
      <c r="AC40">
        <f t="shared" si="0"/>
        <v>0</v>
      </c>
      <c r="AD40">
        <f t="shared" si="1"/>
        <v>1</v>
      </c>
    </row>
    <row r="41" spans="1:30" s="40" customFormat="1" x14ac:dyDescent="0.3">
      <c r="A41" s="36">
        <v>47</v>
      </c>
      <c r="B41" s="36">
        <v>10</v>
      </c>
      <c r="C41" s="30" t="s">
        <v>157</v>
      </c>
      <c r="D41" s="36" t="s">
        <v>17</v>
      </c>
      <c r="E41" s="36">
        <v>1959</v>
      </c>
      <c r="F41" s="36"/>
      <c r="G41" s="36"/>
      <c r="H41" s="36" t="s">
        <v>0</v>
      </c>
      <c r="I41" s="37">
        <v>100144</v>
      </c>
      <c r="J41" s="37">
        <v>100145</v>
      </c>
      <c r="K41" s="99">
        <v>250</v>
      </c>
      <c r="L41" s="99"/>
      <c r="M41" s="38">
        <v>63.79</v>
      </c>
      <c r="N41" s="38"/>
      <c r="O41" s="58">
        <v>8</v>
      </c>
      <c r="P41" s="58"/>
      <c r="Q41" s="38" t="s">
        <v>1</v>
      </c>
      <c r="R41" s="38">
        <v>20.09</v>
      </c>
      <c r="S41" s="38">
        <v>21.42</v>
      </c>
      <c r="T41" s="38"/>
      <c r="U41" s="38">
        <f>VLOOKUP(I41,Blad1!$A$2:$B$237,2,FALSE)</f>
        <v>22.4</v>
      </c>
      <c r="V41" s="38">
        <f>VLOOKUP(J41,Blad1!$A$2:$B$237,2,FALSE)</f>
        <v>23.94</v>
      </c>
      <c r="W41" s="36"/>
      <c r="X41" s="36" t="s">
        <v>151</v>
      </c>
      <c r="Y41" s="36"/>
      <c r="Z41" s="36"/>
      <c r="AA41" s="36"/>
      <c r="AB41" s="36"/>
      <c r="AC41">
        <f t="shared" si="0"/>
        <v>0</v>
      </c>
      <c r="AD41">
        <f t="shared" si="1"/>
        <v>1</v>
      </c>
    </row>
    <row r="42" spans="1:30" s="40" customFormat="1" x14ac:dyDescent="0.3">
      <c r="A42" s="36">
        <v>48</v>
      </c>
      <c r="B42" s="36">
        <v>10</v>
      </c>
      <c r="C42" s="30" t="s">
        <v>157</v>
      </c>
      <c r="D42" s="36" t="s">
        <v>17</v>
      </c>
      <c r="E42" s="36">
        <v>1959</v>
      </c>
      <c r="F42" s="36"/>
      <c r="G42" s="36"/>
      <c r="H42" s="36" t="s">
        <v>0</v>
      </c>
      <c r="I42" s="37">
        <v>100145</v>
      </c>
      <c r="J42" s="37">
        <v>100146</v>
      </c>
      <c r="K42" s="99">
        <v>250</v>
      </c>
      <c r="L42" s="99"/>
      <c r="M42" s="38">
        <v>59.48</v>
      </c>
      <c r="N42" s="38"/>
      <c r="O42" s="58">
        <v>0</v>
      </c>
      <c r="P42" s="58">
        <v>1</v>
      </c>
      <c r="Q42" s="38" t="s">
        <v>1</v>
      </c>
      <c r="R42" s="38">
        <v>21.44</v>
      </c>
      <c r="S42" s="38">
        <v>22.61</v>
      </c>
      <c r="T42" s="38"/>
      <c r="U42" s="38">
        <f>VLOOKUP(I42,Blad1!$A$2:$B$237,2,FALSE)</f>
        <v>23.94</v>
      </c>
      <c r="V42" s="38">
        <f>VLOOKUP(J42,Blad1!$A$2:$B$237,2,FALSE)</f>
        <v>24.34</v>
      </c>
      <c r="W42" s="36"/>
      <c r="X42" s="36" t="s">
        <v>151</v>
      </c>
      <c r="Y42" s="36"/>
      <c r="Z42" s="36"/>
      <c r="AA42" s="36"/>
      <c r="AB42" s="36"/>
      <c r="AC42">
        <f t="shared" si="0"/>
        <v>0</v>
      </c>
      <c r="AD42">
        <f t="shared" si="1"/>
        <v>1</v>
      </c>
    </row>
    <row r="43" spans="1:30" s="40" customFormat="1" x14ac:dyDescent="0.3">
      <c r="A43" s="36">
        <v>49</v>
      </c>
      <c r="B43" s="36">
        <v>10</v>
      </c>
      <c r="C43" s="30" t="s">
        <v>157</v>
      </c>
      <c r="D43" s="36" t="s">
        <v>17</v>
      </c>
      <c r="E43" s="36">
        <v>1959</v>
      </c>
      <c r="F43" s="36"/>
      <c r="G43" s="36"/>
      <c r="H43" s="36" t="s">
        <v>0</v>
      </c>
      <c r="I43" s="37">
        <v>100146</v>
      </c>
      <c r="J43" s="37">
        <v>100147</v>
      </c>
      <c r="K43" s="99">
        <v>250</v>
      </c>
      <c r="L43" s="99"/>
      <c r="M43" s="38">
        <v>74.25</v>
      </c>
      <c r="N43" s="38"/>
      <c r="O43" s="58">
        <v>1</v>
      </c>
      <c r="P43" s="58">
        <v>1</v>
      </c>
      <c r="Q43" s="38" t="s">
        <v>1</v>
      </c>
      <c r="R43" s="38">
        <v>22.61</v>
      </c>
      <c r="S43" s="38">
        <v>23.98</v>
      </c>
      <c r="T43" s="38"/>
      <c r="U43" s="38">
        <f>VLOOKUP(I43,Blad1!$A$2:$B$237,2,FALSE)</f>
        <v>24.34</v>
      </c>
      <c r="V43" s="38">
        <f>VLOOKUP(J43,Blad1!$A$2:$B$237,2,FALSE)</f>
        <v>25.78</v>
      </c>
      <c r="W43" s="36"/>
      <c r="X43" s="36" t="s">
        <v>151</v>
      </c>
      <c r="Y43" s="36"/>
      <c r="Z43" s="36"/>
      <c r="AA43" s="36"/>
      <c r="AB43" s="36"/>
      <c r="AC43">
        <f t="shared" si="0"/>
        <v>1</v>
      </c>
      <c r="AD43">
        <f t="shared" si="1"/>
        <v>0</v>
      </c>
    </row>
    <row r="44" spans="1:30" s="40" customFormat="1" x14ac:dyDescent="0.3">
      <c r="A44" s="36">
        <v>50</v>
      </c>
      <c r="B44" s="36">
        <v>10</v>
      </c>
      <c r="C44" s="30" t="s">
        <v>157</v>
      </c>
      <c r="D44" s="36" t="s">
        <v>17</v>
      </c>
      <c r="E44" s="36">
        <v>1959</v>
      </c>
      <c r="F44" s="36"/>
      <c r="G44" s="36"/>
      <c r="H44" s="36" t="s">
        <v>0</v>
      </c>
      <c r="I44" s="37">
        <v>100147</v>
      </c>
      <c r="J44" s="37">
        <v>100154</v>
      </c>
      <c r="K44" s="99">
        <v>250</v>
      </c>
      <c r="L44" s="99"/>
      <c r="M44" s="38">
        <v>45.97</v>
      </c>
      <c r="N44" s="38"/>
      <c r="O44" s="58">
        <v>0</v>
      </c>
      <c r="P44" s="58">
        <v>1</v>
      </c>
      <c r="Q44" s="38" t="s">
        <v>1</v>
      </c>
      <c r="R44" s="38">
        <v>23.98</v>
      </c>
      <c r="S44" s="38">
        <v>24.89</v>
      </c>
      <c r="T44" s="38"/>
      <c r="U44" s="38">
        <f>VLOOKUP(I44,Blad1!$A$2:$B$237,2,FALSE)</f>
        <v>25.78</v>
      </c>
      <c r="V44" s="38">
        <f>VLOOKUP(J44,Blad1!$A$2:$B$237,2,FALSE)</f>
        <v>26.64</v>
      </c>
      <c r="W44" s="36"/>
      <c r="X44" s="36" t="s">
        <v>151</v>
      </c>
      <c r="Y44" s="36"/>
      <c r="Z44" s="36"/>
      <c r="AA44" s="36"/>
      <c r="AB44" s="36"/>
      <c r="AC44">
        <f t="shared" si="0"/>
        <v>1</v>
      </c>
      <c r="AD44">
        <f t="shared" si="1"/>
        <v>0</v>
      </c>
    </row>
    <row r="45" spans="1:30" s="40" customFormat="1" x14ac:dyDescent="0.3">
      <c r="A45" s="36">
        <v>52</v>
      </c>
      <c r="B45" s="36">
        <v>54</v>
      </c>
      <c r="C45" s="30" t="s">
        <v>160</v>
      </c>
      <c r="D45" s="36" t="s">
        <v>19</v>
      </c>
      <c r="E45" s="36">
        <v>1983</v>
      </c>
      <c r="F45" s="36"/>
      <c r="G45" s="36"/>
      <c r="H45" s="36" t="s">
        <v>0</v>
      </c>
      <c r="I45" s="37">
        <v>540122</v>
      </c>
      <c r="J45" s="37">
        <v>540125</v>
      </c>
      <c r="K45" s="99">
        <v>250</v>
      </c>
      <c r="L45" s="99"/>
      <c r="M45" s="38">
        <v>36.4</v>
      </c>
      <c r="N45" s="38"/>
      <c r="O45" s="58">
        <v>4</v>
      </c>
      <c r="P45" s="58"/>
      <c r="Q45" s="38" t="s">
        <v>1</v>
      </c>
      <c r="R45" s="38">
        <v>-1.59</v>
      </c>
      <c r="S45" s="38">
        <v>-1.47</v>
      </c>
      <c r="T45" s="38"/>
      <c r="U45" s="38">
        <f>VLOOKUP(I45,Blad1!$A$2:$B$237,2,FALSE)</f>
        <v>1.81</v>
      </c>
      <c r="V45" s="38">
        <f>VLOOKUP(J45,Blad1!$A$2:$B$237,2,FALSE)</f>
        <v>1.76</v>
      </c>
      <c r="W45" s="36"/>
      <c r="X45" s="36" t="s">
        <v>151</v>
      </c>
      <c r="Y45" s="36"/>
      <c r="Z45" s="36"/>
      <c r="AA45" s="36"/>
      <c r="AB45" s="36"/>
      <c r="AC45">
        <f t="shared" si="0"/>
        <v>1</v>
      </c>
      <c r="AD45">
        <f t="shared" si="1"/>
        <v>0</v>
      </c>
    </row>
    <row r="46" spans="1:30" s="40" customFormat="1" x14ac:dyDescent="0.3">
      <c r="A46" s="36">
        <v>53</v>
      </c>
      <c r="B46" s="36">
        <v>54</v>
      </c>
      <c r="C46" s="30" t="s">
        <v>160</v>
      </c>
      <c r="D46" s="36" t="s">
        <v>19</v>
      </c>
      <c r="E46" s="36">
        <v>1983</v>
      </c>
      <c r="F46" s="36"/>
      <c r="G46" s="36"/>
      <c r="H46" s="36" t="s">
        <v>0</v>
      </c>
      <c r="I46" s="37">
        <v>540125</v>
      </c>
      <c r="J46" s="37">
        <v>540126</v>
      </c>
      <c r="K46" s="99">
        <v>250</v>
      </c>
      <c r="L46" s="99"/>
      <c r="M46" s="38">
        <v>39.770000000000003</v>
      </c>
      <c r="N46" s="38"/>
      <c r="O46" s="58">
        <v>6</v>
      </c>
      <c r="P46" s="58"/>
      <c r="Q46" s="38" t="s">
        <v>1</v>
      </c>
      <c r="R46" s="38">
        <v>-1.47</v>
      </c>
      <c r="S46" s="38">
        <v>-1.36</v>
      </c>
      <c r="T46" s="38"/>
      <c r="U46" s="38">
        <f>VLOOKUP(I46,Blad1!$A$2:$B$237,2,FALSE)</f>
        <v>1.76</v>
      </c>
      <c r="V46" s="38">
        <f>VLOOKUP(J46,Blad1!$A$2:$B$237,2,FALSE)</f>
        <v>1.72</v>
      </c>
      <c r="W46" s="36"/>
      <c r="X46" s="36" t="s">
        <v>151</v>
      </c>
      <c r="Y46" s="36"/>
      <c r="Z46" s="36"/>
      <c r="AA46" s="36"/>
      <c r="AB46" s="36"/>
      <c r="AC46">
        <f t="shared" si="0"/>
        <v>1</v>
      </c>
      <c r="AD46">
        <f t="shared" si="1"/>
        <v>0</v>
      </c>
    </row>
    <row r="47" spans="1:30" s="40" customFormat="1" x14ac:dyDescent="0.3">
      <c r="A47" s="36">
        <v>54</v>
      </c>
      <c r="B47" s="36">
        <v>54</v>
      </c>
      <c r="C47" s="30" t="s">
        <v>160</v>
      </c>
      <c r="D47" s="36" t="s">
        <v>20</v>
      </c>
      <c r="E47" s="36">
        <v>1983</v>
      </c>
      <c r="F47" s="36"/>
      <c r="G47" s="36"/>
      <c r="H47" s="36" t="s">
        <v>0</v>
      </c>
      <c r="I47" s="37">
        <v>540007</v>
      </c>
      <c r="J47" s="37">
        <v>540008</v>
      </c>
      <c r="K47" s="99">
        <v>250</v>
      </c>
      <c r="L47" s="99"/>
      <c r="M47" s="38">
        <v>23.77</v>
      </c>
      <c r="N47" s="38"/>
      <c r="O47" s="58">
        <v>4</v>
      </c>
      <c r="P47" s="58"/>
      <c r="Q47" s="38" t="s">
        <v>1</v>
      </c>
      <c r="R47" s="38">
        <v>0.4</v>
      </c>
      <c r="S47" s="38">
        <v>0.27</v>
      </c>
      <c r="T47" s="38"/>
      <c r="U47" s="38">
        <f>VLOOKUP(I47,Blad1!$A$2:$B$237,2,FALSE)</f>
        <v>2.0299999999999998</v>
      </c>
      <c r="V47" s="38">
        <f>VLOOKUP(J47,Blad1!$A$2:$B$237,2,FALSE)</f>
        <v>1.85</v>
      </c>
      <c r="W47" s="36"/>
      <c r="X47" s="36" t="s">
        <v>151</v>
      </c>
      <c r="Y47" s="36"/>
      <c r="Z47" s="36"/>
      <c r="AA47" s="36"/>
      <c r="AB47" s="36"/>
      <c r="AC47">
        <f t="shared" si="0"/>
        <v>0</v>
      </c>
      <c r="AD47">
        <f t="shared" si="1"/>
        <v>1</v>
      </c>
    </row>
    <row r="48" spans="1:30" s="40" customFormat="1" x14ac:dyDescent="0.3">
      <c r="A48" s="36">
        <v>55</v>
      </c>
      <c r="B48" s="36">
        <v>54</v>
      </c>
      <c r="C48" s="30" t="s">
        <v>160</v>
      </c>
      <c r="D48" s="36" t="s">
        <v>20</v>
      </c>
      <c r="E48" s="36">
        <v>1986</v>
      </c>
      <c r="F48" s="36"/>
      <c r="G48" s="36"/>
      <c r="H48" s="36" t="s">
        <v>0</v>
      </c>
      <c r="I48" s="37">
        <v>540030</v>
      </c>
      <c r="J48" s="37">
        <v>540031</v>
      </c>
      <c r="K48" s="99">
        <v>250</v>
      </c>
      <c r="L48" s="99"/>
      <c r="M48" s="38">
        <v>64.47</v>
      </c>
      <c r="N48" s="38"/>
      <c r="O48" s="58">
        <v>18</v>
      </c>
      <c r="P48" s="58"/>
      <c r="Q48" s="38" t="s">
        <v>1</v>
      </c>
      <c r="R48" s="38">
        <v>-7.0000000000000007E-2</v>
      </c>
      <c r="S48" s="38">
        <v>-0.34</v>
      </c>
      <c r="T48" s="38"/>
      <c r="U48" s="38">
        <f>VLOOKUP(I48,Blad1!$A$2:$B$237,2,FALSE)</f>
        <v>1.62</v>
      </c>
      <c r="V48" s="38">
        <f>VLOOKUP(J48,Blad1!$A$2:$B$237,2,FALSE)</f>
        <v>1.61</v>
      </c>
      <c r="W48" s="36"/>
      <c r="X48" s="36" t="s">
        <v>151</v>
      </c>
      <c r="Y48" s="36"/>
      <c r="Z48" s="36"/>
      <c r="AA48" s="36"/>
      <c r="AB48" s="36"/>
      <c r="AC48">
        <f t="shared" si="0"/>
        <v>1</v>
      </c>
      <c r="AD48">
        <f t="shared" si="1"/>
        <v>0</v>
      </c>
    </row>
    <row r="49" spans="1:44" s="40" customFormat="1" x14ac:dyDescent="0.3">
      <c r="A49" s="36">
        <v>56</v>
      </c>
      <c r="B49" s="36">
        <v>54</v>
      </c>
      <c r="C49" s="30" t="s">
        <v>160</v>
      </c>
      <c r="D49" s="36" t="s">
        <v>20</v>
      </c>
      <c r="E49" s="36">
        <v>1986</v>
      </c>
      <c r="F49" s="36"/>
      <c r="G49" s="36"/>
      <c r="H49" s="36" t="s">
        <v>0</v>
      </c>
      <c r="I49" s="37">
        <v>540031</v>
      </c>
      <c r="J49" s="37">
        <v>540032</v>
      </c>
      <c r="K49" s="99">
        <v>250</v>
      </c>
      <c r="L49" s="99"/>
      <c r="M49" s="38">
        <v>43.84</v>
      </c>
      <c r="N49" s="38"/>
      <c r="O49" s="58">
        <v>16</v>
      </c>
      <c r="P49" s="58"/>
      <c r="Q49" s="38" t="s">
        <v>1</v>
      </c>
      <c r="R49" s="38">
        <v>-0.49</v>
      </c>
      <c r="S49" s="38">
        <v>-0.27</v>
      </c>
      <c r="T49" s="38"/>
      <c r="U49" s="38">
        <f>VLOOKUP(I49,Blad1!$A$2:$B$237,2,FALSE)</f>
        <v>1.61</v>
      </c>
      <c r="V49" s="38">
        <f>VLOOKUP(J49,Blad1!$A$2:$B$237,2,FALSE)</f>
        <v>1.63</v>
      </c>
      <c r="W49" s="36"/>
      <c r="X49" s="36" t="s">
        <v>151</v>
      </c>
      <c r="Y49" s="36"/>
      <c r="Z49" s="36"/>
      <c r="AA49" s="36"/>
      <c r="AB49" s="36"/>
      <c r="AC49">
        <f t="shared" si="0"/>
        <v>1</v>
      </c>
      <c r="AD49">
        <f t="shared" si="1"/>
        <v>0</v>
      </c>
    </row>
    <row r="50" spans="1:44" s="40" customFormat="1" x14ac:dyDescent="0.3">
      <c r="A50" s="36">
        <v>57</v>
      </c>
      <c r="B50" s="36">
        <v>54</v>
      </c>
      <c r="C50" s="30" t="s">
        <v>160</v>
      </c>
      <c r="D50" s="36" t="s">
        <v>21</v>
      </c>
      <c r="E50" s="36">
        <v>1982</v>
      </c>
      <c r="F50" s="36"/>
      <c r="G50" s="36"/>
      <c r="H50" s="36" t="s">
        <v>0</v>
      </c>
      <c r="I50" s="37">
        <v>540099</v>
      </c>
      <c r="J50" s="37">
        <v>540100</v>
      </c>
      <c r="K50" s="99">
        <v>250</v>
      </c>
      <c r="L50" s="99"/>
      <c r="M50" s="38">
        <v>44.01</v>
      </c>
      <c r="N50" s="38"/>
      <c r="O50" s="58">
        <v>8</v>
      </c>
      <c r="P50" s="58"/>
      <c r="Q50" s="38" t="s">
        <v>1</v>
      </c>
      <c r="R50" s="38">
        <v>-0.01</v>
      </c>
      <c r="S50" s="38">
        <v>0.17</v>
      </c>
      <c r="T50" s="38"/>
      <c r="U50" s="38">
        <f>VLOOKUP(I50,Blad1!$A$2:$B$237,2,FALSE)</f>
        <v>2.5</v>
      </c>
      <c r="V50" s="38">
        <f>VLOOKUP(J50,Blad1!$A$2:$B$237,2,FALSE)</f>
        <v>2.4900000000000002</v>
      </c>
      <c r="W50" s="36"/>
      <c r="X50" s="36" t="s">
        <v>151</v>
      </c>
      <c r="Y50" s="36"/>
      <c r="Z50" s="36"/>
      <c r="AA50" s="36"/>
      <c r="AB50" s="36"/>
      <c r="AC50">
        <f t="shared" si="0"/>
        <v>1</v>
      </c>
      <c r="AD50">
        <f t="shared" si="1"/>
        <v>0</v>
      </c>
    </row>
    <row r="51" spans="1:44" s="40" customFormat="1" x14ac:dyDescent="0.3">
      <c r="A51" s="36">
        <v>58</v>
      </c>
      <c r="B51" s="36">
        <v>54</v>
      </c>
      <c r="C51" s="30" t="s">
        <v>160</v>
      </c>
      <c r="D51" s="36" t="s">
        <v>21</v>
      </c>
      <c r="E51" s="36">
        <v>1982</v>
      </c>
      <c r="F51" s="36"/>
      <c r="G51" s="36"/>
      <c r="H51" s="36" t="s">
        <v>0</v>
      </c>
      <c r="I51" s="37">
        <v>540098</v>
      </c>
      <c r="J51" s="37">
        <v>540099</v>
      </c>
      <c r="K51" s="99">
        <v>250</v>
      </c>
      <c r="L51" s="99"/>
      <c r="M51" s="38">
        <v>45.69</v>
      </c>
      <c r="N51" s="38"/>
      <c r="O51" s="58">
        <v>6</v>
      </c>
      <c r="P51" s="58"/>
      <c r="Q51" s="38" t="s">
        <v>1</v>
      </c>
      <c r="R51" s="38">
        <v>-0.28000000000000003</v>
      </c>
      <c r="S51" s="38">
        <v>-0.01</v>
      </c>
      <c r="T51" s="38"/>
      <c r="U51" s="38">
        <f>VLOOKUP(I51,Blad1!$A$2:$B$237,2,FALSE)</f>
        <v>2.38</v>
      </c>
      <c r="V51" s="38">
        <f>VLOOKUP(J51,Blad1!$A$2:$B$237,2,FALSE)</f>
        <v>2.5</v>
      </c>
      <c r="W51" s="36"/>
      <c r="X51" s="36" t="s">
        <v>151</v>
      </c>
      <c r="Y51" s="36"/>
      <c r="Z51" s="36"/>
      <c r="AA51" s="36"/>
      <c r="AB51" s="36"/>
      <c r="AC51">
        <f t="shared" si="0"/>
        <v>1</v>
      </c>
      <c r="AD51">
        <f t="shared" si="1"/>
        <v>0</v>
      </c>
    </row>
    <row r="52" spans="1:44" s="40" customFormat="1" x14ac:dyDescent="0.3">
      <c r="A52" s="36">
        <v>59</v>
      </c>
      <c r="B52" s="36">
        <v>54</v>
      </c>
      <c r="C52" s="30" t="s">
        <v>160</v>
      </c>
      <c r="D52" s="36" t="s">
        <v>21</v>
      </c>
      <c r="E52" s="36">
        <v>1982</v>
      </c>
      <c r="F52" s="36"/>
      <c r="G52" s="36"/>
      <c r="H52" s="36" t="s">
        <v>0</v>
      </c>
      <c r="I52" s="37">
        <v>540097</v>
      </c>
      <c r="J52" s="37">
        <v>540098</v>
      </c>
      <c r="K52" s="99">
        <v>250</v>
      </c>
      <c r="L52" s="99"/>
      <c r="M52" s="38">
        <v>45.83</v>
      </c>
      <c r="N52" s="38"/>
      <c r="O52" s="58">
        <v>6</v>
      </c>
      <c r="P52" s="58"/>
      <c r="Q52" s="38" t="s">
        <v>1</v>
      </c>
      <c r="R52" s="38">
        <v>-0.38</v>
      </c>
      <c r="S52" s="38">
        <v>-0.28000000000000003</v>
      </c>
      <c r="T52" s="38"/>
      <c r="U52" s="38">
        <f>VLOOKUP(I52,Blad1!$A$2:$B$237,2,FALSE)</f>
        <v>2.35</v>
      </c>
      <c r="V52" s="38">
        <f>VLOOKUP(J52,Blad1!$A$2:$B$237,2,FALSE)</f>
        <v>2.38</v>
      </c>
      <c r="W52" s="36"/>
      <c r="X52" s="36" t="s">
        <v>151</v>
      </c>
      <c r="Y52" s="36"/>
      <c r="Z52" s="36"/>
      <c r="AA52" s="36"/>
      <c r="AB52" s="36"/>
      <c r="AC52">
        <f t="shared" si="0"/>
        <v>1</v>
      </c>
      <c r="AD52">
        <f t="shared" si="1"/>
        <v>0</v>
      </c>
    </row>
    <row r="53" spans="1:44" s="40" customFormat="1" x14ac:dyDescent="0.3">
      <c r="A53" s="36">
        <v>60</v>
      </c>
      <c r="B53" s="36">
        <v>54</v>
      </c>
      <c r="C53" s="30" t="s">
        <v>160</v>
      </c>
      <c r="D53" s="36" t="s">
        <v>21</v>
      </c>
      <c r="E53" s="36">
        <v>1982</v>
      </c>
      <c r="F53" s="36"/>
      <c r="G53" s="36"/>
      <c r="H53" s="36" t="s">
        <v>0</v>
      </c>
      <c r="I53" s="37">
        <v>540076</v>
      </c>
      <c r="J53" s="37">
        <v>540097</v>
      </c>
      <c r="K53" s="99">
        <v>250</v>
      </c>
      <c r="L53" s="99"/>
      <c r="M53" s="38">
        <v>44.6</v>
      </c>
      <c r="N53" s="38"/>
      <c r="O53" s="58">
        <v>7</v>
      </c>
      <c r="P53" s="58"/>
      <c r="Q53" s="38" t="s">
        <v>1</v>
      </c>
      <c r="R53" s="38">
        <v>-0.5</v>
      </c>
      <c r="S53" s="38">
        <v>-0.38</v>
      </c>
      <c r="T53" s="38"/>
      <c r="U53" s="38">
        <f>VLOOKUP(I53,Blad1!$A$2:$B$237,2,FALSE)</f>
        <v>2.3199999999999998</v>
      </c>
      <c r="V53" s="38">
        <f>VLOOKUP(J53,Blad1!$A$2:$B$237,2,FALSE)</f>
        <v>2.35</v>
      </c>
      <c r="W53" s="36"/>
      <c r="X53" s="36" t="s">
        <v>151</v>
      </c>
      <c r="Y53" s="36"/>
      <c r="Z53" s="46"/>
      <c r="AA53" s="46"/>
      <c r="AB53" s="46"/>
      <c r="AC53">
        <f t="shared" si="0"/>
        <v>1</v>
      </c>
      <c r="AD53">
        <f t="shared" si="1"/>
        <v>0</v>
      </c>
    </row>
    <row r="54" spans="1:44" s="40" customFormat="1" x14ac:dyDescent="0.3">
      <c r="A54" s="36">
        <v>61</v>
      </c>
      <c r="B54" s="36">
        <v>54</v>
      </c>
      <c r="C54" s="30" t="s">
        <v>160</v>
      </c>
      <c r="D54" s="36" t="s">
        <v>21</v>
      </c>
      <c r="E54" s="36">
        <v>1982</v>
      </c>
      <c r="F54" s="36"/>
      <c r="G54" s="36"/>
      <c r="H54" s="36" t="s">
        <v>0</v>
      </c>
      <c r="I54" s="37">
        <v>540076</v>
      </c>
      <c r="J54" s="37">
        <v>540077</v>
      </c>
      <c r="K54" s="99">
        <v>250</v>
      </c>
      <c r="L54" s="99"/>
      <c r="M54" s="38">
        <v>39.56</v>
      </c>
      <c r="N54" s="38"/>
      <c r="O54" s="58">
        <v>4</v>
      </c>
      <c r="P54" s="58"/>
      <c r="Q54" s="38" t="s">
        <v>1</v>
      </c>
      <c r="R54" s="38">
        <v>-0.51</v>
      </c>
      <c r="S54" s="38">
        <v>-0.57999999999999996</v>
      </c>
      <c r="T54" s="38"/>
      <c r="U54" s="38">
        <f>VLOOKUP(I54,Blad1!$A$2:$B$237,2,FALSE)</f>
        <v>2.3199999999999998</v>
      </c>
      <c r="V54" s="38">
        <f>VLOOKUP(J54,Blad1!$A$2:$B$237,2,FALSE)</f>
        <v>2.2400000000000002</v>
      </c>
      <c r="W54" s="36"/>
      <c r="X54" s="36" t="s">
        <v>151</v>
      </c>
      <c r="Y54" s="36"/>
      <c r="Z54" s="36"/>
      <c r="AA54" s="36"/>
      <c r="AB54" s="36"/>
      <c r="AC54">
        <f t="shared" si="0"/>
        <v>1</v>
      </c>
      <c r="AD54">
        <f t="shared" si="1"/>
        <v>0</v>
      </c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s="40" customFormat="1" x14ac:dyDescent="0.3">
      <c r="A55" s="36">
        <v>62</v>
      </c>
      <c r="B55" s="36">
        <v>54</v>
      </c>
      <c r="C55" s="30" t="s">
        <v>160</v>
      </c>
      <c r="D55" s="36" t="s">
        <v>21</v>
      </c>
      <c r="E55" s="36">
        <v>1982</v>
      </c>
      <c r="F55" s="36"/>
      <c r="G55" s="36"/>
      <c r="H55" s="36" t="s">
        <v>0</v>
      </c>
      <c r="I55" s="37">
        <v>540077</v>
      </c>
      <c r="J55" s="37">
        <v>540078</v>
      </c>
      <c r="K55" s="99">
        <v>250</v>
      </c>
      <c r="L55" s="99"/>
      <c r="M55" s="38">
        <v>40.85</v>
      </c>
      <c r="N55" s="38"/>
      <c r="O55" s="58">
        <v>5</v>
      </c>
      <c r="P55" s="58"/>
      <c r="Q55" s="38" t="s">
        <v>1</v>
      </c>
      <c r="R55" s="38">
        <v>-0.6</v>
      </c>
      <c r="S55" s="38">
        <v>-0.79</v>
      </c>
      <c r="T55" s="38"/>
      <c r="U55" s="38">
        <f>VLOOKUP(I55,Blad1!$A$2:$B$237,2,FALSE)</f>
        <v>2.2400000000000002</v>
      </c>
      <c r="V55" s="38">
        <f>VLOOKUP(J55,Blad1!$A$2:$B$237,2,FALSE)</f>
        <v>2.06</v>
      </c>
      <c r="W55" s="36"/>
      <c r="X55" s="36" t="s">
        <v>151</v>
      </c>
      <c r="Y55" s="36"/>
      <c r="Z55" s="36"/>
      <c r="AA55" s="36"/>
      <c r="AB55" s="36"/>
      <c r="AC55">
        <f t="shared" si="0"/>
        <v>1</v>
      </c>
      <c r="AD55">
        <f t="shared" si="1"/>
        <v>0</v>
      </c>
    </row>
    <row r="56" spans="1:44" s="40" customFormat="1" x14ac:dyDescent="0.3">
      <c r="A56" s="46">
        <v>63</v>
      </c>
      <c r="B56" s="36">
        <v>54</v>
      </c>
      <c r="C56" s="30" t="s">
        <v>160</v>
      </c>
      <c r="D56" s="36" t="s">
        <v>21</v>
      </c>
      <c r="E56" s="36">
        <v>1982</v>
      </c>
      <c r="F56" s="36"/>
      <c r="G56" s="36"/>
      <c r="H56" s="36" t="s">
        <v>0</v>
      </c>
      <c r="I56" s="37">
        <v>540079</v>
      </c>
      <c r="J56" s="37">
        <v>540080</v>
      </c>
      <c r="K56" s="99">
        <v>250</v>
      </c>
      <c r="L56" s="99"/>
      <c r="M56" s="38">
        <v>41.79</v>
      </c>
      <c r="N56" s="38"/>
      <c r="O56" s="58">
        <v>5</v>
      </c>
      <c r="P56" s="58"/>
      <c r="Q56" s="38" t="s">
        <v>1</v>
      </c>
      <c r="R56" s="38">
        <v>0.13</v>
      </c>
      <c r="S56" s="38">
        <v>0.32</v>
      </c>
      <c r="T56" s="38"/>
      <c r="U56" s="38">
        <f>VLOOKUP(I56,Blad1!$A$2:$B$237,2,FALSE)</f>
        <v>2.09</v>
      </c>
      <c r="V56" s="38">
        <f>VLOOKUP(J56,Blad1!$A$2:$B$237,2,FALSE)</f>
        <v>2</v>
      </c>
      <c r="W56" s="36"/>
      <c r="X56" s="36" t="s">
        <v>151</v>
      </c>
      <c r="Y56" s="46"/>
      <c r="Z56" s="36"/>
      <c r="AA56" s="36"/>
      <c r="AB56" s="36"/>
      <c r="AC56">
        <f t="shared" si="0"/>
        <v>1</v>
      </c>
      <c r="AD56">
        <f t="shared" si="1"/>
        <v>0</v>
      </c>
    </row>
    <row r="57" spans="1:44" s="40" customFormat="1" x14ac:dyDescent="0.3">
      <c r="A57" s="36">
        <v>64</v>
      </c>
      <c r="B57" s="36">
        <v>54</v>
      </c>
      <c r="C57" s="30" t="s">
        <v>160</v>
      </c>
      <c r="D57" s="36" t="s">
        <v>21</v>
      </c>
      <c r="E57" s="36">
        <v>1982</v>
      </c>
      <c r="F57" s="36"/>
      <c r="G57" s="36"/>
      <c r="H57" s="36" t="s">
        <v>0</v>
      </c>
      <c r="I57" s="37">
        <v>540080</v>
      </c>
      <c r="J57" s="37">
        <v>540081</v>
      </c>
      <c r="K57" s="99">
        <v>250</v>
      </c>
      <c r="L57" s="99"/>
      <c r="M57" s="38">
        <v>46.62</v>
      </c>
      <c r="N57" s="38"/>
      <c r="O57" s="58">
        <v>8</v>
      </c>
      <c r="P57" s="58"/>
      <c r="Q57" s="38" t="s">
        <v>1</v>
      </c>
      <c r="R57" s="38">
        <v>0.32</v>
      </c>
      <c r="S57" s="38">
        <v>0.62</v>
      </c>
      <c r="T57" s="38"/>
      <c r="U57" s="38">
        <f>VLOOKUP(I57,Blad1!$A$2:$B$237,2,FALSE)</f>
        <v>2</v>
      </c>
      <c r="V57" s="38">
        <f>VLOOKUP(J57,Blad1!$A$2:$B$237,2,FALSE)</f>
        <v>1.98</v>
      </c>
      <c r="W57" s="36"/>
      <c r="X57" s="36" t="s">
        <v>151</v>
      </c>
      <c r="Y57" s="36"/>
      <c r="Z57" s="36"/>
      <c r="AA57" s="36"/>
      <c r="AB57" s="36"/>
      <c r="AC57">
        <f t="shared" si="0"/>
        <v>1</v>
      </c>
      <c r="AD57">
        <f t="shared" si="1"/>
        <v>0</v>
      </c>
    </row>
    <row r="58" spans="1:44" s="40" customFormat="1" x14ac:dyDescent="0.3">
      <c r="A58" s="36">
        <v>65</v>
      </c>
      <c r="B58" s="36">
        <v>54</v>
      </c>
      <c r="C58" s="30" t="s">
        <v>160</v>
      </c>
      <c r="D58" s="36" t="s">
        <v>21</v>
      </c>
      <c r="E58" s="36">
        <v>1982</v>
      </c>
      <c r="F58" s="36"/>
      <c r="G58" s="36"/>
      <c r="H58" s="36" t="s">
        <v>0</v>
      </c>
      <c r="I58" s="37">
        <v>540081</v>
      </c>
      <c r="J58" s="37">
        <v>540082</v>
      </c>
      <c r="K58" s="99">
        <v>250</v>
      </c>
      <c r="L58" s="99"/>
      <c r="M58" s="38">
        <v>31.38</v>
      </c>
      <c r="N58" s="38"/>
      <c r="O58" s="58">
        <v>0</v>
      </c>
      <c r="P58" s="58"/>
      <c r="Q58" s="38" t="s">
        <v>1</v>
      </c>
      <c r="R58" s="38">
        <v>0.6</v>
      </c>
      <c r="S58" s="38">
        <v>0.42</v>
      </c>
      <c r="T58" s="38"/>
      <c r="U58" s="38">
        <f>VLOOKUP(I58,Blad1!$A$2:$B$237,2,FALSE)</f>
        <v>1.98</v>
      </c>
      <c r="V58" s="38">
        <f>VLOOKUP(J58,Blad1!$A$2:$B$237,2,FALSE)</f>
        <v>1.98</v>
      </c>
      <c r="W58" s="36"/>
      <c r="X58" s="36" t="s">
        <v>151</v>
      </c>
      <c r="Y58" s="36"/>
      <c r="Z58" s="36"/>
      <c r="AA58" s="36"/>
      <c r="AB58" s="36"/>
      <c r="AC58">
        <f t="shared" si="0"/>
        <v>1</v>
      </c>
      <c r="AD58">
        <f t="shared" si="1"/>
        <v>0</v>
      </c>
    </row>
    <row r="59" spans="1:44" s="40" customFormat="1" x14ac:dyDescent="0.3">
      <c r="A59" s="36">
        <v>66</v>
      </c>
      <c r="B59" s="36">
        <v>54</v>
      </c>
      <c r="C59" s="30" t="s">
        <v>160</v>
      </c>
      <c r="D59" s="36" t="s">
        <v>22</v>
      </c>
      <c r="E59" s="36">
        <v>1983</v>
      </c>
      <c r="F59" s="36"/>
      <c r="G59" s="36"/>
      <c r="H59" s="36" t="s">
        <v>0</v>
      </c>
      <c r="I59" s="37">
        <v>540001</v>
      </c>
      <c r="J59" s="37">
        <v>540002</v>
      </c>
      <c r="K59" s="99">
        <v>250</v>
      </c>
      <c r="L59" s="99"/>
      <c r="M59" s="38">
        <v>25.98</v>
      </c>
      <c r="N59" s="38"/>
      <c r="O59" s="58">
        <v>0</v>
      </c>
      <c r="P59" s="58"/>
      <c r="Q59" s="38" t="s">
        <v>1</v>
      </c>
      <c r="R59" s="38">
        <v>-0.11</v>
      </c>
      <c r="S59" s="38">
        <v>-0.04</v>
      </c>
      <c r="T59" s="38"/>
      <c r="U59" s="38">
        <f>VLOOKUP(I59,Blad1!$A$2:$B$237,2,FALSE)</f>
        <v>2.4500000000000002</v>
      </c>
      <c r="V59" s="38">
        <f>VLOOKUP(J59,Blad1!$A$2:$B$237,2,FALSE)</f>
        <v>2.37</v>
      </c>
      <c r="W59" s="36"/>
      <c r="X59" s="36" t="s">
        <v>151</v>
      </c>
      <c r="Y59" s="36"/>
      <c r="Z59" s="36"/>
      <c r="AA59" s="36"/>
      <c r="AB59" s="36"/>
      <c r="AC59">
        <f t="shared" si="0"/>
        <v>1</v>
      </c>
      <c r="AD59">
        <f t="shared" si="1"/>
        <v>0</v>
      </c>
    </row>
    <row r="60" spans="1:44" s="40" customFormat="1" x14ac:dyDescent="0.3">
      <c r="A60" s="36">
        <v>67</v>
      </c>
      <c r="B60" s="36">
        <v>54</v>
      </c>
      <c r="C60" s="30" t="s">
        <v>160</v>
      </c>
      <c r="D60" s="36" t="s">
        <v>22</v>
      </c>
      <c r="E60" s="36">
        <v>1983</v>
      </c>
      <c r="F60" s="36"/>
      <c r="G60" s="36"/>
      <c r="H60" s="36" t="s">
        <v>0</v>
      </c>
      <c r="I60" s="37">
        <v>540002</v>
      </c>
      <c r="J60" s="37">
        <v>540003</v>
      </c>
      <c r="K60" s="99">
        <v>250</v>
      </c>
      <c r="L60" s="99"/>
      <c r="M60" s="38">
        <v>24.52</v>
      </c>
      <c r="N60" s="38"/>
      <c r="O60" s="58">
        <v>4</v>
      </c>
      <c r="P60" s="58"/>
      <c r="Q60" s="38" t="s">
        <v>1</v>
      </c>
      <c r="R60" s="38">
        <v>-0.05</v>
      </c>
      <c r="S60" s="38">
        <v>0.12</v>
      </c>
      <c r="T60" s="38"/>
      <c r="U60" s="38">
        <f>VLOOKUP(I60,Blad1!$A$2:$B$237,2,FALSE)</f>
        <v>2.37</v>
      </c>
      <c r="V60" s="38">
        <f>VLOOKUP(J60,Blad1!$A$2:$B$237,2,FALSE)</f>
        <v>2.54</v>
      </c>
      <c r="W60" s="36"/>
      <c r="X60" s="36" t="s">
        <v>151</v>
      </c>
      <c r="Y60" s="36"/>
      <c r="Z60" s="36"/>
      <c r="AA60" s="36"/>
      <c r="AB60" s="36"/>
      <c r="AC60">
        <f t="shared" si="0"/>
        <v>0</v>
      </c>
      <c r="AD60">
        <f t="shared" si="1"/>
        <v>1</v>
      </c>
    </row>
    <row r="61" spans="1:44" s="40" customFormat="1" x14ac:dyDescent="0.3">
      <c r="A61" s="36">
        <v>68</v>
      </c>
      <c r="B61" s="36">
        <v>54</v>
      </c>
      <c r="C61" s="30" t="s">
        <v>160</v>
      </c>
      <c r="D61" s="36" t="s">
        <v>22</v>
      </c>
      <c r="E61" s="36">
        <v>1983</v>
      </c>
      <c r="F61" s="36"/>
      <c r="G61" s="36"/>
      <c r="H61" s="36" t="s">
        <v>0</v>
      </c>
      <c r="I61" s="37">
        <v>540003</v>
      </c>
      <c r="J61" s="37">
        <v>540004</v>
      </c>
      <c r="K61" s="99">
        <v>250</v>
      </c>
      <c r="L61" s="99"/>
      <c r="M61" s="38">
        <v>65.31</v>
      </c>
      <c r="N61" s="38"/>
      <c r="O61" s="58">
        <v>9</v>
      </c>
      <c r="P61" s="58"/>
      <c r="Q61" s="38" t="s">
        <v>1</v>
      </c>
      <c r="R61" s="38">
        <v>0.14000000000000001</v>
      </c>
      <c r="S61" s="38">
        <v>0.42</v>
      </c>
      <c r="T61" s="38"/>
      <c r="U61" s="38">
        <f>VLOOKUP(I61,Blad1!$A$2:$B$237,2,FALSE)</f>
        <v>2.54</v>
      </c>
      <c r="V61" s="38">
        <f>VLOOKUP(J61,Blad1!$A$2:$B$237,2,FALSE)</f>
        <v>2.38</v>
      </c>
      <c r="W61" s="36"/>
      <c r="X61" s="36" t="s">
        <v>151</v>
      </c>
      <c r="Y61" s="36"/>
      <c r="Z61" s="36"/>
      <c r="AA61" s="36"/>
      <c r="AB61" s="36"/>
      <c r="AC61">
        <f t="shared" si="0"/>
        <v>1</v>
      </c>
      <c r="AD61">
        <f t="shared" si="1"/>
        <v>0</v>
      </c>
    </row>
    <row r="62" spans="1:44" s="40" customFormat="1" x14ac:dyDescent="0.3">
      <c r="A62" s="36">
        <v>69</v>
      </c>
      <c r="B62" s="36">
        <v>54</v>
      </c>
      <c r="C62" s="30" t="s">
        <v>160</v>
      </c>
      <c r="D62" s="36" t="s">
        <v>31</v>
      </c>
      <c r="E62" s="36">
        <v>1983</v>
      </c>
      <c r="F62" s="36"/>
      <c r="G62" s="36"/>
      <c r="H62" s="36" t="s">
        <v>0</v>
      </c>
      <c r="I62" s="37">
        <v>540004</v>
      </c>
      <c r="J62" s="37">
        <v>540005</v>
      </c>
      <c r="K62" s="99">
        <v>250</v>
      </c>
      <c r="L62" s="99"/>
      <c r="M62" s="38">
        <v>24.52</v>
      </c>
      <c r="N62" s="38"/>
      <c r="O62" s="58">
        <v>1</v>
      </c>
      <c r="P62" s="58"/>
      <c r="Q62" s="38" t="s">
        <v>1</v>
      </c>
      <c r="R62" s="38">
        <v>0.45</v>
      </c>
      <c r="S62" s="38">
        <v>0.59</v>
      </c>
      <c r="T62" s="38"/>
      <c r="U62" s="38">
        <f>VLOOKUP(I62,Blad1!$A$2:$B$237,2,FALSE)</f>
        <v>2.38</v>
      </c>
      <c r="V62" s="38">
        <f>VLOOKUP(J62,Blad1!$A$2:$B$237,2,FALSE)</f>
        <v>2.17</v>
      </c>
      <c r="W62" s="36"/>
      <c r="X62" s="36" t="s">
        <v>151</v>
      </c>
      <c r="Y62" s="36" t="s">
        <v>154</v>
      </c>
      <c r="Z62" s="36"/>
      <c r="AA62" s="36"/>
      <c r="AB62" s="36"/>
      <c r="AC62">
        <f t="shared" si="0"/>
        <v>1</v>
      </c>
      <c r="AD62">
        <f t="shared" si="1"/>
        <v>0</v>
      </c>
    </row>
    <row r="63" spans="1:44" s="40" customFormat="1" x14ac:dyDescent="0.3">
      <c r="A63" s="36">
        <v>70</v>
      </c>
      <c r="B63" s="36">
        <v>54</v>
      </c>
      <c r="C63" s="30" t="s">
        <v>160</v>
      </c>
      <c r="D63" s="36" t="s">
        <v>31</v>
      </c>
      <c r="E63" s="36">
        <v>1983</v>
      </c>
      <c r="F63" s="36"/>
      <c r="G63" s="36"/>
      <c r="H63" s="36" t="s">
        <v>0</v>
      </c>
      <c r="I63" s="37">
        <v>540005</v>
      </c>
      <c r="J63" s="37">
        <v>540006</v>
      </c>
      <c r="K63" s="99">
        <v>250</v>
      </c>
      <c r="L63" s="99"/>
      <c r="M63" s="38">
        <v>29.55</v>
      </c>
      <c r="N63" s="38"/>
      <c r="O63" s="58">
        <v>6</v>
      </c>
      <c r="P63" s="58"/>
      <c r="Q63" s="38" t="s">
        <v>1</v>
      </c>
      <c r="R63" s="38">
        <v>0.59</v>
      </c>
      <c r="S63" s="38">
        <v>0.7</v>
      </c>
      <c r="T63" s="38"/>
      <c r="U63" s="38">
        <f>VLOOKUP(I63,Blad1!$A$2:$B$237,2,FALSE)</f>
        <v>2.17</v>
      </c>
      <c r="V63" s="38">
        <f>VLOOKUP(J63,Blad1!$A$2:$B$237,2,FALSE)</f>
        <v>2.2000000000000002</v>
      </c>
      <c r="W63" s="36"/>
      <c r="X63" s="36" t="s">
        <v>151</v>
      </c>
      <c r="Y63" s="36" t="s">
        <v>154</v>
      </c>
      <c r="Z63" s="36"/>
      <c r="AA63" s="36"/>
      <c r="AB63" s="36"/>
      <c r="AC63">
        <f t="shared" si="0"/>
        <v>1</v>
      </c>
      <c r="AD63">
        <f t="shared" si="1"/>
        <v>0</v>
      </c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</row>
    <row r="64" spans="1:44" s="40" customFormat="1" x14ac:dyDescent="0.3">
      <c r="A64" s="36">
        <v>71</v>
      </c>
      <c r="B64" s="36">
        <v>54</v>
      </c>
      <c r="C64" s="30" t="s">
        <v>160</v>
      </c>
      <c r="D64" s="36" t="s">
        <v>23</v>
      </c>
      <c r="E64" s="36">
        <v>1983</v>
      </c>
      <c r="F64" s="36"/>
      <c r="G64" s="36"/>
      <c r="H64" s="36" t="s">
        <v>0</v>
      </c>
      <c r="I64" s="37">
        <v>540012</v>
      </c>
      <c r="J64" s="37">
        <v>540037</v>
      </c>
      <c r="K64" s="99">
        <v>250</v>
      </c>
      <c r="L64" s="99"/>
      <c r="M64" s="38">
        <v>35.47</v>
      </c>
      <c r="N64" s="38"/>
      <c r="O64" s="58">
        <v>8</v>
      </c>
      <c r="P64" s="58"/>
      <c r="Q64" s="38" t="s">
        <v>1</v>
      </c>
      <c r="R64" s="38">
        <v>0.44</v>
      </c>
      <c r="S64" s="38">
        <v>0.32</v>
      </c>
      <c r="T64" s="38"/>
      <c r="U64" s="38">
        <f>VLOOKUP(I64,Blad1!$A$2:$B$237,2,FALSE)</f>
        <v>2.06</v>
      </c>
      <c r="V64" s="38">
        <f>VLOOKUP(J64,Blad1!$A$2:$B$237,2,FALSE)</f>
        <v>1.87</v>
      </c>
      <c r="W64" s="36"/>
      <c r="X64" s="36" t="s">
        <v>151</v>
      </c>
      <c r="Y64" s="36"/>
      <c r="Z64" s="36"/>
      <c r="AA64" s="36"/>
      <c r="AB64" s="36"/>
      <c r="AC64">
        <f t="shared" si="0"/>
        <v>1</v>
      </c>
      <c r="AD64">
        <f t="shared" si="1"/>
        <v>0</v>
      </c>
    </row>
    <row r="65" spans="1:44" s="40" customFormat="1" x14ac:dyDescent="0.3">
      <c r="A65" s="36">
        <v>72</v>
      </c>
      <c r="B65" s="36">
        <v>54</v>
      </c>
      <c r="C65" s="30" t="s">
        <v>160</v>
      </c>
      <c r="D65" s="36" t="s">
        <v>23</v>
      </c>
      <c r="E65" s="36">
        <v>1983</v>
      </c>
      <c r="F65" s="36"/>
      <c r="G65" s="36"/>
      <c r="H65" s="36" t="s">
        <v>0</v>
      </c>
      <c r="I65" s="37">
        <v>540037</v>
      </c>
      <c r="J65" s="37">
        <v>540038</v>
      </c>
      <c r="K65" s="99">
        <v>250</v>
      </c>
      <c r="L65" s="99"/>
      <c r="M65" s="38">
        <v>48.85</v>
      </c>
      <c r="N65" s="38"/>
      <c r="O65" s="58">
        <v>10</v>
      </c>
      <c r="P65" s="58"/>
      <c r="Q65" s="38" t="s">
        <v>1</v>
      </c>
      <c r="R65" s="38">
        <v>0.32</v>
      </c>
      <c r="S65" s="38">
        <v>0.04</v>
      </c>
      <c r="T65" s="38"/>
      <c r="U65" s="38">
        <f>VLOOKUP(I65,Blad1!$A$2:$B$237,2,FALSE)</f>
        <v>1.87</v>
      </c>
      <c r="V65" s="38">
        <f>VLOOKUP(J65,Blad1!$A$2:$B$237,2,FALSE)</f>
        <v>1.55</v>
      </c>
      <c r="W65" s="36"/>
      <c r="X65" s="36" t="s">
        <v>151</v>
      </c>
      <c r="Y65" s="36"/>
      <c r="Z65" s="36"/>
      <c r="AA65" s="36"/>
      <c r="AB65" s="36"/>
      <c r="AC65">
        <f t="shared" si="0"/>
        <v>1</v>
      </c>
      <c r="AD65">
        <f t="shared" si="1"/>
        <v>0</v>
      </c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</row>
    <row r="66" spans="1:44" s="40" customFormat="1" x14ac:dyDescent="0.3">
      <c r="A66" s="36">
        <v>73</v>
      </c>
      <c r="B66" s="36">
        <v>54</v>
      </c>
      <c r="C66" s="30" t="s">
        <v>160</v>
      </c>
      <c r="D66" s="36" t="s">
        <v>23</v>
      </c>
      <c r="E66" s="36">
        <v>1983</v>
      </c>
      <c r="F66" s="36"/>
      <c r="G66" s="36"/>
      <c r="H66" s="36" t="s">
        <v>0</v>
      </c>
      <c r="I66" s="37">
        <v>540038</v>
      </c>
      <c r="J66" s="37">
        <v>540039</v>
      </c>
      <c r="K66" s="99">
        <v>250</v>
      </c>
      <c r="L66" s="99"/>
      <c r="M66" s="38">
        <v>29.55</v>
      </c>
      <c r="N66" s="38"/>
      <c r="O66" s="58">
        <v>1</v>
      </c>
      <c r="P66" s="58"/>
      <c r="Q66" s="38" t="s">
        <v>1</v>
      </c>
      <c r="R66" s="38">
        <v>0.05</v>
      </c>
      <c r="S66" s="38">
        <v>-7.0000000000000007E-2</v>
      </c>
      <c r="T66" s="38"/>
      <c r="U66" s="38">
        <f>VLOOKUP(I66,Blad1!$A$2:$B$237,2,FALSE)</f>
        <v>1.55</v>
      </c>
      <c r="V66" s="38">
        <f>VLOOKUP(J66,Blad1!$A$2:$B$237,2,FALSE)</f>
        <v>1.6</v>
      </c>
      <c r="W66" s="36"/>
      <c r="X66" s="36" t="s">
        <v>151</v>
      </c>
      <c r="Y66" s="36"/>
      <c r="Z66" s="36"/>
      <c r="AA66" s="36"/>
      <c r="AB66" s="36"/>
      <c r="AC66">
        <f t="shared" si="0"/>
        <v>1</v>
      </c>
      <c r="AD66">
        <f t="shared" si="1"/>
        <v>0</v>
      </c>
    </row>
    <row r="67" spans="1:44" s="40" customFormat="1" x14ac:dyDescent="0.3">
      <c r="A67" s="36">
        <v>74</v>
      </c>
      <c r="B67" s="36">
        <v>54</v>
      </c>
      <c r="C67" s="30" t="s">
        <v>160</v>
      </c>
      <c r="D67" s="36" t="s">
        <v>24</v>
      </c>
      <c r="E67" s="36">
        <v>1983</v>
      </c>
      <c r="F67" s="36"/>
      <c r="G67" s="36"/>
      <c r="H67" s="36" t="s">
        <v>0</v>
      </c>
      <c r="I67" s="37">
        <v>540020</v>
      </c>
      <c r="J67" s="37">
        <v>540036</v>
      </c>
      <c r="K67" s="99">
        <v>250</v>
      </c>
      <c r="L67" s="99"/>
      <c r="M67" s="38">
        <v>39.92</v>
      </c>
      <c r="N67" s="38"/>
      <c r="O67" s="58">
        <v>1</v>
      </c>
      <c r="P67" s="58"/>
      <c r="Q67" s="38" t="s">
        <v>1</v>
      </c>
      <c r="R67" s="38">
        <v>-0.87</v>
      </c>
      <c r="S67" s="38">
        <v>-0.77</v>
      </c>
      <c r="T67" s="38"/>
      <c r="U67" s="38">
        <f>VLOOKUP(I67,Blad1!$A$2:$B$237,2,FALSE)</f>
        <v>1.58</v>
      </c>
      <c r="V67" s="38">
        <f>VLOOKUP(J67,Blad1!$A$2:$B$237,2,FALSE)</f>
        <v>1.54</v>
      </c>
      <c r="W67" s="36"/>
      <c r="X67" s="36" t="s">
        <v>151</v>
      </c>
      <c r="Y67" s="36"/>
      <c r="Z67" s="36"/>
      <c r="AA67" s="36"/>
      <c r="AB67" s="36"/>
      <c r="AC67">
        <f t="shared" si="0"/>
        <v>1</v>
      </c>
      <c r="AD67">
        <f t="shared" si="1"/>
        <v>0</v>
      </c>
    </row>
    <row r="68" spans="1:44" s="40" customFormat="1" x14ac:dyDescent="0.3">
      <c r="A68" s="36">
        <v>75</v>
      </c>
      <c r="B68" s="36">
        <v>54</v>
      </c>
      <c r="C68" s="30" t="s">
        <v>160</v>
      </c>
      <c r="D68" s="36" t="s">
        <v>24</v>
      </c>
      <c r="E68" s="36">
        <v>1983</v>
      </c>
      <c r="F68" s="36"/>
      <c r="G68" s="36"/>
      <c r="H68" s="36" t="s">
        <v>0</v>
      </c>
      <c r="I68" s="37">
        <v>540035</v>
      </c>
      <c r="J68" s="37">
        <v>540036</v>
      </c>
      <c r="K68" s="99">
        <v>250</v>
      </c>
      <c r="L68" s="99"/>
      <c r="M68" s="38">
        <v>34.54</v>
      </c>
      <c r="N68" s="38"/>
      <c r="O68" s="58">
        <v>11</v>
      </c>
      <c r="P68" s="58"/>
      <c r="Q68" s="38" t="s">
        <v>1</v>
      </c>
      <c r="R68" s="38">
        <v>-0.64</v>
      </c>
      <c r="S68" s="38">
        <v>-0.76</v>
      </c>
      <c r="T68" s="38"/>
      <c r="U68" s="38">
        <f>VLOOKUP(I68,Blad1!$A$2:$B$237,2,FALSE)</f>
        <v>1.58</v>
      </c>
      <c r="V68" s="38">
        <f>VLOOKUP(J68,Blad1!$A$2:$B$237,2,FALSE)</f>
        <v>1.54</v>
      </c>
      <c r="W68" s="36"/>
      <c r="X68" s="36" t="s">
        <v>151</v>
      </c>
      <c r="Y68" s="36"/>
      <c r="Z68" s="36"/>
      <c r="AA68" s="36"/>
      <c r="AB68" s="36"/>
      <c r="AC68">
        <f t="shared" si="0"/>
        <v>1</v>
      </c>
      <c r="AD68">
        <f t="shared" si="1"/>
        <v>0</v>
      </c>
    </row>
    <row r="69" spans="1:44" s="40" customFormat="1" x14ac:dyDescent="0.3">
      <c r="A69" s="36">
        <v>76</v>
      </c>
      <c r="B69" s="36">
        <v>54</v>
      </c>
      <c r="C69" s="30" t="s">
        <v>160</v>
      </c>
      <c r="D69" s="36" t="s">
        <v>24</v>
      </c>
      <c r="E69" s="36">
        <v>1983</v>
      </c>
      <c r="F69" s="36"/>
      <c r="G69" s="36"/>
      <c r="H69" s="36" t="s">
        <v>0</v>
      </c>
      <c r="I69" s="37">
        <v>540031</v>
      </c>
      <c r="J69" s="37">
        <v>540035</v>
      </c>
      <c r="K69" s="99">
        <v>250</v>
      </c>
      <c r="L69" s="99"/>
      <c r="M69" s="38">
        <v>34.01</v>
      </c>
      <c r="N69" s="38"/>
      <c r="O69" s="58">
        <v>3</v>
      </c>
      <c r="P69" s="58"/>
      <c r="Q69" s="38" t="s">
        <v>1</v>
      </c>
      <c r="R69" s="38">
        <v>-0.47</v>
      </c>
      <c r="S69" s="38">
        <v>-0.62</v>
      </c>
      <c r="T69" s="38"/>
      <c r="U69" s="38">
        <f>VLOOKUP(I69,Blad1!$A$2:$B$237,2,FALSE)</f>
        <v>1.61</v>
      </c>
      <c r="V69" s="38">
        <f>VLOOKUP(J69,Blad1!$A$2:$B$237,2,FALSE)</f>
        <v>1.58</v>
      </c>
      <c r="W69" s="36"/>
      <c r="X69" s="36" t="s">
        <v>151</v>
      </c>
      <c r="Y69" s="36"/>
      <c r="Z69" s="36"/>
      <c r="AA69" s="36"/>
      <c r="AB69" s="36"/>
      <c r="AC69">
        <f t="shared" si="0"/>
        <v>1</v>
      </c>
      <c r="AD69">
        <f t="shared" si="1"/>
        <v>0</v>
      </c>
    </row>
    <row r="70" spans="1:44" s="40" customFormat="1" x14ac:dyDescent="0.3">
      <c r="A70" s="36">
        <v>77</v>
      </c>
      <c r="B70" s="36">
        <v>54</v>
      </c>
      <c r="C70" s="30" t="s">
        <v>160</v>
      </c>
      <c r="D70" s="36" t="s">
        <v>25</v>
      </c>
      <c r="E70" s="36">
        <v>1983</v>
      </c>
      <c r="F70" s="36"/>
      <c r="G70" s="36"/>
      <c r="H70" s="36" t="s">
        <v>0</v>
      </c>
      <c r="I70" s="37">
        <v>540010</v>
      </c>
      <c r="J70" s="37">
        <v>540011</v>
      </c>
      <c r="K70" s="99">
        <v>250</v>
      </c>
      <c r="L70" s="99"/>
      <c r="M70" s="38">
        <v>44.94</v>
      </c>
      <c r="N70" s="38"/>
      <c r="O70" s="58">
        <v>5</v>
      </c>
      <c r="P70" s="58"/>
      <c r="Q70" s="38" t="s">
        <v>1</v>
      </c>
      <c r="R70" s="38">
        <v>-0.1</v>
      </c>
      <c r="S70" s="38">
        <v>-0.3</v>
      </c>
      <c r="T70" s="38"/>
      <c r="U70" s="38">
        <f>VLOOKUP(I70,Blad1!$A$2:$B$237,2,FALSE)</f>
        <v>1.6</v>
      </c>
      <c r="V70" s="38">
        <f>VLOOKUP(J70,Blad1!$A$2:$B$237,2,FALSE)</f>
        <v>1.61</v>
      </c>
      <c r="W70" s="36"/>
      <c r="X70" s="36" t="s">
        <v>151</v>
      </c>
      <c r="Y70" s="36"/>
      <c r="Z70" s="36"/>
      <c r="AA70" s="36"/>
      <c r="AB70" s="36"/>
      <c r="AC70">
        <f t="shared" si="0"/>
        <v>1</v>
      </c>
      <c r="AD70">
        <f t="shared" si="1"/>
        <v>0</v>
      </c>
    </row>
    <row r="71" spans="1:44" s="40" customFormat="1" x14ac:dyDescent="0.3">
      <c r="A71" s="36">
        <v>78</v>
      </c>
      <c r="B71" s="36">
        <v>54</v>
      </c>
      <c r="C71" s="30" t="s">
        <v>160</v>
      </c>
      <c r="D71" s="36" t="s">
        <v>25</v>
      </c>
      <c r="E71" s="36">
        <v>1983</v>
      </c>
      <c r="F71" s="36"/>
      <c r="G71" s="36"/>
      <c r="H71" s="36" t="s">
        <v>0</v>
      </c>
      <c r="I71" s="37">
        <v>540011</v>
      </c>
      <c r="J71" s="37">
        <v>540039</v>
      </c>
      <c r="K71" s="99">
        <v>250</v>
      </c>
      <c r="L71" s="99"/>
      <c r="M71" s="38">
        <v>44.01</v>
      </c>
      <c r="N71" s="38"/>
      <c r="O71" s="58">
        <v>17</v>
      </c>
      <c r="P71" s="58"/>
      <c r="Q71" s="38" t="s">
        <v>1</v>
      </c>
      <c r="R71" s="38">
        <v>-0.3</v>
      </c>
      <c r="S71" s="38">
        <v>-0.46</v>
      </c>
      <c r="T71" s="38"/>
      <c r="U71" s="38">
        <f>VLOOKUP(I71,Blad1!$A$2:$B$237,2,FALSE)</f>
        <v>1.61</v>
      </c>
      <c r="V71" s="38">
        <f>VLOOKUP(J71,Blad1!$A$2:$B$237,2,FALSE)</f>
        <v>1.6</v>
      </c>
      <c r="W71" s="36"/>
      <c r="X71" s="36" t="s">
        <v>151</v>
      </c>
      <c r="Y71" s="36"/>
      <c r="Z71" s="36"/>
      <c r="AA71" s="36"/>
      <c r="AB71" s="36"/>
      <c r="AC71">
        <f t="shared" si="0"/>
        <v>0</v>
      </c>
      <c r="AD71">
        <f t="shared" si="1"/>
        <v>1</v>
      </c>
    </row>
    <row r="72" spans="1:44" s="40" customFormat="1" x14ac:dyDescent="0.3">
      <c r="A72" s="36">
        <v>79</v>
      </c>
      <c r="B72" s="36">
        <v>54</v>
      </c>
      <c r="C72" s="30" t="s">
        <v>160</v>
      </c>
      <c r="D72" s="36" t="s">
        <v>26</v>
      </c>
      <c r="E72" s="36">
        <v>1983</v>
      </c>
      <c r="F72" s="36"/>
      <c r="G72" s="36"/>
      <c r="H72" s="36" t="s">
        <v>0</v>
      </c>
      <c r="I72" s="37">
        <v>540015</v>
      </c>
      <c r="J72" s="37">
        <v>540018</v>
      </c>
      <c r="K72" s="99">
        <v>250</v>
      </c>
      <c r="L72" s="99"/>
      <c r="M72" s="38">
        <v>53.85</v>
      </c>
      <c r="N72" s="38"/>
      <c r="O72" s="58">
        <v>9</v>
      </c>
      <c r="P72" s="58"/>
      <c r="Q72" s="38" t="s">
        <v>1</v>
      </c>
      <c r="R72" s="38">
        <v>-0.21</v>
      </c>
      <c r="S72" s="38">
        <v>-0.46</v>
      </c>
      <c r="T72" s="38"/>
      <c r="U72" s="38">
        <f>VLOOKUP(I72,Blad1!$A$2:$B$237,2,FALSE)</f>
        <v>1.58</v>
      </c>
      <c r="V72" s="38">
        <f>VLOOKUP(J72,Blad1!$A$2:$B$237,2,FALSE)</f>
        <v>1.61</v>
      </c>
      <c r="W72" s="36"/>
      <c r="X72" s="36" t="s">
        <v>151</v>
      </c>
      <c r="Y72" s="36"/>
      <c r="Z72" s="36"/>
      <c r="AA72" s="36"/>
      <c r="AB72" s="36"/>
      <c r="AC72">
        <f t="shared" si="0"/>
        <v>0</v>
      </c>
      <c r="AD72">
        <f t="shared" si="1"/>
        <v>1</v>
      </c>
    </row>
    <row r="73" spans="1:44" s="40" customFormat="1" x14ac:dyDescent="0.3">
      <c r="A73" s="36">
        <v>80</v>
      </c>
      <c r="B73" s="36">
        <v>54</v>
      </c>
      <c r="C73" s="30" t="s">
        <v>160</v>
      </c>
      <c r="D73" s="36" t="s">
        <v>26</v>
      </c>
      <c r="E73" s="36">
        <v>1983</v>
      </c>
      <c r="F73" s="36"/>
      <c r="G73" s="36"/>
      <c r="H73" s="36" t="s">
        <v>0</v>
      </c>
      <c r="I73" s="37">
        <v>540018</v>
      </c>
      <c r="J73" s="37">
        <v>540025</v>
      </c>
      <c r="K73" s="99">
        <v>250</v>
      </c>
      <c r="L73" s="99"/>
      <c r="M73" s="38">
        <v>52.55</v>
      </c>
      <c r="N73" s="38"/>
      <c r="O73" s="58">
        <v>14</v>
      </c>
      <c r="P73" s="58"/>
      <c r="Q73" s="38" t="s">
        <v>1</v>
      </c>
      <c r="R73" s="38">
        <v>-0.62</v>
      </c>
      <c r="S73" s="38">
        <v>-0.89</v>
      </c>
      <c r="T73" s="38"/>
      <c r="U73" s="38">
        <f>VLOOKUP(I73,Blad1!$A$2:$B$237,2,FALSE)</f>
        <v>1.61</v>
      </c>
      <c r="V73" s="38">
        <f>VLOOKUP(J73,Blad1!$A$2:$B$237,2,FALSE)</f>
        <v>1.56</v>
      </c>
      <c r="W73" s="36"/>
      <c r="X73" s="36" t="s">
        <v>151</v>
      </c>
      <c r="Y73" s="36"/>
      <c r="Z73" s="36"/>
      <c r="AA73" s="36"/>
      <c r="AB73" s="36"/>
      <c r="AC73">
        <f t="shared" si="0"/>
        <v>1</v>
      </c>
      <c r="AD73">
        <f t="shared" si="1"/>
        <v>0</v>
      </c>
    </row>
    <row r="74" spans="1:44" s="40" customFormat="1" x14ac:dyDescent="0.3">
      <c r="A74" s="36">
        <v>81</v>
      </c>
      <c r="B74" s="36">
        <v>54</v>
      </c>
      <c r="C74" s="30" t="s">
        <v>160</v>
      </c>
      <c r="D74" s="36" t="s">
        <v>27</v>
      </c>
      <c r="E74" s="36">
        <v>1983</v>
      </c>
      <c r="F74" s="36"/>
      <c r="G74" s="36"/>
      <c r="H74" s="36" t="s">
        <v>0</v>
      </c>
      <c r="I74" s="37">
        <v>540023</v>
      </c>
      <c r="J74" s="37">
        <v>540124</v>
      </c>
      <c r="K74" s="99">
        <v>250</v>
      </c>
      <c r="L74" s="99"/>
      <c r="M74" s="38">
        <v>36.770000000000003</v>
      </c>
      <c r="N74" s="38"/>
      <c r="O74" s="58">
        <v>7</v>
      </c>
      <c r="P74" s="58"/>
      <c r="Q74" s="38" t="s">
        <v>1</v>
      </c>
      <c r="R74" s="38">
        <v>-1.36</v>
      </c>
      <c r="S74" s="38">
        <v>-1.29</v>
      </c>
      <c r="T74" s="38"/>
      <c r="U74" s="38">
        <f>VLOOKUP(I74,Blad1!$A$2:$B$237,2,FALSE)</f>
        <v>1.62</v>
      </c>
      <c r="V74" s="38">
        <f>VLOOKUP(J74,Blad1!$A$2:$B$237,2,FALSE)</f>
        <v>1.53</v>
      </c>
      <c r="W74" s="36"/>
      <c r="X74" s="36" t="s">
        <v>151</v>
      </c>
      <c r="Y74" s="36"/>
      <c r="Z74" s="36"/>
      <c r="AA74" s="36"/>
      <c r="AB74" s="36"/>
      <c r="AC74">
        <f t="shared" ref="AC74:AC137" si="2">IF($M75&lt;50,1,)</f>
        <v>1</v>
      </c>
      <c r="AD74">
        <f t="shared" ref="AD74:AD137" si="3">IF($M75&gt;=50,1,)</f>
        <v>0</v>
      </c>
    </row>
    <row r="75" spans="1:44" s="40" customFormat="1" x14ac:dyDescent="0.3">
      <c r="A75" s="36">
        <v>82</v>
      </c>
      <c r="B75" s="36">
        <v>54</v>
      </c>
      <c r="C75" s="30" t="s">
        <v>160</v>
      </c>
      <c r="D75" s="36" t="s">
        <v>27</v>
      </c>
      <c r="E75" s="36">
        <v>1983</v>
      </c>
      <c r="F75" s="36"/>
      <c r="G75" s="36"/>
      <c r="H75" s="36" t="s">
        <v>0</v>
      </c>
      <c r="I75" s="37">
        <v>540023</v>
      </c>
      <c r="J75" s="37">
        <v>540024</v>
      </c>
      <c r="K75" s="99">
        <v>250</v>
      </c>
      <c r="L75" s="99"/>
      <c r="M75" s="38">
        <v>38.630000000000003</v>
      </c>
      <c r="N75" s="38"/>
      <c r="O75" s="58">
        <v>8</v>
      </c>
      <c r="P75" s="58"/>
      <c r="Q75" s="38" t="s">
        <v>1</v>
      </c>
      <c r="R75" s="38">
        <v>-1.36</v>
      </c>
      <c r="S75" s="38">
        <v>-1.29</v>
      </c>
      <c r="T75" s="38"/>
      <c r="U75" s="38">
        <f>VLOOKUP(I75,Blad1!$A$2:$B$237,2,FALSE)</f>
        <v>1.62</v>
      </c>
      <c r="V75" s="38">
        <f>VLOOKUP(J75,Blad1!$A$2:$B$237,2,FALSE)</f>
        <v>1.51</v>
      </c>
      <c r="W75" s="36"/>
      <c r="X75" s="36" t="s">
        <v>151</v>
      </c>
      <c r="Y75" s="36"/>
      <c r="Z75" s="36"/>
      <c r="AA75" s="36"/>
      <c r="AB75" s="36"/>
      <c r="AC75">
        <f t="shared" si="2"/>
        <v>1</v>
      </c>
      <c r="AD75">
        <f t="shared" si="3"/>
        <v>0</v>
      </c>
    </row>
    <row r="76" spans="1:44" s="40" customFormat="1" x14ac:dyDescent="0.3">
      <c r="A76" s="36">
        <v>83</v>
      </c>
      <c r="B76" s="36">
        <v>54</v>
      </c>
      <c r="C76" s="30" t="s">
        <v>160</v>
      </c>
      <c r="D76" s="36" t="s">
        <v>27</v>
      </c>
      <c r="E76" s="36">
        <v>1983</v>
      </c>
      <c r="F76" s="36"/>
      <c r="G76" s="36"/>
      <c r="H76" s="36" t="s">
        <v>0</v>
      </c>
      <c r="I76" s="37">
        <v>540024</v>
      </c>
      <c r="J76" s="37">
        <v>540025</v>
      </c>
      <c r="K76" s="99">
        <v>250</v>
      </c>
      <c r="L76" s="99"/>
      <c r="M76" s="38">
        <v>35.47</v>
      </c>
      <c r="N76" s="38"/>
      <c r="O76" s="58">
        <v>7</v>
      </c>
      <c r="P76" s="58"/>
      <c r="Q76" s="38" t="s">
        <v>1</v>
      </c>
      <c r="R76" s="38">
        <v>-1.29</v>
      </c>
      <c r="S76" s="38">
        <v>-1.1599999999999999</v>
      </c>
      <c r="T76" s="38"/>
      <c r="U76" s="38">
        <f>VLOOKUP(I76,Blad1!$A$2:$B$237,2,FALSE)</f>
        <v>1.51</v>
      </c>
      <c r="V76" s="38">
        <f>VLOOKUP(J76,Blad1!$A$2:$B$237,2,FALSE)</f>
        <v>1.56</v>
      </c>
      <c r="W76" s="36"/>
      <c r="X76" s="36" t="s">
        <v>151</v>
      </c>
      <c r="Y76" s="36"/>
      <c r="Z76" s="36"/>
      <c r="AA76" s="36"/>
      <c r="AB76" s="36"/>
      <c r="AC76">
        <f t="shared" si="2"/>
        <v>1</v>
      </c>
      <c r="AD76">
        <f t="shared" si="3"/>
        <v>0</v>
      </c>
    </row>
    <row r="77" spans="1:44" s="47" customFormat="1" x14ac:dyDescent="0.3">
      <c r="A77" s="36">
        <v>84</v>
      </c>
      <c r="B77" s="36">
        <v>54</v>
      </c>
      <c r="C77" s="30" t="s">
        <v>160</v>
      </c>
      <c r="D77" s="36" t="s">
        <v>27</v>
      </c>
      <c r="E77" s="36">
        <v>1983</v>
      </c>
      <c r="F77" s="36"/>
      <c r="G77" s="36"/>
      <c r="H77" s="36" t="s">
        <v>0</v>
      </c>
      <c r="I77" s="37">
        <v>540026</v>
      </c>
      <c r="J77" s="37">
        <v>540051</v>
      </c>
      <c r="K77" s="99">
        <v>250</v>
      </c>
      <c r="L77" s="99"/>
      <c r="M77" s="38">
        <v>37.700000000000003</v>
      </c>
      <c r="N77" s="38"/>
      <c r="O77" s="58">
        <v>7</v>
      </c>
      <c r="P77" s="58"/>
      <c r="Q77" s="38" t="s">
        <v>1</v>
      </c>
      <c r="R77" s="38">
        <v>0.04</v>
      </c>
      <c r="S77" s="38">
        <v>0.11</v>
      </c>
      <c r="T77" s="38"/>
      <c r="U77" s="38">
        <f>VLOOKUP(I77,Blad1!$A$2:$B$237,2,FALSE)</f>
        <v>1.66</v>
      </c>
      <c r="V77" s="38">
        <f>VLOOKUP(J77,Blad1!$A$2:$B$237,2,FALSE)</f>
        <v>1.67</v>
      </c>
      <c r="W77" s="36"/>
      <c r="X77" s="36" t="s">
        <v>151</v>
      </c>
      <c r="Y77" s="36"/>
      <c r="Z77" s="36"/>
      <c r="AA77" s="36"/>
      <c r="AB77" s="36"/>
      <c r="AC77">
        <f t="shared" si="2"/>
        <v>1</v>
      </c>
      <c r="AD77">
        <f t="shared" si="3"/>
        <v>0</v>
      </c>
    </row>
    <row r="78" spans="1:44" s="40" customFormat="1" x14ac:dyDescent="0.3">
      <c r="A78" s="36">
        <v>85</v>
      </c>
      <c r="B78" s="36">
        <v>54</v>
      </c>
      <c r="C78" s="30" t="s">
        <v>160</v>
      </c>
      <c r="D78" s="36" t="s">
        <v>28</v>
      </c>
      <c r="E78" s="36">
        <v>1983</v>
      </c>
      <c r="F78" s="36"/>
      <c r="G78" s="36"/>
      <c r="H78" s="36" t="s">
        <v>0</v>
      </c>
      <c r="I78" s="37">
        <v>540016</v>
      </c>
      <c r="J78" s="37">
        <v>540019</v>
      </c>
      <c r="K78" s="99">
        <v>250</v>
      </c>
      <c r="L78" s="99"/>
      <c r="M78" s="38">
        <v>41.79</v>
      </c>
      <c r="N78" s="38"/>
      <c r="O78" s="58">
        <v>4</v>
      </c>
      <c r="P78" s="58"/>
      <c r="Q78" s="38" t="s">
        <v>1</v>
      </c>
      <c r="R78" s="38">
        <v>7.0000000000000007E-2</v>
      </c>
      <c r="S78" s="38">
        <v>-0.31</v>
      </c>
      <c r="T78" s="38"/>
      <c r="U78" s="38">
        <f>VLOOKUP(I78,Blad1!$A$2:$B$237,2,FALSE)</f>
        <v>1.61</v>
      </c>
      <c r="V78" s="38">
        <f>VLOOKUP(J78,Blad1!$A$2:$B$237,2,FALSE)</f>
        <v>1.55</v>
      </c>
      <c r="W78" s="36"/>
      <c r="X78" s="36" t="s">
        <v>151</v>
      </c>
      <c r="Y78" s="36"/>
      <c r="Z78" s="36"/>
      <c r="AA78" s="36"/>
      <c r="AB78" s="36"/>
      <c r="AC78">
        <f t="shared" si="2"/>
        <v>1</v>
      </c>
      <c r="AD78">
        <f t="shared" si="3"/>
        <v>0</v>
      </c>
    </row>
    <row r="79" spans="1:44" s="40" customFormat="1" x14ac:dyDescent="0.3">
      <c r="A79" s="36">
        <v>86</v>
      </c>
      <c r="B79" s="36">
        <v>54</v>
      </c>
      <c r="C79" s="30" t="s">
        <v>160</v>
      </c>
      <c r="D79" s="36" t="s">
        <v>28</v>
      </c>
      <c r="E79" s="36">
        <v>1983</v>
      </c>
      <c r="F79" s="36"/>
      <c r="G79" s="36"/>
      <c r="H79" s="36" t="s">
        <v>0</v>
      </c>
      <c r="I79" s="37">
        <v>540019</v>
      </c>
      <c r="J79" s="37">
        <v>540020</v>
      </c>
      <c r="K79" s="99">
        <v>250</v>
      </c>
      <c r="L79" s="99"/>
      <c r="M79" s="38">
        <v>44.01</v>
      </c>
      <c r="N79" s="38"/>
      <c r="O79" s="58">
        <v>18</v>
      </c>
      <c r="P79" s="58"/>
      <c r="Q79" s="38" t="s">
        <v>1</v>
      </c>
      <c r="R79" s="38">
        <v>-0.13</v>
      </c>
      <c r="S79" s="38">
        <v>-0.34</v>
      </c>
      <c r="T79" s="38"/>
      <c r="U79" s="38">
        <f>VLOOKUP(I79,Blad1!$A$2:$B$237,2,FALSE)</f>
        <v>1.55</v>
      </c>
      <c r="V79" s="38">
        <f>VLOOKUP(J79,Blad1!$A$2:$B$237,2,FALSE)</f>
        <v>1.58</v>
      </c>
      <c r="W79" s="36"/>
      <c r="X79" s="36" t="s">
        <v>151</v>
      </c>
      <c r="Y79" s="36"/>
      <c r="Z79" s="36"/>
      <c r="AA79" s="36"/>
      <c r="AB79" s="36"/>
      <c r="AC79">
        <f t="shared" si="2"/>
        <v>1</v>
      </c>
      <c r="AD79">
        <f t="shared" si="3"/>
        <v>0</v>
      </c>
    </row>
    <row r="80" spans="1:44" s="40" customFormat="1" x14ac:dyDescent="0.3">
      <c r="A80" s="36">
        <v>87</v>
      </c>
      <c r="B80" s="36">
        <v>54</v>
      </c>
      <c r="C80" s="30" t="s">
        <v>160</v>
      </c>
      <c r="D80" s="36" t="s">
        <v>28</v>
      </c>
      <c r="E80" s="36">
        <v>1983</v>
      </c>
      <c r="F80" s="36"/>
      <c r="G80" s="36"/>
      <c r="H80" s="36" t="s">
        <v>0</v>
      </c>
      <c r="I80" s="37">
        <v>540020</v>
      </c>
      <c r="J80" s="37">
        <v>540021</v>
      </c>
      <c r="K80" s="99">
        <v>250</v>
      </c>
      <c r="L80" s="99"/>
      <c r="M80" s="38">
        <v>23.43</v>
      </c>
      <c r="N80" s="38"/>
      <c r="O80" s="58">
        <v>2</v>
      </c>
      <c r="P80" s="58"/>
      <c r="Q80" s="38" t="s">
        <v>1</v>
      </c>
      <c r="R80" s="38">
        <v>-0.87</v>
      </c>
      <c r="S80" s="38">
        <v>-0.93</v>
      </c>
      <c r="T80" s="38"/>
      <c r="U80" s="38">
        <f>VLOOKUP(I80,Blad1!$A$2:$B$237,2,FALSE)</f>
        <v>1.58</v>
      </c>
      <c r="V80" s="38">
        <f>VLOOKUP(J80,Blad1!$A$2:$B$237,2,FALSE)</f>
        <v>1.58</v>
      </c>
      <c r="W80" s="36"/>
      <c r="X80" s="36" t="s">
        <v>151</v>
      </c>
      <c r="Y80" s="36"/>
      <c r="Z80" s="36"/>
      <c r="AA80" s="36"/>
      <c r="AB80" s="36"/>
      <c r="AC80">
        <f t="shared" si="2"/>
        <v>0</v>
      </c>
      <c r="AD80">
        <f t="shared" si="3"/>
        <v>1</v>
      </c>
    </row>
    <row r="81" spans="1:30" s="40" customFormat="1" x14ac:dyDescent="0.3">
      <c r="A81" s="36">
        <v>88</v>
      </c>
      <c r="B81" s="36">
        <v>54</v>
      </c>
      <c r="C81" s="30" t="s">
        <v>160</v>
      </c>
      <c r="D81" s="36" t="s">
        <v>28</v>
      </c>
      <c r="E81" s="36">
        <v>1983</v>
      </c>
      <c r="F81" s="36"/>
      <c r="G81" s="36"/>
      <c r="H81" s="36" t="s">
        <v>0</v>
      </c>
      <c r="I81" s="37">
        <v>540021</v>
      </c>
      <c r="J81" s="37">
        <v>540022</v>
      </c>
      <c r="K81" s="99">
        <v>250</v>
      </c>
      <c r="L81" s="99"/>
      <c r="M81" s="38">
        <v>51.62</v>
      </c>
      <c r="N81" s="38"/>
      <c r="O81" s="58">
        <v>16</v>
      </c>
      <c r="P81" s="58"/>
      <c r="Q81" s="38" t="s">
        <v>1</v>
      </c>
      <c r="R81" s="38">
        <v>-0.94</v>
      </c>
      <c r="S81" s="38">
        <v>-0.08</v>
      </c>
      <c r="T81" s="38"/>
      <c r="U81" s="38">
        <f>VLOOKUP(I81,Blad1!$A$2:$B$237,2,FALSE)</f>
        <v>1.58</v>
      </c>
      <c r="V81" s="38">
        <f>VLOOKUP(J81,Blad1!$A$2:$B$237,2,FALSE)</f>
        <v>1.65</v>
      </c>
      <c r="W81" s="36"/>
      <c r="X81" s="36" t="s">
        <v>151</v>
      </c>
      <c r="Y81" s="36"/>
      <c r="Z81" s="36"/>
      <c r="AA81" s="36"/>
      <c r="AB81" s="36"/>
      <c r="AC81">
        <f t="shared" si="2"/>
        <v>1</v>
      </c>
      <c r="AD81">
        <f t="shared" si="3"/>
        <v>0</v>
      </c>
    </row>
    <row r="82" spans="1:30" s="40" customFormat="1" x14ac:dyDescent="0.3">
      <c r="A82" s="36">
        <v>89</v>
      </c>
      <c r="B82" s="36">
        <v>54</v>
      </c>
      <c r="C82" s="30" t="s">
        <v>160</v>
      </c>
      <c r="D82" s="36" t="s">
        <v>29</v>
      </c>
      <c r="E82" s="36">
        <v>1983</v>
      </c>
      <c r="F82" s="36"/>
      <c r="G82" s="36"/>
      <c r="H82" s="36" t="s">
        <v>0</v>
      </c>
      <c r="I82" s="37">
        <v>540022</v>
      </c>
      <c r="J82" s="37">
        <v>540027</v>
      </c>
      <c r="K82" s="99">
        <v>250</v>
      </c>
      <c r="L82" s="99"/>
      <c r="M82" s="38">
        <v>40.85</v>
      </c>
      <c r="N82" s="38"/>
      <c r="O82" s="58">
        <v>2</v>
      </c>
      <c r="P82" s="58"/>
      <c r="Q82" s="38" t="s">
        <v>1</v>
      </c>
      <c r="R82" s="38">
        <v>-0.7</v>
      </c>
      <c r="S82" s="38">
        <v>-0.57999999999999996</v>
      </c>
      <c r="T82" s="38"/>
      <c r="U82" s="38">
        <f>VLOOKUP(I82,Blad1!$A$2:$B$237,2,FALSE)</f>
        <v>1.65</v>
      </c>
      <c r="V82" s="38">
        <f>VLOOKUP(J82,Blad1!$A$2:$B$237,2,FALSE)</f>
        <v>1.54</v>
      </c>
      <c r="W82" s="36"/>
      <c r="X82" s="36" t="s">
        <v>151</v>
      </c>
      <c r="Y82" s="36" t="s">
        <v>155</v>
      </c>
      <c r="Z82" s="36"/>
      <c r="AA82" s="36"/>
      <c r="AB82" s="36"/>
      <c r="AC82">
        <f t="shared" si="2"/>
        <v>1</v>
      </c>
      <c r="AD82">
        <f t="shared" si="3"/>
        <v>0</v>
      </c>
    </row>
    <row r="83" spans="1:30" s="40" customFormat="1" x14ac:dyDescent="0.3">
      <c r="A83" s="36">
        <v>90</v>
      </c>
      <c r="B83" s="36">
        <v>54</v>
      </c>
      <c r="C83" s="30" t="s">
        <v>160</v>
      </c>
      <c r="D83" s="36" t="s">
        <v>29</v>
      </c>
      <c r="E83" s="36">
        <v>1983</v>
      </c>
      <c r="F83" s="36"/>
      <c r="G83" s="36"/>
      <c r="H83" s="36" t="s">
        <v>0</v>
      </c>
      <c r="I83" s="37">
        <v>540027</v>
      </c>
      <c r="J83" s="37">
        <v>540028</v>
      </c>
      <c r="K83" s="99">
        <v>250</v>
      </c>
      <c r="L83" s="99"/>
      <c r="M83" s="38">
        <v>44.38</v>
      </c>
      <c r="N83" s="38"/>
      <c r="O83" s="58">
        <v>8</v>
      </c>
      <c r="P83" s="58"/>
      <c r="Q83" s="38" t="s">
        <v>1</v>
      </c>
      <c r="R83" s="38">
        <v>-0.56999999999999995</v>
      </c>
      <c r="S83" s="38">
        <v>-0.37</v>
      </c>
      <c r="T83" s="38"/>
      <c r="U83" s="38">
        <f>VLOOKUP(I83,Blad1!$A$2:$B$237,2,FALSE)</f>
        <v>1.54</v>
      </c>
      <c r="V83" s="38">
        <f>VLOOKUP(J83,Blad1!$A$2:$B$237,2,FALSE)</f>
        <v>1.55</v>
      </c>
      <c r="W83" s="36"/>
      <c r="X83" s="36" t="s">
        <v>151</v>
      </c>
      <c r="Y83" s="36"/>
      <c r="Z83" s="36"/>
      <c r="AA83" s="36"/>
      <c r="AB83" s="36"/>
      <c r="AC83">
        <f t="shared" si="2"/>
        <v>1</v>
      </c>
      <c r="AD83">
        <f t="shared" si="3"/>
        <v>0</v>
      </c>
    </row>
    <row r="84" spans="1:30" s="40" customFormat="1" x14ac:dyDescent="0.3">
      <c r="A84" s="36">
        <v>91</v>
      </c>
      <c r="B84" s="36">
        <v>54</v>
      </c>
      <c r="C84" s="30" t="s">
        <v>160</v>
      </c>
      <c r="D84" s="36" t="s">
        <v>29</v>
      </c>
      <c r="E84" s="36">
        <v>1983</v>
      </c>
      <c r="F84" s="36"/>
      <c r="G84" s="36"/>
      <c r="H84" s="36" t="s">
        <v>0</v>
      </c>
      <c r="I84" s="37">
        <v>540028</v>
      </c>
      <c r="J84" s="37">
        <v>540029</v>
      </c>
      <c r="K84" s="99">
        <v>250</v>
      </c>
      <c r="L84" s="99"/>
      <c r="M84" s="38">
        <v>31.38</v>
      </c>
      <c r="N84" s="38"/>
      <c r="O84" s="58">
        <v>7</v>
      </c>
      <c r="P84" s="58"/>
      <c r="Q84" s="38" t="s">
        <v>1</v>
      </c>
      <c r="R84" s="38">
        <v>-0.37</v>
      </c>
      <c r="S84" s="38">
        <v>-0.26</v>
      </c>
      <c r="T84" s="38"/>
      <c r="U84" s="38">
        <f>VLOOKUP(I84,Blad1!$A$2:$B$237,2,FALSE)</f>
        <v>1.55</v>
      </c>
      <c r="V84" s="38">
        <f>VLOOKUP(J84,Blad1!$A$2:$B$237,2,FALSE)</f>
        <v>1.54</v>
      </c>
      <c r="W84" s="36"/>
      <c r="X84" s="36" t="s">
        <v>151</v>
      </c>
      <c r="Y84" s="36"/>
      <c r="Z84" s="36"/>
      <c r="AA84" s="36"/>
      <c r="AB84" s="36"/>
      <c r="AC84">
        <f t="shared" si="2"/>
        <v>1</v>
      </c>
      <c r="AD84">
        <f t="shared" si="3"/>
        <v>0</v>
      </c>
    </row>
    <row r="85" spans="1:30" s="40" customFormat="1" x14ac:dyDescent="0.3">
      <c r="A85" s="36">
        <v>92</v>
      </c>
      <c r="B85" s="36">
        <v>54</v>
      </c>
      <c r="C85" s="30" t="s">
        <v>160</v>
      </c>
      <c r="D85" s="36" t="s">
        <v>29</v>
      </c>
      <c r="E85" s="36">
        <v>1983</v>
      </c>
      <c r="F85" s="36"/>
      <c r="G85" s="36"/>
      <c r="H85" s="36" t="s">
        <v>0</v>
      </c>
      <c r="I85" s="37">
        <v>540029</v>
      </c>
      <c r="J85" s="37">
        <v>540030</v>
      </c>
      <c r="K85" s="99">
        <v>250</v>
      </c>
      <c r="L85" s="99"/>
      <c r="M85" s="38">
        <v>41.63</v>
      </c>
      <c r="N85" s="38"/>
      <c r="O85" s="58">
        <v>2</v>
      </c>
      <c r="P85" s="58"/>
      <c r="Q85" s="38" t="s">
        <v>1</v>
      </c>
      <c r="R85" s="38">
        <v>-0.24</v>
      </c>
      <c r="S85" s="38">
        <v>-0.01</v>
      </c>
      <c r="T85" s="38"/>
      <c r="U85" s="38">
        <f>VLOOKUP(I85,Blad1!$A$2:$B$237,2,FALSE)</f>
        <v>1.54</v>
      </c>
      <c r="V85" s="38">
        <f>VLOOKUP(J85,Blad1!$A$2:$B$237,2,FALSE)</f>
        <v>1.62</v>
      </c>
      <c r="W85" s="36"/>
      <c r="X85" s="36" t="s">
        <v>151</v>
      </c>
      <c r="Y85" s="36"/>
      <c r="Z85" s="36"/>
      <c r="AA85" s="36"/>
      <c r="AB85" s="36"/>
      <c r="AC85">
        <f t="shared" si="2"/>
        <v>1</v>
      </c>
      <c r="AD85">
        <f t="shared" si="3"/>
        <v>0</v>
      </c>
    </row>
    <row r="86" spans="1:30" s="40" customFormat="1" x14ac:dyDescent="0.3">
      <c r="A86" s="36">
        <v>93</v>
      </c>
      <c r="B86" s="36">
        <v>54</v>
      </c>
      <c r="C86" s="30" t="s">
        <v>160</v>
      </c>
      <c r="D86" s="36" t="s">
        <v>30</v>
      </c>
      <c r="E86" s="36">
        <v>1983</v>
      </c>
      <c r="F86" s="36"/>
      <c r="G86" s="36"/>
      <c r="H86" s="36" t="s">
        <v>0</v>
      </c>
      <c r="I86" s="37">
        <v>540001</v>
      </c>
      <c r="J86" s="37">
        <v>540065</v>
      </c>
      <c r="K86" s="99">
        <v>250</v>
      </c>
      <c r="L86" s="99"/>
      <c r="M86" s="38">
        <v>17.02</v>
      </c>
      <c r="N86" s="38"/>
      <c r="O86" s="58">
        <v>0</v>
      </c>
      <c r="P86" s="58"/>
      <c r="Q86" s="38" t="s">
        <v>1</v>
      </c>
      <c r="R86" s="38">
        <v>0.4</v>
      </c>
      <c r="S86" s="38">
        <v>0.45</v>
      </c>
      <c r="T86" s="38"/>
      <c r="U86" s="38">
        <f>VLOOKUP(I86,Blad1!$A$2:$B$237,2,FALSE)</f>
        <v>2.4500000000000002</v>
      </c>
      <c r="V86" s="38">
        <f>VLOOKUP(J86,Blad1!$A$2:$B$237,2,FALSE)</f>
        <v>2.67</v>
      </c>
      <c r="W86" s="36"/>
      <c r="X86" s="36" t="s">
        <v>151</v>
      </c>
      <c r="Y86" s="36"/>
      <c r="Z86" s="36"/>
      <c r="AA86" s="36"/>
      <c r="AB86" s="36"/>
      <c r="AC86">
        <f t="shared" si="2"/>
        <v>1</v>
      </c>
      <c r="AD86">
        <f t="shared" si="3"/>
        <v>0</v>
      </c>
    </row>
    <row r="87" spans="1:30" s="40" customFormat="1" x14ac:dyDescent="0.3">
      <c r="A87" s="36">
        <v>94</v>
      </c>
      <c r="B87" s="36">
        <v>54</v>
      </c>
      <c r="C87" s="30" t="s">
        <v>160</v>
      </c>
      <c r="D87" s="36" t="s">
        <v>30</v>
      </c>
      <c r="E87" s="36">
        <v>1982</v>
      </c>
      <c r="F87" s="36"/>
      <c r="G87" s="36"/>
      <c r="H87" s="36" t="s">
        <v>0</v>
      </c>
      <c r="I87" s="37">
        <v>540053</v>
      </c>
      <c r="J87" s="37">
        <v>540054</v>
      </c>
      <c r="K87" s="99">
        <v>250</v>
      </c>
      <c r="L87" s="99"/>
      <c r="M87" s="38">
        <v>26.93</v>
      </c>
      <c r="N87" s="38"/>
      <c r="O87" s="58">
        <v>5</v>
      </c>
      <c r="P87" s="58"/>
      <c r="Q87" s="38" t="s">
        <v>1</v>
      </c>
      <c r="R87" s="38">
        <v>1.57</v>
      </c>
      <c r="S87" s="38">
        <v>1.47</v>
      </c>
      <c r="T87" s="38"/>
      <c r="U87" s="38">
        <f>VLOOKUP(I87,Blad1!$A$2:$B$237,2,FALSE)</f>
        <v>3.07</v>
      </c>
      <c r="V87" s="38">
        <f>VLOOKUP(J87,Blad1!$A$2:$B$237,2,FALSE)</f>
        <v>2.76</v>
      </c>
      <c r="W87" s="36"/>
      <c r="X87" s="36" t="s">
        <v>151</v>
      </c>
      <c r="Y87" s="36"/>
      <c r="Z87" s="36"/>
      <c r="AA87" s="36"/>
      <c r="AB87" s="36"/>
      <c r="AC87">
        <f t="shared" si="2"/>
        <v>1</v>
      </c>
      <c r="AD87">
        <f t="shared" si="3"/>
        <v>0</v>
      </c>
    </row>
    <row r="88" spans="1:30" s="40" customFormat="1" x14ac:dyDescent="0.3">
      <c r="A88" s="36">
        <v>95</v>
      </c>
      <c r="B88" s="36">
        <v>54</v>
      </c>
      <c r="C88" s="30" t="s">
        <v>160</v>
      </c>
      <c r="D88" s="36" t="s">
        <v>30</v>
      </c>
      <c r="E88" s="36">
        <v>1982</v>
      </c>
      <c r="F88" s="36"/>
      <c r="G88" s="36"/>
      <c r="H88" s="36" t="s">
        <v>0</v>
      </c>
      <c r="I88" s="37">
        <v>540054</v>
      </c>
      <c r="J88" s="37">
        <v>540055</v>
      </c>
      <c r="K88" s="99">
        <v>250</v>
      </c>
      <c r="L88" s="99"/>
      <c r="M88" s="38">
        <v>33.54</v>
      </c>
      <c r="N88" s="38"/>
      <c r="O88" s="58">
        <v>0</v>
      </c>
      <c r="P88" s="58"/>
      <c r="Q88" s="38" t="s">
        <v>1</v>
      </c>
      <c r="R88" s="38">
        <v>1.47</v>
      </c>
      <c r="S88" s="38">
        <v>1.37</v>
      </c>
      <c r="T88" s="38"/>
      <c r="U88" s="38">
        <f>VLOOKUP(I88,Blad1!$A$2:$B$237,2,FALSE)</f>
        <v>2.76</v>
      </c>
      <c r="V88" s="38">
        <f>VLOOKUP(J88,Blad1!$A$2:$B$237,2,FALSE)</f>
        <v>2.77</v>
      </c>
      <c r="W88" s="36"/>
      <c r="X88" s="36" t="s">
        <v>151</v>
      </c>
      <c r="Y88" s="36"/>
      <c r="Z88" s="36"/>
      <c r="AA88" s="36"/>
      <c r="AB88" s="36"/>
      <c r="AC88">
        <f t="shared" si="2"/>
        <v>1</v>
      </c>
      <c r="AD88">
        <f t="shared" si="3"/>
        <v>0</v>
      </c>
    </row>
    <row r="89" spans="1:30" s="40" customFormat="1" x14ac:dyDescent="0.3">
      <c r="A89" s="36">
        <v>96</v>
      </c>
      <c r="B89" s="36">
        <v>54</v>
      </c>
      <c r="C89" s="30" t="s">
        <v>160</v>
      </c>
      <c r="D89" s="36" t="s">
        <v>30</v>
      </c>
      <c r="E89" s="36">
        <v>1982</v>
      </c>
      <c r="F89" s="36"/>
      <c r="G89" s="36"/>
      <c r="H89" s="36" t="s">
        <v>0</v>
      </c>
      <c r="I89" s="37">
        <v>540055</v>
      </c>
      <c r="J89" s="37">
        <v>540098</v>
      </c>
      <c r="K89" s="99">
        <v>250</v>
      </c>
      <c r="L89" s="99"/>
      <c r="M89" s="38">
        <v>41.23</v>
      </c>
      <c r="N89" s="38"/>
      <c r="O89" s="58">
        <v>0</v>
      </c>
      <c r="P89" s="58"/>
      <c r="Q89" s="38" t="s">
        <v>1</v>
      </c>
      <c r="R89" s="38">
        <v>0.45</v>
      </c>
      <c r="S89" s="38">
        <v>0.21</v>
      </c>
      <c r="T89" s="38"/>
      <c r="U89" s="38">
        <f>VLOOKUP(I89,Blad1!$A$2:$B$237,2,FALSE)</f>
        <v>2.77</v>
      </c>
      <c r="V89" s="38">
        <f>VLOOKUP(J89,Blad1!$A$2:$B$237,2,FALSE)</f>
        <v>2.38</v>
      </c>
      <c r="W89" s="36"/>
      <c r="X89" s="36" t="s">
        <v>151</v>
      </c>
      <c r="Y89" s="36"/>
      <c r="Z89" s="36"/>
      <c r="AA89" s="36"/>
      <c r="AB89" s="36"/>
      <c r="AC89">
        <f t="shared" si="2"/>
        <v>1</v>
      </c>
      <c r="AD89">
        <f t="shared" si="3"/>
        <v>0</v>
      </c>
    </row>
    <row r="90" spans="1:30" s="40" customFormat="1" x14ac:dyDescent="0.3">
      <c r="A90" s="36">
        <v>97</v>
      </c>
      <c r="B90" s="36">
        <v>54</v>
      </c>
      <c r="C90" s="30" t="s">
        <v>160</v>
      </c>
      <c r="D90" s="36" t="s">
        <v>30</v>
      </c>
      <c r="E90" s="36">
        <v>1982</v>
      </c>
      <c r="F90" s="36"/>
      <c r="G90" s="36"/>
      <c r="H90" s="36" t="s">
        <v>0</v>
      </c>
      <c r="I90" s="37">
        <v>540055</v>
      </c>
      <c r="J90" s="37">
        <v>540056</v>
      </c>
      <c r="K90" s="99">
        <v>250</v>
      </c>
      <c r="L90" s="99"/>
      <c r="M90" s="38">
        <v>22.85</v>
      </c>
      <c r="N90" s="38"/>
      <c r="O90" s="58">
        <v>0</v>
      </c>
      <c r="P90" s="58"/>
      <c r="Q90" s="38" t="s">
        <v>1</v>
      </c>
      <c r="R90" s="38">
        <v>0.45</v>
      </c>
      <c r="S90" s="38">
        <v>0.55000000000000004</v>
      </c>
      <c r="T90" s="38"/>
      <c r="U90" s="38">
        <f>VLOOKUP(I90,Blad1!$A$2:$B$237,2,FALSE)</f>
        <v>2.77</v>
      </c>
      <c r="V90" s="38">
        <f>VLOOKUP(J90,Blad1!$A$2:$B$237,2,FALSE)</f>
        <v>2.94</v>
      </c>
      <c r="W90" s="36"/>
      <c r="X90" s="36" t="s">
        <v>151</v>
      </c>
      <c r="Y90" s="36"/>
      <c r="Z90" s="36"/>
      <c r="AA90" s="36"/>
      <c r="AB90" s="36"/>
      <c r="AC90">
        <f t="shared" si="2"/>
        <v>1</v>
      </c>
      <c r="AD90">
        <f t="shared" si="3"/>
        <v>0</v>
      </c>
    </row>
    <row r="91" spans="1:30" s="40" customFormat="1" x14ac:dyDescent="0.3">
      <c r="A91" s="36">
        <v>98</v>
      </c>
      <c r="B91" s="36">
        <v>54</v>
      </c>
      <c r="C91" s="30" t="s">
        <v>160</v>
      </c>
      <c r="D91" s="36" t="s">
        <v>30</v>
      </c>
      <c r="E91" s="36">
        <v>1982</v>
      </c>
      <c r="F91" s="36"/>
      <c r="G91" s="36"/>
      <c r="H91" s="36" t="s">
        <v>0</v>
      </c>
      <c r="I91" s="37">
        <v>540056</v>
      </c>
      <c r="J91" s="37">
        <v>540057</v>
      </c>
      <c r="K91" s="99">
        <v>250</v>
      </c>
      <c r="L91" s="99"/>
      <c r="M91" s="38">
        <v>33.24</v>
      </c>
      <c r="N91" s="38"/>
      <c r="O91" s="58">
        <v>9</v>
      </c>
      <c r="P91" s="58"/>
      <c r="Q91" s="38" t="s">
        <v>1</v>
      </c>
      <c r="R91" s="38">
        <v>0.56999999999999995</v>
      </c>
      <c r="S91" s="38">
        <v>0.75</v>
      </c>
      <c r="T91" s="38"/>
      <c r="U91" s="38">
        <f>VLOOKUP(I91,Blad1!$A$2:$B$237,2,FALSE)</f>
        <v>2.94</v>
      </c>
      <c r="V91" s="38">
        <f>VLOOKUP(J91,Blad1!$A$2:$B$237,2,FALSE)</f>
        <v>2.93</v>
      </c>
      <c r="W91" s="36"/>
      <c r="X91" s="36" t="s">
        <v>151</v>
      </c>
      <c r="Y91" s="36"/>
      <c r="Z91" s="36"/>
      <c r="AA91" s="36"/>
      <c r="AB91" s="36"/>
      <c r="AC91">
        <f t="shared" si="2"/>
        <v>1</v>
      </c>
      <c r="AD91">
        <f t="shared" si="3"/>
        <v>0</v>
      </c>
    </row>
    <row r="92" spans="1:30" s="40" customFormat="1" x14ac:dyDescent="0.3">
      <c r="A92" s="36">
        <v>99</v>
      </c>
      <c r="B92" s="36">
        <v>54</v>
      </c>
      <c r="C92" s="30" t="s">
        <v>160</v>
      </c>
      <c r="D92" s="36" t="s">
        <v>30</v>
      </c>
      <c r="E92" s="36">
        <v>1982</v>
      </c>
      <c r="F92" s="36"/>
      <c r="G92" s="36"/>
      <c r="H92" s="36" t="s">
        <v>0</v>
      </c>
      <c r="I92" s="37">
        <v>540057</v>
      </c>
      <c r="J92" s="37">
        <v>540058</v>
      </c>
      <c r="K92" s="99">
        <v>250</v>
      </c>
      <c r="L92" s="99"/>
      <c r="M92" s="38">
        <v>29.55</v>
      </c>
      <c r="N92" s="38"/>
      <c r="O92" s="58">
        <v>11</v>
      </c>
      <c r="P92" s="58"/>
      <c r="Q92" s="38" t="s">
        <v>1</v>
      </c>
      <c r="R92" s="38">
        <v>0.75</v>
      </c>
      <c r="S92" s="38">
        <v>0.55000000000000004</v>
      </c>
      <c r="T92" s="38"/>
      <c r="U92" s="38">
        <f>VLOOKUP(I92,Blad1!$A$2:$B$237,2,FALSE)</f>
        <v>2.93</v>
      </c>
      <c r="V92" s="38">
        <f>VLOOKUP(J92,Blad1!$A$2:$B$237,2,FALSE)</f>
        <v>2.91</v>
      </c>
      <c r="W92" s="36"/>
      <c r="X92" s="36" t="s">
        <v>151</v>
      </c>
      <c r="Y92" s="36"/>
      <c r="Z92" s="36"/>
      <c r="AA92" s="36"/>
      <c r="AB92" s="36"/>
      <c r="AC92">
        <f t="shared" si="2"/>
        <v>1</v>
      </c>
      <c r="AD92">
        <f t="shared" si="3"/>
        <v>0</v>
      </c>
    </row>
    <row r="93" spans="1:30" s="40" customFormat="1" x14ac:dyDescent="0.3">
      <c r="A93" s="36">
        <v>100</v>
      </c>
      <c r="B93" s="36">
        <v>54</v>
      </c>
      <c r="C93" s="30" t="s">
        <v>160</v>
      </c>
      <c r="D93" s="36" t="s">
        <v>30</v>
      </c>
      <c r="E93" s="36">
        <v>1982</v>
      </c>
      <c r="F93" s="36"/>
      <c r="G93" s="36"/>
      <c r="H93" s="36" t="s">
        <v>0</v>
      </c>
      <c r="I93" s="37">
        <v>540058</v>
      </c>
      <c r="J93" s="37">
        <v>540074</v>
      </c>
      <c r="K93" s="99">
        <v>250</v>
      </c>
      <c r="L93" s="99"/>
      <c r="M93" s="38">
        <v>42.95</v>
      </c>
      <c r="N93" s="38"/>
      <c r="O93" s="58">
        <v>7</v>
      </c>
      <c r="P93" s="58"/>
      <c r="Q93" s="38" t="s">
        <v>1</v>
      </c>
      <c r="R93" s="38">
        <v>0.04</v>
      </c>
      <c r="S93" s="38">
        <v>-0.23</v>
      </c>
      <c r="T93" s="38"/>
      <c r="U93" s="38">
        <f>VLOOKUP(I93,Blad1!$A$2:$B$237,2,FALSE)</f>
        <v>2.91</v>
      </c>
      <c r="V93" s="38">
        <f>VLOOKUP(J93,Blad1!$A$2:$B$237,2,FALSE)</f>
        <v>3.1</v>
      </c>
      <c r="W93" s="36"/>
      <c r="X93" s="36" t="s">
        <v>151</v>
      </c>
      <c r="Y93" s="36"/>
      <c r="Z93" s="36"/>
      <c r="AA93" s="36"/>
      <c r="AB93" s="36"/>
      <c r="AC93">
        <f t="shared" si="2"/>
        <v>1</v>
      </c>
      <c r="AD93">
        <f t="shared" si="3"/>
        <v>0</v>
      </c>
    </row>
    <row r="94" spans="1:30" s="40" customFormat="1" x14ac:dyDescent="0.3">
      <c r="A94" s="36">
        <v>101</v>
      </c>
      <c r="B94" s="36">
        <v>54</v>
      </c>
      <c r="C94" s="30" t="s">
        <v>160</v>
      </c>
      <c r="D94" s="36" t="s">
        <v>30</v>
      </c>
      <c r="E94" s="36">
        <v>1984</v>
      </c>
      <c r="F94" s="36"/>
      <c r="G94" s="36"/>
      <c r="H94" s="36" t="s">
        <v>0</v>
      </c>
      <c r="I94" s="37">
        <v>540068</v>
      </c>
      <c r="J94" s="37">
        <v>540070</v>
      </c>
      <c r="K94" s="99">
        <v>250</v>
      </c>
      <c r="L94" s="99"/>
      <c r="M94" s="38">
        <v>37.700000000000003</v>
      </c>
      <c r="N94" s="38"/>
      <c r="O94" s="58">
        <v>7</v>
      </c>
      <c r="P94" s="58"/>
      <c r="Q94" s="38" t="s">
        <v>1</v>
      </c>
      <c r="R94" s="38">
        <v>0.9</v>
      </c>
      <c r="S94" s="38">
        <v>0.71</v>
      </c>
      <c r="T94" s="38"/>
      <c r="U94" s="38">
        <f>VLOOKUP(I94,Blad1!$A$2:$B$237,2,FALSE)</f>
        <v>2.58</v>
      </c>
      <c r="V94" s="38">
        <f>VLOOKUP(J94,Blad1!$A$2:$B$237,2,FALSE)</f>
        <v>2.74</v>
      </c>
      <c r="W94" s="36"/>
      <c r="X94" s="36" t="s">
        <v>151</v>
      </c>
      <c r="Y94" s="36"/>
      <c r="Z94" s="36"/>
      <c r="AA94" s="36"/>
      <c r="AB94" s="36"/>
      <c r="AC94">
        <f t="shared" si="2"/>
        <v>1</v>
      </c>
      <c r="AD94">
        <f t="shared" si="3"/>
        <v>0</v>
      </c>
    </row>
    <row r="95" spans="1:30" s="40" customFormat="1" x14ac:dyDescent="0.3">
      <c r="A95" s="36">
        <v>102</v>
      </c>
      <c r="B95" s="36">
        <v>54</v>
      </c>
      <c r="C95" s="30" t="s">
        <v>160</v>
      </c>
      <c r="D95" s="36" t="s">
        <v>31</v>
      </c>
      <c r="E95" s="36">
        <v>1983</v>
      </c>
      <c r="F95" s="36"/>
      <c r="G95" s="36"/>
      <c r="H95" s="36" t="s">
        <v>0</v>
      </c>
      <c r="I95" s="37">
        <v>540001</v>
      </c>
      <c r="J95" s="37">
        <v>540043</v>
      </c>
      <c r="K95" s="99">
        <v>250</v>
      </c>
      <c r="L95" s="99"/>
      <c r="M95" s="38">
        <v>47.02</v>
      </c>
      <c r="N95" s="38"/>
      <c r="O95" s="58">
        <v>8</v>
      </c>
      <c r="P95" s="58"/>
      <c r="Q95" s="38" t="s">
        <v>1</v>
      </c>
      <c r="R95" s="38">
        <v>-0.14000000000000001</v>
      </c>
      <c r="S95" s="38">
        <v>-0.34</v>
      </c>
      <c r="T95" s="38"/>
      <c r="U95" s="38">
        <f>VLOOKUP(I95,Blad1!$A$2:$B$237,2,FALSE)</f>
        <v>2.4500000000000002</v>
      </c>
      <c r="V95" s="38">
        <f>VLOOKUP(J95,Blad1!$A$2:$B$237,2,FALSE)</f>
        <v>2.2999999999999998</v>
      </c>
      <c r="W95" s="36"/>
      <c r="X95" s="36" t="s">
        <v>151</v>
      </c>
      <c r="Y95" s="36"/>
      <c r="Z95" s="36"/>
      <c r="AA95" s="36"/>
      <c r="AB95" s="36"/>
      <c r="AC95">
        <f t="shared" si="2"/>
        <v>1</v>
      </c>
      <c r="AD95">
        <f t="shared" si="3"/>
        <v>0</v>
      </c>
    </row>
    <row r="96" spans="1:30" s="40" customFormat="1" x14ac:dyDescent="0.3">
      <c r="A96" s="36">
        <v>103</v>
      </c>
      <c r="B96" s="36">
        <v>54</v>
      </c>
      <c r="C96" s="30" t="s">
        <v>160</v>
      </c>
      <c r="D96" s="36" t="s">
        <v>31</v>
      </c>
      <c r="E96" s="36">
        <v>1983</v>
      </c>
      <c r="F96" s="36"/>
      <c r="G96" s="36"/>
      <c r="H96" s="36" t="s">
        <v>0</v>
      </c>
      <c r="I96" s="37">
        <v>540042</v>
      </c>
      <c r="J96" s="37">
        <v>540043</v>
      </c>
      <c r="K96" s="99">
        <v>250</v>
      </c>
      <c r="L96" s="99"/>
      <c r="M96" s="38">
        <v>48.47</v>
      </c>
      <c r="N96" s="38"/>
      <c r="O96" s="58">
        <v>8</v>
      </c>
      <c r="P96" s="58"/>
      <c r="Q96" s="38" t="s">
        <v>1</v>
      </c>
      <c r="R96" s="38">
        <v>-0.47</v>
      </c>
      <c r="S96" s="38">
        <v>-0.34</v>
      </c>
      <c r="T96" s="38"/>
      <c r="U96" s="38">
        <f>VLOOKUP(I96,Blad1!$A$2:$B$237,2,FALSE)</f>
        <v>2.1800000000000002</v>
      </c>
      <c r="V96" s="38">
        <f>VLOOKUP(J96,Blad1!$A$2:$B$237,2,FALSE)</f>
        <v>2.2999999999999998</v>
      </c>
      <c r="W96" s="36"/>
      <c r="X96" s="36" t="s">
        <v>151</v>
      </c>
      <c r="Y96" s="36"/>
      <c r="Z96" s="36"/>
      <c r="AA96" s="36"/>
      <c r="AB96" s="36"/>
      <c r="AC96">
        <f t="shared" si="2"/>
        <v>1</v>
      </c>
      <c r="AD96">
        <f t="shared" si="3"/>
        <v>0</v>
      </c>
    </row>
    <row r="97" spans="1:30" s="40" customFormat="1" x14ac:dyDescent="0.3">
      <c r="A97" s="36">
        <v>104</v>
      </c>
      <c r="B97" s="36">
        <v>54</v>
      </c>
      <c r="C97" s="30" t="s">
        <v>160</v>
      </c>
      <c r="D97" s="36" t="s">
        <v>31</v>
      </c>
      <c r="E97" s="36">
        <v>1982</v>
      </c>
      <c r="F97" s="36"/>
      <c r="G97" s="36"/>
      <c r="H97" s="36" t="s">
        <v>0</v>
      </c>
      <c r="I97" s="37">
        <v>540042</v>
      </c>
      <c r="J97" s="37">
        <v>540148</v>
      </c>
      <c r="K97" s="99">
        <v>250</v>
      </c>
      <c r="L97" s="99"/>
      <c r="M97" s="38">
        <v>31.78</v>
      </c>
      <c r="N97" s="38"/>
      <c r="O97" s="58">
        <v>0</v>
      </c>
      <c r="P97" s="58"/>
      <c r="Q97" s="38" t="s">
        <v>1</v>
      </c>
      <c r="R97" s="38">
        <v>-0.5</v>
      </c>
      <c r="S97" s="38">
        <v>-0.59</v>
      </c>
      <c r="T97" s="38"/>
      <c r="U97" s="38">
        <f>VLOOKUP(I97,Blad1!$A$2:$B$237,2,FALSE)</f>
        <v>2.1800000000000002</v>
      </c>
      <c r="V97" s="38">
        <f>VLOOKUP(J97,Blad1!$A$2:$B$237,2,FALSE)</f>
        <v>2.0499999999999998</v>
      </c>
      <c r="W97" s="36"/>
      <c r="X97" s="36" t="s">
        <v>151</v>
      </c>
      <c r="Y97" s="36"/>
      <c r="Z97" s="36"/>
      <c r="AA97" s="36"/>
      <c r="AB97" s="36"/>
      <c r="AC97">
        <f t="shared" si="2"/>
        <v>1</v>
      </c>
      <c r="AD97">
        <f t="shared" si="3"/>
        <v>0</v>
      </c>
    </row>
    <row r="98" spans="1:30" s="40" customFormat="1" x14ac:dyDescent="0.3">
      <c r="A98" s="36">
        <v>105</v>
      </c>
      <c r="B98" s="36">
        <v>54</v>
      </c>
      <c r="C98" s="30" t="s">
        <v>160</v>
      </c>
      <c r="D98" s="36" t="s">
        <v>31</v>
      </c>
      <c r="E98" s="36">
        <v>1982</v>
      </c>
      <c r="F98" s="36"/>
      <c r="G98" s="36"/>
      <c r="H98" s="36" t="s">
        <v>0</v>
      </c>
      <c r="I98" s="37">
        <v>540148</v>
      </c>
      <c r="J98" s="37">
        <v>540149</v>
      </c>
      <c r="K98" s="99">
        <v>250</v>
      </c>
      <c r="L98" s="99"/>
      <c r="M98" s="38">
        <v>9.85</v>
      </c>
      <c r="N98" s="38"/>
      <c r="O98" s="58">
        <v>0</v>
      </c>
      <c r="P98" s="58"/>
      <c r="Q98" s="38" t="s">
        <v>1</v>
      </c>
      <c r="R98" s="38">
        <v>-1.05</v>
      </c>
      <c r="S98" s="38">
        <v>-1.05</v>
      </c>
      <c r="T98" s="38"/>
      <c r="U98" s="38">
        <f>VLOOKUP(I98,Blad1!$A$2:$B$237,2,FALSE)</f>
        <v>2.0499999999999998</v>
      </c>
      <c r="V98" s="38">
        <f>VLOOKUP(J98,Blad1!$A$2:$B$237,2,FALSE)</f>
        <v>2.02</v>
      </c>
      <c r="W98" s="36"/>
      <c r="X98" s="36" t="s">
        <v>151</v>
      </c>
      <c r="Y98" s="36"/>
      <c r="Z98" s="36"/>
      <c r="AA98" s="36"/>
      <c r="AB98" s="36"/>
      <c r="AC98">
        <f t="shared" si="2"/>
        <v>1</v>
      </c>
      <c r="AD98">
        <f t="shared" si="3"/>
        <v>0</v>
      </c>
    </row>
    <row r="99" spans="1:30" s="40" customFormat="1" x14ac:dyDescent="0.3">
      <c r="A99" s="36">
        <v>106</v>
      </c>
      <c r="B99" s="36">
        <v>54</v>
      </c>
      <c r="C99" s="30" t="s">
        <v>160</v>
      </c>
      <c r="D99" s="36" t="s">
        <v>31</v>
      </c>
      <c r="E99" s="36">
        <v>1982</v>
      </c>
      <c r="F99" s="36"/>
      <c r="G99" s="36"/>
      <c r="H99" s="36" t="s">
        <v>0</v>
      </c>
      <c r="I99" s="37">
        <v>540082</v>
      </c>
      <c r="J99" s="37">
        <v>540149</v>
      </c>
      <c r="K99" s="99">
        <v>250</v>
      </c>
      <c r="L99" s="99"/>
      <c r="M99" s="38">
        <v>9.85</v>
      </c>
      <c r="N99" s="38"/>
      <c r="O99" s="58">
        <v>0</v>
      </c>
      <c r="P99" s="58"/>
      <c r="Q99" s="38" t="s">
        <v>1</v>
      </c>
      <c r="R99" s="38">
        <v>-1.1499999999999999</v>
      </c>
      <c r="S99" s="38">
        <v>-1.08</v>
      </c>
      <c r="T99" s="38"/>
      <c r="U99" s="38">
        <f>VLOOKUP(I99,Blad1!$A$2:$B$237,2,FALSE)</f>
        <v>1.98</v>
      </c>
      <c r="V99" s="38">
        <f>VLOOKUP(J99,Blad1!$A$2:$B$237,2,FALSE)</f>
        <v>2.02</v>
      </c>
      <c r="W99" s="36"/>
      <c r="X99" s="36" t="s">
        <v>151</v>
      </c>
      <c r="Y99" s="36"/>
      <c r="Z99" s="36"/>
      <c r="AA99" s="36"/>
      <c r="AB99" s="36"/>
      <c r="AC99">
        <f t="shared" si="2"/>
        <v>1</v>
      </c>
      <c r="AD99">
        <f t="shared" si="3"/>
        <v>0</v>
      </c>
    </row>
    <row r="100" spans="1:30" s="40" customFormat="1" x14ac:dyDescent="0.3">
      <c r="A100" s="36">
        <v>107</v>
      </c>
      <c r="B100" s="36">
        <v>54</v>
      </c>
      <c r="C100" s="30" t="s">
        <v>160</v>
      </c>
      <c r="D100" s="36" t="s">
        <v>31</v>
      </c>
      <c r="E100" s="36">
        <v>1982</v>
      </c>
      <c r="F100" s="36"/>
      <c r="G100" s="36"/>
      <c r="H100" s="36" t="s">
        <v>0</v>
      </c>
      <c r="I100" s="37">
        <v>540082</v>
      </c>
      <c r="J100" s="37">
        <v>540083</v>
      </c>
      <c r="K100" s="99">
        <v>250</v>
      </c>
      <c r="L100" s="99"/>
      <c r="M100" s="38">
        <v>38.630000000000003</v>
      </c>
      <c r="N100" s="38"/>
      <c r="O100" s="58">
        <v>7</v>
      </c>
      <c r="P100" s="58"/>
      <c r="Q100" s="38" t="s">
        <v>1</v>
      </c>
      <c r="R100" s="38">
        <v>-1.1599999999999999</v>
      </c>
      <c r="S100" s="38">
        <v>-1.26</v>
      </c>
      <c r="T100" s="38"/>
      <c r="U100" s="38">
        <f>VLOOKUP(I100,Blad1!$A$2:$B$237,2,FALSE)</f>
        <v>1.98</v>
      </c>
      <c r="V100" s="38">
        <f>VLOOKUP(J100,Blad1!$A$2:$B$237,2,FALSE)</f>
        <v>2.04</v>
      </c>
      <c r="W100" s="36"/>
      <c r="X100" s="36" t="s">
        <v>151</v>
      </c>
      <c r="Y100" s="36"/>
      <c r="Z100" s="36"/>
      <c r="AA100" s="36"/>
      <c r="AB100" s="36"/>
      <c r="AC100">
        <f t="shared" si="2"/>
        <v>1</v>
      </c>
      <c r="AD100">
        <f t="shared" si="3"/>
        <v>0</v>
      </c>
    </row>
    <row r="101" spans="1:30" s="40" customFormat="1" x14ac:dyDescent="0.3">
      <c r="A101" s="36">
        <v>108</v>
      </c>
      <c r="B101" s="36">
        <v>54</v>
      </c>
      <c r="C101" s="30" t="s">
        <v>160</v>
      </c>
      <c r="D101" s="36" t="s">
        <v>31</v>
      </c>
      <c r="E101" s="36">
        <v>1982</v>
      </c>
      <c r="F101" s="36"/>
      <c r="G101" s="36"/>
      <c r="H101" s="36" t="s">
        <v>0</v>
      </c>
      <c r="I101" s="37">
        <v>540083</v>
      </c>
      <c r="J101" s="37">
        <v>540084</v>
      </c>
      <c r="K101" s="99">
        <v>250</v>
      </c>
      <c r="L101" s="99"/>
      <c r="M101" s="38">
        <v>39.92</v>
      </c>
      <c r="N101" s="38"/>
      <c r="O101" s="58">
        <v>2</v>
      </c>
      <c r="P101" s="58"/>
      <c r="Q101" s="38" t="s">
        <v>1</v>
      </c>
      <c r="R101" s="38">
        <v>-1.26</v>
      </c>
      <c r="S101" s="38">
        <v>-1.39</v>
      </c>
      <c r="T101" s="38"/>
      <c r="U101" s="38">
        <f>VLOOKUP(I101,Blad1!$A$2:$B$237,2,FALSE)</f>
        <v>2.04</v>
      </c>
      <c r="V101" s="38">
        <f>VLOOKUP(J101,Blad1!$A$2:$B$237,2,FALSE)</f>
        <v>1.97</v>
      </c>
      <c r="W101" s="36"/>
      <c r="X101" s="36" t="s">
        <v>151</v>
      </c>
      <c r="Y101" s="36"/>
      <c r="Z101" s="36"/>
      <c r="AA101" s="36"/>
      <c r="AB101" s="36"/>
      <c r="AC101">
        <f t="shared" si="2"/>
        <v>0</v>
      </c>
      <c r="AD101">
        <f t="shared" si="3"/>
        <v>1</v>
      </c>
    </row>
    <row r="102" spans="1:30" s="40" customFormat="1" x14ac:dyDescent="0.3">
      <c r="A102" s="36">
        <v>109</v>
      </c>
      <c r="B102" s="36">
        <v>54</v>
      </c>
      <c r="C102" s="30" t="s">
        <v>160</v>
      </c>
      <c r="D102" s="36" t="s">
        <v>31</v>
      </c>
      <c r="E102" s="36">
        <v>1984</v>
      </c>
      <c r="F102" s="36"/>
      <c r="G102" s="36"/>
      <c r="H102" s="36" t="s">
        <v>0</v>
      </c>
      <c r="I102" s="37">
        <v>540065</v>
      </c>
      <c r="J102" s="37">
        <v>540066</v>
      </c>
      <c r="K102" s="99">
        <v>250</v>
      </c>
      <c r="L102" s="99"/>
      <c r="M102" s="38">
        <v>51.62</v>
      </c>
      <c r="N102" s="38"/>
      <c r="O102" s="58">
        <v>9</v>
      </c>
      <c r="P102" s="58"/>
      <c r="Q102" s="38" t="s">
        <v>1</v>
      </c>
      <c r="R102" s="38">
        <v>1.2</v>
      </c>
      <c r="S102" s="38">
        <v>0.93</v>
      </c>
      <c r="T102" s="38"/>
      <c r="U102" s="38">
        <f>VLOOKUP(I102,Blad1!$A$2:$B$237,2,FALSE)</f>
        <v>2.67</v>
      </c>
      <c r="V102" s="38">
        <f>VLOOKUP(J102,Blad1!$A$2:$B$237,2,FALSE)</f>
        <v>2.69</v>
      </c>
      <c r="W102" s="36"/>
      <c r="X102" s="36" t="s">
        <v>151</v>
      </c>
      <c r="Y102" s="36"/>
      <c r="Z102" s="36"/>
      <c r="AA102" s="36"/>
      <c r="AB102" s="36"/>
      <c r="AC102">
        <f t="shared" si="2"/>
        <v>1</v>
      </c>
      <c r="AD102">
        <f t="shared" si="3"/>
        <v>0</v>
      </c>
    </row>
    <row r="103" spans="1:30" s="40" customFormat="1" x14ac:dyDescent="0.3">
      <c r="A103" s="36">
        <v>110</v>
      </c>
      <c r="B103" s="36">
        <v>54</v>
      </c>
      <c r="C103" s="30" t="s">
        <v>160</v>
      </c>
      <c r="D103" s="36" t="s">
        <v>31</v>
      </c>
      <c r="E103" s="36">
        <v>1984</v>
      </c>
      <c r="F103" s="36"/>
      <c r="G103" s="36"/>
      <c r="H103" s="36" t="s">
        <v>0</v>
      </c>
      <c r="I103" s="37">
        <v>540066</v>
      </c>
      <c r="J103" s="37">
        <v>540067</v>
      </c>
      <c r="K103" s="99">
        <v>250</v>
      </c>
      <c r="L103" s="99"/>
      <c r="M103" s="38">
        <v>49.77</v>
      </c>
      <c r="N103" s="38"/>
      <c r="O103" s="58">
        <v>8</v>
      </c>
      <c r="P103" s="58"/>
      <c r="Q103" s="38" t="s">
        <v>1</v>
      </c>
      <c r="R103" s="38">
        <v>0.93</v>
      </c>
      <c r="S103" s="38">
        <v>0.72</v>
      </c>
      <c r="T103" s="38"/>
      <c r="U103" s="38">
        <f>VLOOKUP(I103,Blad1!$A$2:$B$237,2,FALSE)</f>
        <v>2.69</v>
      </c>
      <c r="V103" s="38">
        <f>VLOOKUP(J103,Blad1!$A$2:$B$237,2,FALSE)</f>
        <v>2.63</v>
      </c>
      <c r="W103" s="36"/>
      <c r="X103" s="36" t="s">
        <v>151</v>
      </c>
      <c r="Y103" s="36"/>
      <c r="Z103" s="36"/>
      <c r="AA103" s="36"/>
      <c r="AB103" s="36"/>
      <c r="AC103">
        <f t="shared" si="2"/>
        <v>0</v>
      </c>
      <c r="AD103">
        <f t="shared" si="3"/>
        <v>1</v>
      </c>
    </row>
    <row r="104" spans="1:30" s="40" customFormat="1" x14ac:dyDescent="0.3">
      <c r="A104" s="36">
        <v>111</v>
      </c>
      <c r="B104" s="36">
        <v>54</v>
      </c>
      <c r="C104" s="30" t="s">
        <v>160</v>
      </c>
      <c r="D104" s="36" t="s">
        <v>32</v>
      </c>
      <c r="E104" s="36">
        <v>1982</v>
      </c>
      <c r="F104" s="36"/>
      <c r="G104" s="36"/>
      <c r="H104" s="36" t="s">
        <v>0</v>
      </c>
      <c r="I104" s="37">
        <v>540079</v>
      </c>
      <c r="J104" s="37">
        <v>540089</v>
      </c>
      <c r="K104" s="99">
        <v>250</v>
      </c>
      <c r="L104" s="99"/>
      <c r="M104" s="38">
        <v>50.7</v>
      </c>
      <c r="N104" s="38"/>
      <c r="O104" s="58">
        <v>5</v>
      </c>
      <c r="P104" s="58"/>
      <c r="Q104" s="38" t="s">
        <v>1</v>
      </c>
      <c r="R104" s="38">
        <v>-1.06</v>
      </c>
      <c r="S104" s="38">
        <v>-1.1599999999999999</v>
      </c>
      <c r="T104" s="38"/>
      <c r="U104" s="38">
        <f>VLOOKUP(I104,Blad1!$A$2:$B$237,2,FALSE)</f>
        <v>2.09</v>
      </c>
      <c r="V104" s="38">
        <f>VLOOKUP(J104,Blad1!$A$2:$B$237,2,FALSE)</f>
        <v>1.84</v>
      </c>
      <c r="W104" s="36"/>
      <c r="X104" s="36" t="s">
        <v>151</v>
      </c>
      <c r="Y104" s="36"/>
      <c r="Z104" s="36"/>
      <c r="AA104" s="36"/>
      <c r="AB104" s="36"/>
      <c r="AC104">
        <f t="shared" si="2"/>
        <v>1</v>
      </c>
      <c r="AD104">
        <f t="shared" si="3"/>
        <v>0</v>
      </c>
    </row>
    <row r="105" spans="1:30" s="40" customFormat="1" x14ac:dyDescent="0.3">
      <c r="A105" s="36">
        <v>112</v>
      </c>
      <c r="B105" s="36">
        <v>54</v>
      </c>
      <c r="C105" s="30" t="s">
        <v>160</v>
      </c>
      <c r="D105" s="36" t="s">
        <v>32</v>
      </c>
      <c r="E105" s="36">
        <v>1982</v>
      </c>
      <c r="F105" s="36"/>
      <c r="G105" s="36"/>
      <c r="H105" s="36" t="s">
        <v>0</v>
      </c>
      <c r="I105" s="37">
        <v>540088</v>
      </c>
      <c r="J105" s="37">
        <v>540089</v>
      </c>
      <c r="K105" s="99">
        <v>250</v>
      </c>
      <c r="L105" s="99"/>
      <c r="M105" s="38">
        <v>22.36</v>
      </c>
      <c r="N105" s="38"/>
      <c r="O105" s="58">
        <v>3</v>
      </c>
      <c r="P105" s="58"/>
      <c r="Q105" s="38" t="s">
        <v>1</v>
      </c>
      <c r="R105" s="38">
        <v>-1.23</v>
      </c>
      <c r="S105" s="38">
        <v>-1.1399999999999999</v>
      </c>
      <c r="T105" s="38"/>
      <c r="U105" s="38">
        <f>VLOOKUP(I105,Blad1!$A$2:$B$237,2,FALSE)</f>
        <v>1.79</v>
      </c>
      <c r="V105" s="38">
        <f>VLOOKUP(J105,Blad1!$A$2:$B$237,2,FALSE)</f>
        <v>1.84</v>
      </c>
      <c r="W105" s="36"/>
      <c r="X105" s="36" t="s">
        <v>151</v>
      </c>
      <c r="Y105" s="36"/>
      <c r="Z105" s="36"/>
      <c r="AA105" s="36"/>
      <c r="AB105" s="36"/>
      <c r="AC105">
        <f t="shared" si="2"/>
        <v>1</v>
      </c>
      <c r="AD105">
        <f t="shared" si="3"/>
        <v>0</v>
      </c>
    </row>
    <row r="106" spans="1:30" s="40" customFormat="1" x14ac:dyDescent="0.3">
      <c r="A106" s="36">
        <v>113</v>
      </c>
      <c r="B106" s="36">
        <v>54</v>
      </c>
      <c r="C106" s="30" t="s">
        <v>160</v>
      </c>
      <c r="D106" s="36" t="s">
        <v>32</v>
      </c>
      <c r="E106" s="36">
        <v>1982</v>
      </c>
      <c r="F106" s="36"/>
      <c r="G106" s="36"/>
      <c r="H106" s="36" t="s">
        <v>0</v>
      </c>
      <c r="I106" s="37">
        <v>540087</v>
      </c>
      <c r="J106" s="37">
        <v>540088</v>
      </c>
      <c r="K106" s="99">
        <v>250</v>
      </c>
      <c r="L106" s="99"/>
      <c r="M106" s="38">
        <v>37.58</v>
      </c>
      <c r="N106" s="38"/>
      <c r="O106" s="58">
        <v>7</v>
      </c>
      <c r="P106" s="58"/>
      <c r="Q106" s="38" t="s">
        <v>1</v>
      </c>
      <c r="R106" s="38">
        <v>0.09</v>
      </c>
      <c r="S106" s="38">
        <v>-0.35</v>
      </c>
      <c r="T106" s="38"/>
      <c r="U106" s="38">
        <f>VLOOKUP(I106,Blad1!$A$2:$B$237,2,FALSE)</f>
        <v>1.79</v>
      </c>
      <c r="V106" s="38">
        <f>VLOOKUP(J106,Blad1!$A$2:$B$237,2,FALSE)</f>
        <v>1.79</v>
      </c>
      <c r="W106" s="36"/>
      <c r="X106" s="36" t="s">
        <v>151</v>
      </c>
      <c r="Y106" s="36"/>
      <c r="Z106" s="36"/>
      <c r="AA106" s="36"/>
      <c r="AB106" s="36"/>
      <c r="AC106">
        <f t="shared" si="2"/>
        <v>1</v>
      </c>
      <c r="AD106">
        <f t="shared" si="3"/>
        <v>0</v>
      </c>
    </row>
    <row r="107" spans="1:30" s="40" customFormat="1" x14ac:dyDescent="0.3">
      <c r="A107" s="36">
        <v>114</v>
      </c>
      <c r="B107" s="36">
        <v>54</v>
      </c>
      <c r="C107" s="30" t="s">
        <v>160</v>
      </c>
      <c r="D107" s="36" t="s">
        <v>32</v>
      </c>
      <c r="E107" s="36">
        <v>1982</v>
      </c>
      <c r="F107" s="36"/>
      <c r="G107" s="36"/>
      <c r="H107" s="36" t="s">
        <v>0</v>
      </c>
      <c r="I107" s="37">
        <v>540087</v>
      </c>
      <c r="J107" s="37">
        <v>540096</v>
      </c>
      <c r="K107" s="99">
        <v>250</v>
      </c>
      <c r="L107" s="99"/>
      <c r="M107" s="38">
        <v>25.63</v>
      </c>
      <c r="N107" s="38"/>
      <c r="O107" s="58">
        <v>5</v>
      </c>
      <c r="P107" s="58"/>
      <c r="Q107" s="38" t="s">
        <v>1</v>
      </c>
      <c r="R107" s="38">
        <v>0.44</v>
      </c>
      <c r="S107" s="38">
        <v>0.3</v>
      </c>
      <c r="T107" s="38"/>
      <c r="U107" s="38">
        <f>VLOOKUP(I107,Blad1!$A$2:$B$237,2,FALSE)</f>
        <v>1.79</v>
      </c>
      <c r="V107" s="38">
        <f>VLOOKUP(J107,Blad1!$A$2:$B$237,2,FALSE)</f>
        <v>1.77</v>
      </c>
      <c r="W107" s="36"/>
      <c r="X107" s="36" t="s">
        <v>151</v>
      </c>
      <c r="Y107" s="36"/>
      <c r="Z107" s="36"/>
      <c r="AA107" s="36"/>
      <c r="AB107" s="36"/>
      <c r="AC107">
        <f t="shared" si="2"/>
        <v>1</v>
      </c>
      <c r="AD107">
        <f t="shared" si="3"/>
        <v>0</v>
      </c>
    </row>
    <row r="108" spans="1:30" s="40" customFormat="1" x14ac:dyDescent="0.3">
      <c r="A108" s="36">
        <v>115</v>
      </c>
      <c r="B108" s="36">
        <v>54</v>
      </c>
      <c r="C108" s="30" t="s">
        <v>160</v>
      </c>
      <c r="D108" s="36" t="s">
        <v>32</v>
      </c>
      <c r="E108" s="36">
        <v>1982</v>
      </c>
      <c r="F108" s="36"/>
      <c r="G108" s="36"/>
      <c r="H108" s="36" t="s">
        <v>0</v>
      </c>
      <c r="I108" s="37">
        <v>540088</v>
      </c>
      <c r="J108" s="37">
        <v>540096</v>
      </c>
      <c r="K108" s="99">
        <v>250</v>
      </c>
      <c r="L108" s="99"/>
      <c r="M108" s="38">
        <v>26.93</v>
      </c>
      <c r="N108" s="38"/>
      <c r="O108" s="58">
        <v>2</v>
      </c>
      <c r="P108" s="58"/>
      <c r="Q108" s="38" t="s">
        <v>1</v>
      </c>
      <c r="R108" s="38">
        <v>-1.24</v>
      </c>
      <c r="S108" s="38">
        <v>-1.28</v>
      </c>
      <c r="T108" s="38"/>
      <c r="U108" s="38">
        <f>VLOOKUP(I108,Blad1!$A$2:$B$237,2,FALSE)</f>
        <v>1.79</v>
      </c>
      <c r="V108" s="38">
        <f>VLOOKUP(J108,Blad1!$A$2:$B$237,2,FALSE)</f>
        <v>1.77</v>
      </c>
      <c r="W108" s="36"/>
      <c r="X108" s="36" t="s">
        <v>151</v>
      </c>
      <c r="Y108" s="36"/>
      <c r="Z108" s="36"/>
      <c r="AA108" s="36"/>
      <c r="AB108" s="36"/>
      <c r="AC108">
        <f t="shared" si="2"/>
        <v>0</v>
      </c>
      <c r="AD108">
        <f t="shared" si="3"/>
        <v>1</v>
      </c>
    </row>
    <row r="109" spans="1:30" s="40" customFormat="1" x14ac:dyDescent="0.3">
      <c r="A109" s="36">
        <v>116</v>
      </c>
      <c r="B109" s="36">
        <v>54</v>
      </c>
      <c r="C109" s="30" t="s">
        <v>160</v>
      </c>
      <c r="D109" s="36" t="s">
        <v>32</v>
      </c>
      <c r="E109" s="36">
        <v>1982</v>
      </c>
      <c r="F109" s="36"/>
      <c r="G109" s="36"/>
      <c r="H109" s="36" t="s">
        <v>0</v>
      </c>
      <c r="I109" s="37">
        <v>540085</v>
      </c>
      <c r="J109" s="37">
        <v>540087</v>
      </c>
      <c r="K109" s="99">
        <v>250</v>
      </c>
      <c r="L109" s="99"/>
      <c r="M109" s="38">
        <v>57.78</v>
      </c>
      <c r="N109" s="38"/>
      <c r="O109" s="58">
        <v>12</v>
      </c>
      <c r="P109" s="58"/>
      <c r="Q109" s="38" t="s">
        <v>1</v>
      </c>
      <c r="R109" s="38">
        <v>0.15</v>
      </c>
      <c r="S109" s="38">
        <v>0.46</v>
      </c>
      <c r="T109" s="38"/>
      <c r="U109" s="38">
        <f>VLOOKUP(I109,Blad1!$A$2:$B$237,2,FALSE)</f>
        <v>1.75</v>
      </c>
      <c r="V109" s="38">
        <f>VLOOKUP(J109,Blad1!$A$2:$B$237,2,FALSE)</f>
        <v>1.79</v>
      </c>
      <c r="W109" s="36"/>
      <c r="X109" s="36" t="s">
        <v>151</v>
      </c>
      <c r="Y109" s="36"/>
      <c r="Z109" s="36"/>
      <c r="AA109" s="36"/>
      <c r="AB109" s="36"/>
      <c r="AC109">
        <f t="shared" si="2"/>
        <v>1</v>
      </c>
      <c r="AD109">
        <f t="shared" si="3"/>
        <v>0</v>
      </c>
    </row>
    <row r="110" spans="1:30" s="40" customFormat="1" x14ac:dyDescent="0.3">
      <c r="A110" s="36">
        <v>117</v>
      </c>
      <c r="B110" s="36">
        <v>54</v>
      </c>
      <c r="C110" s="30" t="s">
        <v>160</v>
      </c>
      <c r="D110" s="36" t="s">
        <v>33</v>
      </c>
      <c r="E110" s="36">
        <v>1983</v>
      </c>
      <c r="F110" s="36"/>
      <c r="G110" s="36"/>
      <c r="H110" s="36" t="s">
        <v>0</v>
      </c>
      <c r="I110" s="37">
        <v>540118</v>
      </c>
      <c r="J110" s="37">
        <v>540119</v>
      </c>
      <c r="K110" s="99">
        <v>250</v>
      </c>
      <c r="L110" s="99"/>
      <c r="M110" s="38">
        <v>43.08</v>
      </c>
      <c r="N110" s="38"/>
      <c r="O110" s="58">
        <v>6</v>
      </c>
      <c r="P110" s="58"/>
      <c r="Q110" s="38" t="s">
        <v>1</v>
      </c>
      <c r="R110" s="38">
        <v>-0.43</v>
      </c>
      <c r="S110" s="38">
        <v>-0.13</v>
      </c>
      <c r="T110" s="38"/>
      <c r="U110" s="38">
        <f>VLOOKUP(I110,Blad1!$A$2:$B$237,2,FALSE)</f>
        <v>1.65</v>
      </c>
      <c r="V110" s="38">
        <f>VLOOKUP(J110,Blad1!$A$2:$B$237,2,FALSE)</f>
        <v>1.95</v>
      </c>
      <c r="W110" s="36"/>
      <c r="X110" s="36" t="s">
        <v>151</v>
      </c>
      <c r="Y110" s="36"/>
      <c r="Z110" s="36"/>
      <c r="AA110" s="36"/>
      <c r="AB110" s="36"/>
      <c r="AC110">
        <f t="shared" si="2"/>
        <v>1</v>
      </c>
      <c r="AD110">
        <f t="shared" si="3"/>
        <v>0</v>
      </c>
    </row>
    <row r="111" spans="1:30" s="40" customFormat="1" x14ac:dyDescent="0.3">
      <c r="A111" s="36">
        <v>118</v>
      </c>
      <c r="B111" s="36">
        <v>54</v>
      </c>
      <c r="C111" s="30" t="s">
        <v>160</v>
      </c>
      <c r="D111" s="36" t="s">
        <v>33</v>
      </c>
      <c r="E111" s="36">
        <v>1983</v>
      </c>
      <c r="F111" s="36"/>
      <c r="G111" s="36"/>
      <c r="H111" s="36" t="s">
        <v>0</v>
      </c>
      <c r="I111" s="37">
        <v>540112</v>
      </c>
      <c r="J111" s="37">
        <v>540118</v>
      </c>
      <c r="K111" s="99">
        <v>250</v>
      </c>
      <c r="L111" s="99"/>
      <c r="M111" s="38">
        <v>48.47</v>
      </c>
      <c r="N111" s="38"/>
      <c r="O111" s="58">
        <v>2</v>
      </c>
      <c r="P111" s="58"/>
      <c r="Q111" s="38" t="s">
        <v>1</v>
      </c>
      <c r="R111" s="38">
        <v>-1.79</v>
      </c>
      <c r="S111" s="38">
        <v>-1.79</v>
      </c>
      <c r="T111" s="38"/>
      <c r="U111" s="38">
        <f>VLOOKUP(I111,Blad1!$A$2:$B$237,2,FALSE)</f>
        <v>1.54</v>
      </c>
      <c r="V111" s="38">
        <f>VLOOKUP(J111,Blad1!$A$2:$B$237,2,FALSE)</f>
        <v>1.65</v>
      </c>
      <c r="W111" s="36"/>
      <c r="X111" s="36" t="s">
        <v>151</v>
      </c>
      <c r="Y111" s="36"/>
      <c r="Z111" s="36"/>
      <c r="AA111" s="36"/>
      <c r="AB111" s="36"/>
      <c r="AC111">
        <f t="shared" si="2"/>
        <v>0</v>
      </c>
      <c r="AD111">
        <f t="shared" si="3"/>
        <v>1</v>
      </c>
    </row>
    <row r="112" spans="1:30" s="40" customFormat="1" x14ac:dyDescent="0.3">
      <c r="A112" s="36">
        <v>119</v>
      </c>
      <c r="B112" s="36">
        <v>54</v>
      </c>
      <c r="C112" s="30" t="s">
        <v>160</v>
      </c>
      <c r="D112" s="36" t="s">
        <v>34</v>
      </c>
      <c r="E112" s="36">
        <v>1982</v>
      </c>
      <c r="F112" s="36"/>
      <c r="G112" s="36"/>
      <c r="H112" s="36" t="s">
        <v>0</v>
      </c>
      <c r="I112" s="37">
        <v>540084</v>
      </c>
      <c r="J112" s="37">
        <v>540085</v>
      </c>
      <c r="K112" s="99">
        <v>250</v>
      </c>
      <c r="L112" s="99"/>
      <c r="M112" s="38">
        <v>52</v>
      </c>
      <c r="N112" s="38"/>
      <c r="O112" s="58">
        <v>3</v>
      </c>
      <c r="P112" s="58"/>
      <c r="Q112" s="38" t="s">
        <v>1</v>
      </c>
      <c r="R112" s="38">
        <v>-1.39</v>
      </c>
      <c r="S112" s="38">
        <v>-1.46</v>
      </c>
      <c r="T112" s="38"/>
      <c r="U112" s="38">
        <f>VLOOKUP(I112,Blad1!$A$2:$B$237,2,FALSE)</f>
        <v>1.97</v>
      </c>
      <c r="V112" s="38">
        <f>VLOOKUP(J112,Blad1!$A$2:$B$237,2,FALSE)</f>
        <v>1.75</v>
      </c>
      <c r="W112" s="36"/>
      <c r="X112" s="36" t="s">
        <v>151</v>
      </c>
      <c r="Y112" s="36"/>
      <c r="Z112" s="36"/>
      <c r="AA112" s="36"/>
      <c r="AB112" s="36"/>
      <c r="AC112">
        <f t="shared" si="2"/>
        <v>1</v>
      </c>
      <c r="AD112">
        <f t="shared" si="3"/>
        <v>0</v>
      </c>
    </row>
    <row r="113" spans="1:30" s="40" customFormat="1" x14ac:dyDescent="0.3">
      <c r="A113" s="36">
        <v>120</v>
      </c>
      <c r="B113" s="36">
        <v>54</v>
      </c>
      <c r="C113" s="30" t="s">
        <v>160</v>
      </c>
      <c r="D113" s="36" t="s">
        <v>34</v>
      </c>
      <c r="E113" s="36">
        <v>1982</v>
      </c>
      <c r="F113" s="36"/>
      <c r="G113" s="36"/>
      <c r="H113" s="36" t="s">
        <v>0</v>
      </c>
      <c r="I113" s="37">
        <v>540085</v>
      </c>
      <c r="J113" s="37">
        <v>540086</v>
      </c>
      <c r="K113" s="99">
        <v>250</v>
      </c>
      <c r="L113" s="99"/>
      <c r="M113" s="38">
        <v>34.54</v>
      </c>
      <c r="N113" s="38"/>
      <c r="O113" s="58">
        <v>6</v>
      </c>
      <c r="P113" s="58"/>
      <c r="Q113" s="38" t="s">
        <v>1</v>
      </c>
      <c r="R113" s="38">
        <v>-1.46</v>
      </c>
      <c r="S113" s="38">
        <v>-1.53</v>
      </c>
      <c r="T113" s="38"/>
      <c r="U113" s="38">
        <f>VLOOKUP(I113,Blad1!$A$2:$B$237,2,FALSE)</f>
        <v>1.75</v>
      </c>
      <c r="V113" s="38">
        <f>VLOOKUP(J113,Blad1!$A$2:$B$237,2,FALSE)</f>
        <v>1.79</v>
      </c>
      <c r="W113" s="36"/>
      <c r="X113" s="36" t="s">
        <v>151</v>
      </c>
      <c r="Y113" s="36"/>
      <c r="Z113" s="36"/>
      <c r="AA113" s="36"/>
      <c r="AB113" s="36"/>
      <c r="AC113">
        <f t="shared" si="2"/>
        <v>1</v>
      </c>
      <c r="AD113">
        <f t="shared" si="3"/>
        <v>0</v>
      </c>
    </row>
    <row r="114" spans="1:30" s="40" customFormat="1" x14ac:dyDescent="0.3">
      <c r="A114" s="36">
        <v>121</v>
      </c>
      <c r="B114" s="36">
        <v>54</v>
      </c>
      <c r="C114" s="30" t="s">
        <v>160</v>
      </c>
      <c r="D114" s="36" t="s">
        <v>34</v>
      </c>
      <c r="E114" s="36">
        <v>1983</v>
      </c>
      <c r="F114" s="36"/>
      <c r="G114" s="36"/>
      <c r="H114" s="36" t="s">
        <v>0</v>
      </c>
      <c r="I114" s="37">
        <v>540086</v>
      </c>
      <c r="J114" s="37">
        <v>540108</v>
      </c>
      <c r="K114" s="99">
        <v>250</v>
      </c>
      <c r="L114" s="99"/>
      <c r="M114" s="38">
        <v>40.5</v>
      </c>
      <c r="N114" s="38"/>
      <c r="O114" s="58">
        <v>2</v>
      </c>
      <c r="P114" s="58"/>
      <c r="Q114" s="38" t="s">
        <v>1</v>
      </c>
      <c r="R114" s="38">
        <v>-1.78</v>
      </c>
      <c r="S114" s="38">
        <v>-1.87</v>
      </c>
      <c r="T114" s="38"/>
      <c r="U114" s="38">
        <f>VLOOKUP(I114,Blad1!$A$2:$B$237,2,FALSE)</f>
        <v>1.79</v>
      </c>
      <c r="V114" s="38">
        <f>VLOOKUP(J114,Blad1!$A$2:$B$237,2,FALSE)</f>
        <v>1.69</v>
      </c>
      <c r="W114" s="36"/>
      <c r="X114" s="36" t="s">
        <v>151</v>
      </c>
      <c r="Y114" s="36"/>
      <c r="Z114" s="36"/>
      <c r="AA114" s="36"/>
      <c r="AB114" s="36"/>
      <c r="AC114">
        <f t="shared" si="2"/>
        <v>1</v>
      </c>
      <c r="AD114">
        <f t="shared" si="3"/>
        <v>0</v>
      </c>
    </row>
    <row r="115" spans="1:30" s="40" customFormat="1" x14ac:dyDescent="0.3">
      <c r="A115" s="36">
        <v>122</v>
      </c>
      <c r="B115" s="36">
        <v>54</v>
      </c>
      <c r="C115" s="30" t="s">
        <v>160</v>
      </c>
      <c r="D115" s="36" t="s">
        <v>34</v>
      </c>
      <c r="E115" s="36">
        <v>1983</v>
      </c>
      <c r="F115" s="36"/>
      <c r="G115" s="36"/>
      <c r="H115" s="36" t="s">
        <v>0</v>
      </c>
      <c r="I115" s="37">
        <v>540107</v>
      </c>
      <c r="J115" s="37">
        <v>540108</v>
      </c>
      <c r="K115" s="99">
        <v>250</v>
      </c>
      <c r="L115" s="99"/>
      <c r="M115" s="38">
        <v>24.04</v>
      </c>
      <c r="N115" s="38"/>
      <c r="O115" s="58">
        <v>15</v>
      </c>
      <c r="P115" s="58"/>
      <c r="Q115" s="38" t="s">
        <v>1</v>
      </c>
      <c r="R115" s="38">
        <v>-1.9</v>
      </c>
      <c r="S115" s="38">
        <v>-1.85</v>
      </c>
      <c r="T115" s="38"/>
      <c r="U115" s="38">
        <f>VLOOKUP(I115,Blad1!$A$2:$B$237,2,FALSE)</f>
        <v>1.7</v>
      </c>
      <c r="V115" s="38">
        <f>VLOOKUP(J115,Blad1!$A$2:$B$237,2,FALSE)</f>
        <v>1.69</v>
      </c>
      <c r="W115" s="36"/>
      <c r="X115" s="36" t="s">
        <v>151</v>
      </c>
      <c r="Y115" s="36" t="s">
        <v>153</v>
      </c>
      <c r="Z115" s="36"/>
      <c r="AA115" s="36"/>
      <c r="AB115" s="36"/>
      <c r="AC115">
        <f t="shared" si="2"/>
        <v>1</v>
      </c>
      <c r="AD115">
        <f t="shared" si="3"/>
        <v>0</v>
      </c>
    </row>
    <row r="116" spans="1:30" s="40" customFormat="1" x14ac:dyDescent="0.3">
      <c r="A116" s="36">
        <v>123</v>
      </c>
      <c r="B116" s="36">
        <v>54</v>
      </c>
      <c r="C116" s="30" t="s">
        <v>160</v>
      </c>
      <c r="D116" s="36" t="s">
        <v>35</v>
      </c>
      <c r="E116" s="36">
        <v>1982</v>
      </c>
      <c r="F116" s="36"/>
      <c r="G116" s="36"/>
      <c r="H116" s="36" t="s">
        <v>0</v>
      </c>
      <c r="I116" s="37">
        <v>540093</v>
      </c>
      <c r="J116" s="37">
        <v>540094</v>
      </c>
      <c r="K116" s="99">
        <v>250</v>
      </c>
      <c r="L116" s="99"/>
      <c r="M116" s="38">
        <v>49.4</v>
      </c>
      <c r="N116" s="38"/>
      <c r="O116" s="58">
        <v>9</v>
      </c>
      <c r="P116" s="58"/>
      <c r="Q116" s="38" t="s">
        <v>1</v>
      </c>
      <c r="R116" s="38">
        <v>0.49</v>
      </c>
      <c r="S116" s="38">
        <v>0.22</v>
      </c>
      <c r="T116" s="38"/>
      <c r="U116" s="38">
        <f>VLOOKUP(I116,Blad1!$A$2:$B$237,2,FALSE)</f>
        <v>1.86</v>
      </c>
      <c r="V116" s="38">
        <f>VLOOKUP(J116,Blad1!$A$2:$B$237,2,FALSE)</f>
        <v>1.83</v>
      </c>
      <c r="W116" s="36"/>
      <c r="X116" s="36" t="s">
        <v>151</v>
      </c>
      <c r="Y116" s="36"/>
      <c r="Z116" s="36"/>
      <c r="AA116" s="36"/>
      <c r="AB116" s="36"/>
      <c r="AC116">
        <f t="shared" si="2"/>
        <v>1</v>
      </c>
      <c r="AD116">
        <f t="shared" si="3"/>
        <v>0</v>
      </c>
    </row>
    <row r="117" spans="1:30" s="40" customFormat="1" x14ac:dyDescent="0.3">
      <c r="A117" s="36">
        <v>124</v>
      </c>
      <c r="B117" s="36">
        <v>54</v>
      </c>
      <c r="C117" s="30" t="s">
        <v>160</v>
      </c>
      <c r="D117" s="36" t="s">
        <v>35</v>
      </c>
      <c r="E117" s="36">
        <v>1982</v>
      </c>
      <c r="F117" s="36"/>
      <c r="G117" s="36"/>
      <c r="H117" s="36" t="s">
        <v>0</v>
      </c>
      <c r="I117" s="37">
        <v>540094</v>
      </c>
      <c r="J117" s="37">
        <v>540096</v>
      </c>
      <c r="K117" s="99">
        <v>250</v>
      </c>
      <c r="L117" s="99"/>
      <c r="M117" s="38">
        <v>48.1</v>
      </c>
      <c r="N117" s="38"/>
      <c r="O117" s="58">
        <v>3</v>
      </c>
      <c r="P117" s="58"/>
      <c r="Q117" s="38" t="s">
        <v>1</v>
      </c>
      <c r="R117" s="38">
        <v>-1.35</v>
      </c>
      <c r="S117" s="38">
        <v>-1.28</v>
      </c>
      <c r="T117" s="38"/>
      <c r="U117" s="38">
        <f>VLOOKUP(I117,Blad1!$A$2:$B$237,2,FALSE)</f>
        <v>1.83</v>
      </c>
      <c r="V117" s="38">
        <f>VLOOKUP(J117,Blad1!$A$2:$B$237,2,FALSE)</f>
        <v>1.77</v>
      </c>
      <c r="W117" s="36"/>
      <c r="X117" s="36" t="s">
        <v>151</v>
      </c>
      <c r="Y117" s="36"/>
      <c r="Z117" s="36"/>
      <c r="AA117" s="36"/>
      <c r="AB117" s="36"/>
      <c r="AC117">
        <f t="shared" si="2"/>
        <v>0</v>
      </c>
      <c r="AD117">
        <f t="shared" si="3"/>
        <v>1</v>
      </c>
    </row>
    <row r="118" spans="1:30" s="40" customFormat="1" x14ac:dyDescent="0.3">
      <c r="A118" s="36">
        <v>125</v>
      </c>
      <c r="B118" s="36">
        <v>54</v>
      </c>
      <c r="C118" s="30" t="s">
        <v>160</v>
      </c>
      <c r="D118" s="36" t="s">
        <v>35</v>
      </c>
      <c r="E118" s="36">
        <v>1982</v>
      </c>
      <c r="F118" s="36"/>
      <c r="G118" s="36"/>
      <c r="H118" s="36" t="s">
        <v>0</v>
      </c>
      <c r="I118" s="37">
        <v>540094</v>
      </c>
      <c r="J118" s="37">
        <v>540108</v>
      </c>
      <c r="K118" s="99">
        <v>250</v>
      </c>
      <c r="L118" s="99"/>
      <c r="M118" s="38">
        <v>58.45</v>
      </c>
      <c r="N118" s="38"/>
      <c r="O118" s="58">
        <v>15</v>
      </c>
      <c r="P118" s="58"/>
      <c r="Q118" s="38" t="s">
        <v>1</v>
      </c>
      <c r="R118" s="38">
        <v>-1.35</v>
      </c>
      <c r="S118" s="38">
        <v>-1.49</v>
      </c>
      <c r="T118" s="38"/>
      <c r="U118" s="38">
        <f>VLOOKUP(I118,Blad1!$A$2:$B$237,2,FALSE)</f>
        <v>1.83</v>
      </c>
      <c r="V118" s="38">
        <f>VLOOKUP(J118,Blad1!$A$2:$B$237,2,FALSE)</f>
        <v>1.69</v>
      </c>
      <c r="W118" s="36"/>
      <c r="X118" s="36" t="s">
        <v>151</v>
      </c>
      <c r="Y118" s="36"/>
      <c r="Z118" s="36"/>
      <c r="AA118" s="36"/>
      <c r="AB118" s="36"/>
      <c r="AC118">
        <f t="shared" si="2"/>
        <v>0</v>
      </c>
      <c r="AD118">
        <f t="shared" si="3"/>
        <v>1</v>
      </c>
    </row>
    <row r="119" spans="1:30" s="40" customFormat="1" x14ac:dyDescent="0.3">
      <c r="A119" s="36">
        <v>126</v>
      </c>
      <c r="B119" s="36">
        <v>54</v>
      </c>
      <c r="C119" s="30" t="s">
        <v>160</v>
      </c>
      <c r="D119" s="36" t="s">
        <v>36</v>
      </c>
      <c r="E119" s="36">
        <v>1982</v>
      </c>
      <c r="F119" s="36"/>
      <c r="G119" s="36"/>
      <c r="H119" s="36" t="s">
        <v>0</v>
      </c>
      <c r="I119" s="37">
        <v>540061</v>
      </c>
      <c r="J119" s="37">
        <v>540073</v>
      </c>
      <c r="K119" s="99">
        <v>250</v>
      </c>
      <c r="L119" s="99"/>
      <c r="M119" s="38">
        <v>59.24</v>
      </c>
      <c r="N119" s="38"/>
      <c r="O119" s="58">
        <v>6</v>
      </c>
      <c r="P119" s="58"/>
      <c r="Q119" s="38" t="s">
        <v>1</v>
      </c>
      <c r="R119" s="38">
        <v>1.1599999999999999</v>
      </c>
      <c r="S119" s="38">
        <v>0.85</v>
      </c>
      <c r="T119" s="38"/>
      <c r="U119" s="38">
        <f>VLOOKUP(I119,Blad1!$A$2:$B$237,2,FALSE)</f>
        <v>3.19</v>
      </c>
      <c r="V119" s="38">
        <f>VLOOKUP(J119,Blad1!$A$2:$B$237,2,FALSE)</f>
        <v>3.08</v>
      </c>
      <c r="W119" s="36"/>
      <c r="X119" s="36" t="s">
        <v>151</v>
      </c>
      <c r="Y119" s="36"/>
      <c r="Z119" s="36"/>
      <c r="AA119" s="36"/>
      <c r="AB119" s="36"/>
      <c r="AC119">
        <f t="shared" si="2"/>
        <v>0</v>
      </c>
      <c r="AD119">
        <f t="shared" si="3"/>
        <v>1</v>
      </c>
    </row>
    <row r="120" spans="1:30" s="40" customFormat="1" x14ac:dyDescent="0.3">
      <c r="A120" s="36">
        <v>127</v>
      </c>
      <c r="B120" s="36">
        <v>54</v>
      </c>
      <c r="C120" s="30" t="s">
        <v>160</v>
      </c>
      <c r="D120" s="36" t="s">
        <v>36</v>
      </c>
      <c r="E120" s="36">
        <v>1984</v>
      </c>
      <c r="F120" s="36"/>
      <c r="G120" s="36"/>
      <c r="H120" s="36" t="s">
        <v>0</v>
      </c>
      <c r="I120" s="37">
        <v>540062</v>
      </c>
      <c r="J120" s="37">
        <v>540071</v>
      </c>
      <c r="K120" s="99">
        <v>250</v>
      </c>
      <c r="L120" s="99"/>
      <c r="M120" s="38">
        <v>58.31</v>
      </c>
      <c r="N120" s="38"/>
      <c r="O120" s="58">
        <v>9</v>
      </c>
      <c r="P120" s="58"/>
      <c r="Q120" s="38" t="s">
        <v>1</v>
      </c>
      <c r="R120" s="38">
        <v>1.34</v>
      </c>
      <c r="S120" s="38">
        <v>1.04</v>
      </c>
      <c r="T120" s="38"/>
      <c r="U120" s="38">
        <f>VLOOKUP(I120,Blad1!$A$2:$B$237,2,FALSE)</f>
        <v>2.94</v>
      </c>
      <c r="V120" s="38">
        <f>VLOOKUP(J120,Blad1!$A$2:$B$237,2,FALSE)</f>
        <v>2.9</v>
      </c>
      <c r="W120" s="36"/>
      <c r="X120" s="36" t="s">
        <v>151</v>
      </c>
      <c r="Y120" s="36"/>
      <c r="Z120" s="36"/>
      <c r="AA120" s="36"/>
      <c r="AB120" s="36"/>
      <c r="AC120">
        <f t="shared" si="2"/>
        <v>0</v>
      </c>
      <c r="AD120">
        <f t="shared" si="3"/>
        <v>1</v>
      </c>
    </row>
    <row r="121" spans="1:30" s="40" customFormat="1" x14ac:dyDescent="0.3">
      <c r="A121" s="36">
        <v>128</v>
      </c>
      <c r="B121" s="36">
        <v>54</v>
      </c>
      <c r="C121" s="30" t="s">
        <v>160</v>
      </c>
      <c r="D121" s="36" t="s">
        <v>37</v>
      </c>
      <c r="E121" s="36">
        <v>1982</v>
      </c>
      <c r="F121" s="36"/>
      <c r="G121" s="36"/>
      <c r="H121" s="36" t="s">
        <v>0</v>
      </c>
      <c r="I121" s="37">
        <v>540089</v>
      </c>
      <c r="J121" s="37">
        <v>540090</v>
      </c>
      <c r="K121" s="99">
        <v>250</v>
      </c>
      <c r="L121" s="99"/>
      <c r="M121" s="38">
        <v>60.41</v>
      </c>
      <c r="N121" s="38"/>
      <c r="O121" s="58">
        <v>9</v>
      </c>
      <c r="P121" s="58"/>
      <c r="Q121" s="38" t="s">
        <v>1</v>
      </c>
      <c r="R121" s="38">
        <v>-0.84</v>
      </c>
      <c r="S121" s="38">
        <v>-0.59</v>
      </c>
      <c r="T121" s="38"/>
      <c r="U121" s="38">
        <f>VLOOKUP(I121,Blad1!$A$2:$B$237,2,FALSE)</f>
        <v>1.84</v>
      </c>
      <c r="V121" s="38">
        <f>VLOOKUP(J121,Blad1!$A$2:$B$237,2,FALSE)</f>
        <v>1.81</v>
      </c>
      <c r="W121" s="36"/>
      <c r="X121" s="36" t="s">
        <v>151</v>
      </c>
      <c r="Y121" s="36"/>
      <c r="Z121" s="36"/>
      <c r="AA121" s="36"/>
      <c r="AB121" s="36"/>
      <c r="AC121">
        <f t="shared" si="2"/>
        <v>1</v>
      </c>
      <c r="AD121">
        <f t="shared" si="3"/>
        <v>0</v>
      </c>
    </row>
    <row r="122" spans="1:30" s="40" customFormat="1" x14ac:dyDescent="0.3">
      <c r="A122" s="36">
        <v>129</v>
      </c>
      <c r="B122" s="36">
        <v>54</v>
      </c>
      <c r="C122" s="30" t="s">
        <v>160</v>
      </c>
      <c r="D122" s="36" t="s">
        <v>38</v>
      </c>
      <c r="E122" s="36">
        <v>1983</v>
      </c>
      <c r="F122" s="36"/>
      <c r="G122" s="36"/>
      <c r="H122" s="36" t="s">
        <v>0</v>
      </c>
      <c r="I122" s="37">
        <v>540112</v>
      </c>
      <c r="J122" s="37">
        <v>540113</v>
      </c>
      <c r="K122" s="99">
        <v>250</v>
      </c>
      <c r="L122" s="99"/>
      <c r="M122" s="38">
        <v>36.4</v>
      </c>
      <c r="N122" s="38"/>
      <c r="O122" s="58">
        <v>9</v>
      </c>
      <c r="P122" s="58"/>
      <c r="Q122" s="38" t="s">
        <v>1</v>
      </c>
      <c r="R122" s="38">
        <v>-1.44</v>
      </c>
      <c r="S122" s="38">
        <v>-1.24</v>
      </c>
      <c r="T122" s="38"/>
      <c r="U122" s="38">
        <f>VLOOKUP(I122,Blad1!$A$2:$B$237,2,FALSE)</f>
        <v>1.54</v>
      </c>
      <c r="V122" s="38">
        <f>VLOOKUP(J122,Blad1!$A$2:$B$237,2,FALSE)</f>
        <v>1.56</v>
      </c>
      <c r="W122" s="36"/>
      <c r="X122" s="36" t="s">
        <v>151</v>
      </c>
      <c r="Y122" s="36"/>
      <c r="Z122" s="36"/>
      <c r="AA122" s="36"/>
      <c r="AB122" s="36"/>
      <c r="AC122">
        <f t="shared" si="2"/>
        <v>1</v>
      </c>
      <c r="AD122">
        <f t="shared" si="3"/>
        <v>0</v>
      </c>
    </row>
    <row r="123" spans="1:30" s="40" customFormat="1" x14ac:dyDescent="0.3">
      <c r="A123" s="36">
        <v>130</v>
      </c>
      <c r="B123" s="36">
        <v>54</v>
      </c>
      <c r="C123" s="30" t="s">
        <v>160</v>
      </c>
      <c r="D123" s="36" t="s">
        <v>38</v>
      </c>
      <c r="E123" s="36">
        <v>1983</v>
      </c>
      <c r="F123" s="36"/>
      <c r="G123" s="36"/>
      <c r="H123" s="36" t="s">
        <v>0</v>
      </c>
      <c r="I123" s="37">
        <v>540113</v>
      </c>
      <c r="J123" s="37">
        <v>540114</v>
      </c>
      <c r="K123" s="99">
        <v>250</v>
      </c>
      <c r="L123" s="99"/>
      <c r="M123" s="38">
        <v>29.53</v>
      </c>
      <c r="N123" s="38"/>
      <c r="O123" s="58">
        <v>7</v>
      </c>
      <c r="P123" s="58"/>
      <c r="Q123" s="38" t="s">
        <v>1</v>
      </c>
      <c r="R123" s="38">
        <v>-1.24</v>
      </c>
      <c r="S123" s="38">
        <v>-1.17</v>
      </c>
      <c r="T123" s="38"/>
      <c r="U123" s="38">
        <f>VLOOKUP(I123,Blad1!$A$2:$B$237,2,FALSE)</f>
        <v>1.56</v>
      </c>
      <c r="V123" s="38">
        <f>VLOOKUP(J123,Blad1!$A$2:$B$237,2,FALSE)</f>
        <v>1.65</v>
      </c>
      <c r="W123" s="36"/>
      <c r="X123" s="36" t="s">
        <v>151</v>
      </c>
      <c r="Y123" s="36"/>
      <c r="Z123" s="36"/>
      <c r="AA123" s="36"/>
      <c r="AB123" s="36"/>
      <c r="AC123">
        <f t="shared" si="2"/>
        <v>0</v>
      </c>
      <c r="AD123">
        <f t="shared" si="3"/>
        <v>1</v>
      </c>
    </row>
    <row r="124" spans="1:30" s="40" customFormat="1" x14ac:dyDescent="0.3">
      <c r="A124" s="36">
        <v>131</v>
      </c>
      <c r="B124" s="36">
        <v>54</v>
      </c>
      <c r="C124" s="30" t="s">
        <v>160</v>
      </c>
      <c r="D124" s="36" t="s">
        <v>38</v>
      </c>
      <c r="E124" s="36">
        <v>1983</v>
      </c>
      <c r="F124" s="36"/>
      <c r="G124" s="36"/>
      <c r="H124" s="36" t="s">
        <v>0</v>
      </c>
      <c r="I124" s="37">
        <v>540114</v>
      </c>
      <c r="J124" s="37">
        <v>540134</v>
      </c>
      <c r="K124" s="99">
        <v>250</v>
      </c>
      <c r="L124" s="99"/>
      <c r="M124" s="38">
        <v>53.85</v>
      </c>
      <c r="N124" s="38"/>
      <c r="O124" s="58">
        <v>7</v>
      </c>
      <c r="P124" s="58"/>
      <c r="Q124" s="38" t="s">
        <v>1</v>
      </c>
      <c r="R124" s="38">
        <v>-0.7</v>
      </c>
      <c r="S124" s="38">
        <v>-0.41</v>
      </c>
      <c r="T124" s="38"/>
      <c r="U124" s="38">
        <f>VLOOKUP(I124,Blad1!$A$2:$B$237,2,FALSE)</f>
        <v>1.65</v>
      </c>
      <c r="V124" s="38">
        <f>VLOOKUP(J124,Blad1!$A$2:$B$237,2,FALSE)</f>
        <v>1.59</v>
      </c>
      <c r="W124" s="36"/>
      <c r="X124" s="36" t="s">
        <v>151</v>
      </c>
      <c r="Y124" s="36"/>
      <c r="Z124" s="36"/>
      <c r="AA124" s="36"/>
      <c r="AB124" s="36"/>
      <c r="AC124">
        <f t="shared" si="2"/>
        <v>0</v>
      </c>
      <c r="AD124">
        <f t="shared" si="3"/>
        <v>1</v>
      </c>
    </row>
    <row r="125" spans="1:30" s="40" customFormat="1" x14ac:dyDescent="0.3">
      <c r="A125" s="36">
        <v>132</v>
      </c>
      <c r="B125" s="36">
        <v>54</v>
      </c>
      <c r="C125" s="30" t="s">
        <v>160</v>
      </c>
      <c r="D125" s="36" t="s">
        <v>39</v>
      </c>
      <c r="E125" s="36">
        <v>1983</v>
      </c>
      <c r="F125" s="36"/>
      <c r="G125" s="36"/>
      <c r="H125" s="36" t="s">
        <v>0</v>
      </c>
      <c r="I125" s="37">
        <v>540115</v>
      </c>
      <c r="J125" s="37">
        <v>540129</v>
      </c>
      <c r="K125" s="99">
        <v>250</v>
      </c>
      <c r="L125" s="99"/>
      <c r="M125" s="38">
        <v>63.69</v>
      </c>
      <c r="N125" s="38"/>
      <c r="O125" s="58">
        <v>6</v>
      </c>
      <c r="P125" s="58"/>
      <c r="Q125" s="38" t="s">
        <v>1</v>
      </c>
      <c r="R125" s="38">
        <v>-0.88</v>
      </c>
      <c r="S125" s="38">
        <v>-1</v>
      </c>
      <c r="T125" s="38"/>
      <c r="U125" s="38">
        <f>VLOOKUP(I125,Blad1!$A$2:$B$237,2,FALSE)</f>
        <v>1.62</v>
      </c>
      <c r="V125" s="38">
        <f>VLOOKUP(J125,Blad1!$A$2:$B$237,2,FALSE)</f>
        <v>1.55</v>
      </c>
      <c r="W125" s="36"/>
      <c r="X125" s="36" t="s">
        <v>151</v>
      </c>
      <c r="Y125" s="36"/>
      <c r="Z125" s="36"/>
      <c r="AA125" s="36"/>
      <c r="AB125" s="36"/>
      <c r="AC125">
        <f t="shared" si="2"/>
        <v>1</v>
      </c>
      <c r="AD125">
        <f t="shared" si="3"/>
        <v>0</v>
      </c>
    </row>
    <row r="126" spans="1:30" s="40" customFormat="1" x14ac:dyDescent="0.3">
      <c r="A126" s="36">
        <v>133</v>
      </c>
      <c r="B126" s="36">
        <v>54</v>
      </c>
      <c r="C126" s="30" t="s">
        <v>160</v>
      </c>
      <c r="D126" s="36" t="s">
        <v>39</v>
      </c>
      <c r="E126" s="36">
        <v>1983</v>
      </c>
      <c r="F126" s="36"/>
      <c r="G126" s="36"/>
      <c r="H126" s="36" t="s">
        <v>0</v>
      </c>
      <c r="I126" s="37">
        <v>540128</v>
      </c>
      <c r="J126" s="37">
        <v>540129</v>
      </c>
      <c r="K126" s="99">
        <v>250</v>
      </c>
      <c r="L126" s="99"/>
      <c r="M126" s="38">
        <v>33.96</v>
      </c>
      <c r="N126" s="38"/>
      <c r="O126" s="58">
        <v>6</v>
      </c>
      <c r="P126" s="58"/>
      <c r="Q126" s="38" t="s">
        <v>1</v>
      </c>
      <c r="R126" s="38">
        <v>-1.1200000000000001</v>
      </c>
      <c r="S126" s="38">
        <v>-1</v>
      </c>
      <c r="T126" s="38"/>
      <c r="U126" s="38">
        <f>VLOOKUP(I126,Blad1!$A$2:$B$237,2,FALSE)</f>
        <v>1.74</v>
      </c>
      <c r="V126" s="38">
        <f>VLOOKUP(J126,Blad1!$A$2:$B$237,2,FALSE)</f>
        <v>1.55</v>
      </c>
      <c r="W126" s="36"/>
      <c r="X126" s="36" t="s">
        <v>151</v>
      </c>
      <c r="Y126" s="36"/>
      <c r="Z126" s="36"/>
      <c r="AA126" s="36"/>
      <c r="AB126" s="36"/>
      <c r="AC126">
        <f t="shared" si="2"/>
        <v>1</v>
      </c>
      <c r="AD126">
        <f t="shared" si="3"/>
        <v>0</v>
      </c>
    </row>
    <row r="127" spans="1:30" s="40" customFormat="1" x14ac:dyDescent="0.3">
      <c r="A127" s="36">
        <v>134</v>
      </c>
      <c r="B127" s="36">
        <v>54</v>
      </c>
      <c r="C127" s="30" t="s">
        <v>160</v>
      </c>
      <c r="D127" s="36" t="s">
        <v>40</v>
      </c>
      <c r="E127" s="36">
        <v>1984</v>
      </c>
      <c r="F127" s="36"/>
      <c r="G127" s="36"/>
      <c r="H127" s="36" t="s">
        <v>0</v>
      </c>
      <c r="I127" s="37">
        <v>540062</v>
      </c>
      <c r="J127" s="37">
        <v>540063</v>
      </c>
      <c r="K127" s="99">
        <v>250</v>
      </c>
      <c r="L127" s="99"/>
      <c r="M127" s="38">
        <v>36.4</v>
      </c>
      <c r="N127" s="38"/>
      <c r="O127" s="58">
        <v>6</v>
      </c>
      <c r="P127" s="58"/>
      <c r="Q127" s="38" t="s">
        <v>1</v>
      </c>
      <c r="R127" s="38">
        <v>1.36</v>
      </c>
      <c r="S127" s="38">
        <v>1.5</v>
      </c>
      <c r="T127" s="38"/>
      <c r="U127" s="38">
        <f>VLOOKUP(I127,Blad1!$A$2:$B$237,2,FALSE)</f>
        <v>2.94</v>
      </c>
      <c r="V127" s="38">
        <f>VLOOKUP(J127,Blad1!$A$2:$B$237,2,FALSE)</f>
        <v>2.9</v>
      </c>
      <c r="W127" s="36"/>
      <c r="X127" s="36" t="s">
        <v>151</v>
      </c>
      <c r="Y127" s="36"/>
      <c r="Z127" s="36"/>
      <c r="AA127" s="36"/>
      <c r="AB127" s="36"/>
      <c r="AC127">
        <f t="shared" si="2"/>
        <v>0</v>
      </c>
      <c r="AD127">
        <f t="shared" si="3"/>
        <v>1</v>
      </c>
    </row>
    <row r="128" spans="1:30" s="40" customFormat="1" x14ac:dyDescent="0.3">
      <c r="A128" s="36">
        <v>135</v>
      </c>
      <c r="B128" s="36">
        <v>54</v>
      </c>
      <c r="C128" s="30" t="s">
        <v>160</v>
      </c>
      <c r="D128" s="36" t="s">
        <v>41</v>
      </c>
      <c r="E128" s="36">
        <v>1983</v>
      </c>
      <c r="F128" s="36"/>
      <c r="G128" s="36"/>
      <c r="H128" s="36" t="s">
        <v>0</v>
      </c>
      <c r="I128" s="37">
        <v>540114</v>
      </c>
      <c r="J128" s="37">
        <v>540115</v>
      </c>
      <c r="K128" s="99">
        <v>250</v>
      </c>
      <c r="L128" s="99"/>
      <c r="M128" s="38">
        <v>64.62</v>
      </c>
      <c r="N128" s="38"/>
      <c r="O128" s="58">
        <v>15</v>
      </c>
      <c r="P128" s="58"/>
      <c r="Q128" s="38" t="s">
        <v>1</v>
      </c>
      <c r="R128" s="38">
        <v>-1.17</v>
      </c>
      <c r="S128" s="38">
        <v>-0.86</v>
      </c>
      <c r="T128" s="38"/>
      <c r="U128" s="38">
        <f>VLOOKUP(I128,Blad1!$A$2:$B$237,2,FALSE)</f>
        <v>1.65</v>
      </c>
      <c r="V128" s="38">
        <f>VLOOKUP(J128,Blad1!$A$2:$B$237,2,FALSE)</f>
        <v>1.62</v>
      </c>
      <c r="W128" s="36"/>
      <c r="X128" s="36" t="s">
        <v>151</v>
      </c>
      <c r="Y128" s="36"/>
      <c r="Z128" s="36"/>
      <c r="AA128" s="36"/>
      <c r="AB128" s="36"/>
      <c r="AC128">
        <f t="shared" si="2"/>
        <v>1</v>
      </c>
      <c r="AD128">
        <f t="shared" si="3"/>
        <v>0</v>
      </c>
    </row>
    <row r="129" spans="1:30" s="40" customFormat="1" x14ac:dyDescent="0.3">
      <c r="A129" s="36">
        <v>136</v>
      </c>
      <c r="B129" s="36">
        <v>54</v>
      </c>
      <c r="C129" s="30" t="s">
        <v>160</v>
      </c>
      <c r="D129" s="36" t="s">
        <v>41</v>
      </c>
      <c r="E129" s="36">
        <v>1983</v>
      </c>
      <c r="F129" s="36"/>
      <c r="G129" s="36"/>
      <c r="H129" s="36" t="s">
        <v>0</v>
      </c>
      <c r="I129" s="37">
        <v>540115</v>
      </c>
      <c r="J129" s="37">
        <v>540116</v>
      </c>
      <c r="K129" s="99">
        <v>250</v>
      </c>
      <c r="L129" s="99"/>
      <c r="M129" s="38">
        <v>44.78</v>
      </c>
      <c r="N129" s="38"/>
      <c r="O129" s="58">
        <v>10</v>
      </c>
      <c r="P129" s="58"/>
      <c r="Q129" s="38" t="s">
        <v>1</v>
      </c>
      <c r="R129" s="38">
        <v>-0.86</v>
      </c>
      <c r="S129" s="38">
        <v>-0.67</v>
      </c>
      <c r="T129" s="38"/>
      <c r="U129" s="38">
        <f>VLOOKUP(I129,Blad1!$A$2:$B$237,2,FALSE)</f>
        <v>1.62</v>
      </c>
      <c r="V129" s="38">
        <f>VLOOKUP(J129,Blad1!$A$2:$B$237,2,FALSE)</f>
        <v>1.53</v>
      </c>
      <c r="W129" s="36"/>
      <c r="X129" s="36" t="s">
        <v>151</v>
      </c>
      <c r="Y129" s="36"/>
      <c r="Z129" s="36"/>
      <c r="AA129" s="36"/>
      <c r="AB129" s="36"/>
      <c r="AC129">
        <f t="shared" si="2"/>
        <v>1</v>
      </c>
      <c r="AD129">
        <f t="shared" si="3"/>
        <v>0</v>
      </c>
    </row>
    <row r="130" spans="1:30" s="40" customFormat="1" x14ac:dyDescent="0.3">
      <c r="A130" s="36">
        <v>137</v>
      </c>
      <c r="B130" s="36">
        <v>54</v>
      </c>
      <c r="C130" s="30" t="s">
        <v>160</v>
      </c>
      <c r="D130" s="36" t="s">
        <v>41</v>
      </c>
      <c r="E130" s="36">
        <v>1983</v>
      </c>
      <c r="F130" s="36"/>
      <c r="G130" s="36"/>
      <c r="H130" s="36" t="s">
        <v>0</v>
      </c>
      <c r="I130" s="37">
        <v>540116</v>
      </c>
      <c r="J130" s="37">
        <v>540117</v>
      </c>
      <c r="K130" s="99">
        <v>250</v>
      </c>
      <c r="L130" s="99"/>
      <c r="M130" s="38">
        <v>41.79</v>
      </c>
      <c r="N130" s="38"/>
      <c r="O130" s="58">
        <v>9</v>
      </c>
      <c r="P130" s="58"/>
      <c r="Q130" s="38" t="s">
        <v>1</v>
      </c>
      <c r="R130" s="38">
        <v>-0.67</v>
      </c>
      <c r="S130" s="38">
        <v>-0.47</v>
      </c>
      <c r="T130" s="38"/>
      <c r="U130" s="38">
        <f>VLOOKUP(I130,Blad1!$A$2:$B$237,2,FALSE)</f>
        <v>1.53</v>
      </c>
      <c r="V130" s="38">
        <f>VLOOKUP(J130,Blad1!$A$2:$B$237,2,FALSE)</f>
        <v>1.61</v>
      </c>
      <c r="W130" s="36"/>
      <c r="X130" s="36" t="s">
        <v>151</v>
      </c>
      <c r="Y130" s="36"/>
      <c r="Z130" s="36"/>
      <c r="AA130" s="36"/>
      <c r="AB130" s="36"/>
      <c r="AC130">
        <f t="shared" si="2"/>
        <v>1</v>
      </c>
      <c r="AD130">
        <f t="shared" si="3"/>
        <v>0</v>
      </c>
    </row>
    <row r="131" spans="1:30" s="40" customFormat="1" x14ac:dyDescent="0.3">
      <c r="A131" s="36">
        <v>138</v>
      </c>
      <c r="B131" s="36">
        <v>54</v>
      </c>
      <c r="C131" s="30" t="s">
        <v>160</v>
      </c>
      <c r="D131" s="36" t="s">
        <v>42</v>
      </c>
      <c r="E131" s="36">
        <v>1984</v>
      </c>
      <c r="F131" s="36"/>
      <c r="G131" s="36"/>
      <c r="H131" s="36" t="s">
        <v>0</v>
      </c>
      <c r="I131" s="37">
        <v>540042</v>
      </c>
      <c r="J131" s="37">
        <v>540067</v>
      </c>
      <c r="K131" s="99">
        <v>250</v>
      </c>
      <c r="L131" s="99"/>
      <c r="M131" s="38">
        <v>17.260000000000002</v>
      </c>
      <c r="N131" s="38"/>
      <c r="O131" s="58">
        <v>3</v>
      </c>
      <c r="P131" s="58"/>
      <c r="Q131" s="38" t="s">
        <v>1</v>
      </c>
      <c r="R131" s="38">
        <v>-0.49</v>
      </c>
      <c r="S131" s="38">
        <v>0.06</v>
      </c>
      <c r="T131" s="38"/>
      <c r="U131" s="38">
        <f>VLOOKUP(I131,Blad1!$A$2:$B$237,2,FALSE)</f>
        <v>2.1800000000000002</v>
      </c>
      <c r="V131" s="38">
        <f>VLOOKUP(J131,Blad1!$A$2:$B$237,2,FALSE)</f>
        <v>2.63</v>
      </c>
      <c r="W131" s="36"/>
      <c r="X131" s="36" t="s">
        <v>151</v>
      </c>
      <c r="Y131" s="36"/>
      <c r="Z131" s="36"/>
      <c r="AA131" s="36"/>
      <c r="AB131" s="36"/>
      <c r="AC131">
        <f t="shared" si="2"/>
        <v>0</v>
      </c>
      <c r="AD131">
        <f t="shared" si="3"/>
        <v>1</v>
      </c>
    </row>
    <row r="132" spans="1:30" s="40" customFormat="1" x14ac:dyDescent="0.3">
      <c r="A132" s="36">
        <v>139</v>
      </c>
      <c r="B132" s="36">
        <v>54</v>
      </c>
      <c r="C132" s="30" t="s">
        <v>160</v>
      </c>
      <c r="D132" s="36" t="s">
        <v>42</v>
      </c>
      <c r="E132" s="36">
        <v>1984</v>
      </c>
      <c r="F132" s="36"/>
      <c r="G132" s="36"/>
      <c r="H132" s="36" t="s">
        <v>0</v>
      </c>
      <c r="I132" s="37">
        <v>540067</v>
      </c>
      <c r="J132" s="37">
        <v>540068</v>
      </c>
      <c r="K132" s="99">
        <v>250</v>
      </c>
      <c r="L132" s="99"/>
      <c r="M132" s="38">
        <v>55.15</v>
      </c>
      <c r="N132" s="38"/>
      <c r="O132" s="58">
        <v>10</v>
      </c>
      <c r="P132" s="58"/>
      <c r="Q132" s="38" t="s">
        <v>1</v>
      </c>
      <c r="R132" s="38">
        <v>0.15</v>
      </c>
      <c r="S132" s="38">
        <v>0.38</v>
      </c>
      <c r="T132" s="38"/>
      <c r="U132" s="38">
        <f>VLOOKUP(I132,Blad1!$A$2:$B$237,2,FALSE)</f>
        <v>2.63</v>
      </c>
      <c r="V132" s="38">
        <f>VLOOKUP(J132,Blad1!$A$2:$B$237,2,FALSE)</f>
        <v>2.58</v>
      </c>
      <c r="W132" s="36"/>
      <c r="X132" s="36" t="s">
        <v>151</v>
      </c>
      <c r="Y132" s="36"/>
      <c r="Z132" s="36"/>
      <c r="AA132" s="36"/>
      <c r="AB132" s="36"/>
      <c r="AC132">
        <f t="shared" si="2"/>
        <v>1</v>
      </c>
      <c r="AD132">
        <f t="shared" si="3"/>
        <v>0</v>
      </c>
    </row>
    <row r="133" spans="1:30" s="40" customFormat="1" x14ac:dyDescent="0.3">
      <c r="A133" s="36">
        <v>140</v>
      </c>
      <c r="B133" s="36">
        <v>54</v>
      </c>
      <c r="C133" s="30" t="s">
        <v>160</v>
      </c>
      <c r="D133" s="36" t="s">
        <v>42</v>
      </c>
      <c r="E133" s="36">
        <v>1984</v>
      </c>
      <c r="F133" s="36"/>
      <c r="G133" s="36"/>
      <c r="H133" s="36" t="s">
        <v>0</v>
      </c>
      <c r="I133" s="37">
        <v>540068</v>
      </c>
      <c r="J133" s="37">
        <v>540069</v>
      </c>
      <c r="K133" s="99">
        <v>250</v>
      </c>
      <c r="L133" s="99"/>
      <c r="M133" s="38">
        <v>28.79</v>
      </c>
      <c r="N133" s="38"/>
      <c r="O133" s="58">
        <v>6</v>
      </c>
      <c r="P133" s="58"/>
      <c r="Q133" s="38" t="s">
        <v>1</v>
      </c>
      <c r="R133" s="38">
        <v>0.51</v>
      </c>
      <c r="S133" s="38">
        <v>0.66</v>
      </c>
      <c r="T133" s="38"/>
      <c r="U133" s="38">
        <f>VLOOKUP(I133,Blad1!$A$2:$B$237,2,FALSE)</f>
        <v>2.58</v>
      </c>
      <c r="V133" s="38">
        <f>VLOOKUP(J133,Blad1!$A$2:$B$237,2,FALSE)</f>
        <v>2.61</v>
      </c>
      <c r="W133" s="36"/>
      <c r="X133" s="36" t="s">
        <v>151</v>
      </c>
      <c r="Y133" s="36"/>
      <c r="Z133" s="36"/>
      <c r="AA133" s="36"/>
      <c r="AB133" s="36"/>
      <c r="AC133">
        <f t="shared" si="2"/>
        <v>0</v>
      </c>
      <c r="AD133">
        <f t="shared" si="3"/>
        <v>1</v>
      </c>
    </row>
    <row r="134" spans="1:30" s="40" customFormat="1" x14ac:dyDescent="0.3">
      <c r="A134" s="36">
        <v>141</v>
      </c>
      <c r="B134" s="36">
        <v>58</v>
      </c>
      <c r="C134" s="30" t="s">
        <v>160</v>
      </c>
      <c r="D134" s="36" t="s">
        <v>43</v>
      </c>
      <c r="E134" s="36">
        <v>1986</v>
      </c>
      <c r="F134" s="36"/>
      <c r="G134" s="36"/>
      <c r="H134" s="36" t="s">
        <v>0</v>
      </c>
      <c r="I134" s="37">
        <v>580100</v>
      </c>
      <c r="J134" s="37">
        <v>580101</v>
      </c>
      <c r="K134" s="99">
        <v>250</v>
      </c>
      <c r="L134" s="99"/>
      <c r="M134" s="38">
        <v>65.39</v>
      </c>
      <c r="N134" s="38"/>
      <c r="O134" s="58">
        <v>4</v>
      </c>
      <c r="P134" s="58"/>
      <c r="Q134" s="38" t="s">
        <v>1</v>
      </c>
      <c r="R134" s="38">
        <v>-7.0000000000000007E-2</v>
      </c>
      <c r="S134" s="38">
        <v>0.13</v>
      </c>
      <c r="T134" s="38"/>
      <c r="U134" s="38">
        <f>VLOOKUP(I134,Blad1!$A$2:$B$237,2,FALSE)</f>
        <v>1.7</v>
      </c>
      <c r="V134" s="38">
        <f>VLOOKUP(J134,Blad1!$A$2:$B$237,2,FALSE)</f>
        <v>1.83</v>
      </c>
      <c r="W134" s="36"/>
      <c r="X134" s="36" t="s">
        <v>151</v>
      </c>
      <c r="Y134" s="36"/>
      <c r="Z134" s="36"/>
      <c r="AA134" s="36"/>
      <c r="AB134" s="36"/>
      <c r="AC134">
        <f t="shared" si="2"/>
        <v>1</v>
      </c>
      <c r="AD134">
        <f t="shared" si="3"/>
        <v>0</v>
      </c>
    </row>
    <row r="135" spans="1:30" s="40" customFormat="1" x14ac:dyDescent="0.3">
      <c r="A135" s="36">
        <v>142</v>
      </c>
      <c r="B135" s="36">
        <v>58</v>
      </c>
      <c r="C135" s="30" t="s">
        <v>160</v>
      </c>
      <c r="D135" s="36" t="s">
        <v>44</v>
      </c>
      <c r="E135" s="36">
        <v>1986</v>
      </c>
      <c r="F135" s="36"/>
      <c r="G135" s="36"/>
      <c r="H135" s="36" t="s">
        <v>0</v>
      </c>
      <c r="I135" s="37">
        <v>580102</v>
      </c>
      <c r="J135" s="37">
        <v>580103</v>
      </c>
      <c r="K135" s="99">
        <v>250</v>
      </c>
      <c r="L135" s="99"/>
      <c r="M135" s="38">
        <v>27.31</v>
      </c>
      <c r="N135" s="38"/>
      <c r="O135" s="58">
        <v>4</v>
      </c>
      <c r="P135" s="58"/>
      <c r="Q135" s="38" t="s">
        <v>1</v>
      </c>
      <c r="R135" s="38">
        <v>0.42</v>
      </c>
      <c r="S135" s="38">
        <v>0.39</v>
      </c>
      <c r="T135" s="38"/>
      <c r="U135" s="38">
        <f>VLOOKUP(I135,Blad1!$A$2:$B$237,2,FALSE)</f>
        <v>1.67</v>
      </c>
      <c r="V135" s="38">
        <f>VLOOKUP(J135,Blad1!$A$2:$B$237,2,FALSE)</f>
        <v>1.74</v>
      </c>
      <c r="W135" s="36"/>
      <c r="X135" s="36" t="s">
        <v>151</v>
      </c>
      <c r="Y135" s="36"/>
      <c r="Z135" s="36"/>
      <c r="AA135" s="36"/>
      <c r="AB135" s="36"/>
      <c r="AC135">
        <f t="shared" si="2"/>
        <v>1</v>
      </c>
      <c r="AD135">
        <f t="shared" si="3"/>
        <v>0</v>
      </c>
    </row>
    <row r="136" spans="1:30" s="40" customFormat="1" x14ac:dyDescent="0.3">
      <c r="A136" s="36">
        <v>143</v>
      </c>
      <c r="B136" s="36">
        <v>58</v>
      </c>
      <c r="C136" s="30" t="s">
        <v>160</v>
      </c>
      <c r="D136" s="36" t="s">
        <v>44</v>
      </c>
      <c r="E136" s="36">
        <v>1986</v>
      </c>
      <c r="F136" s="36"/>
      <c r="G136" s="36"/>
      <c r="H136" s="36" t="s">
        <v>0</v>
      </c>
      <c r="I136" s="37">
        <v>580103</v>
      </c>
      <c r="J136" s="37">
        <v>580104</v>
      </c>
      <c r="K136" s="99">
        <v>250</v>
      </c>
      <c r="L136" s="99"/>
      <c r="M136" s="38">
        <v>40.200000000000003</v>
      </c>
      <c r="N136" s="38"/>
      <c r="O136" s="58">
        <v>5</v>
      </c>
      <c r="P136" s="58"/>
      <c r="Q136" s="38" t="s">
        <v>1</v>
      </c>
      <c r="R136" s="38">
        <v>0.39</v>
      </c>
      <c r="S136" s="38">
        <v>0.26</v>
      </c>
      <c r="T136" s="38"/>
      <c r="U136" s="38">
        <f>VLOOKUP(I136,Blad1!$A$2:$B$237,2,FALSE)</f>
        <v>1.74</v>
      </c>
      <c r="V136" s="38">
        <f>VLOOKUP(J136,Blad1!$A$2:$B$237,2,FALSE)</f>
        <v>1.81</v>
      </c>
      <c r="W136" s="36"/>
      <c r="X136" s="36" t="s">
        <v>151</v>
      </c>
      <c r="Y136" s="36"/>
      <c r="Z136" s="36"/>
      <c r="AA136" s="36"/>
      <c r="AB136" s="36"/>
      <c r="AC136">
        <f t="shared" si="2"/>
        <v>0</v>
      </c>
      <c r="AD136">
        <f t="shared" si="3"/>
        <v>1</v>
      </c>
    </row>
    <row r="137" spans="1:30" s="40" customFormat="1" x14ac:dyDescent="0.3">
      <c r="A137" s="36">
        <v>144</v>
      </c>
      <c r="B137" s="36">
        <v>58</v>
      </c>
      <c r="C137" s="30" t="s">
        <v>160</v>
      </c>
      <c r="D137" s="36" t="s">
        <v>44</v>
      </c>
      <c r="E137" s="36">
        <v>1983</v>
      </c>
      <c r="F137" s="36"/>
      <c r="G137" s="36"/>
      <c r="H137" s="36" t="s">
        <v>0</v>
      </c>
      <c r="I137" s="37">
        <v>580104</v>
      </c>
      <c r="J137" s="37">
        <v>580105</v>
      </c>
      <c r="K137" s="99">
        <v>250</v>
      </c>
      <c r="L137" s="99"/>
      <c r="M137" s="38">
        <v>50.16</v>
      </c>
      <c r="N137" s="38"/>
      <c r="O137" s="58">
        <v>7</v>
      </c>
      <c r="P137" s="58"/>
      <c r="Q137" s="38" t="s">
        <v>1</v>
      </c>
      <c r="R137" s="38">
        <v>0.25</v>
      </c>
      <c r="S137" s="38">
        <v>-0.09</v>
      </c>
      <c r="T137" s="38"/>
      <c r="U137" s="38">
        <f>VLOOKUP(I137,Blad1!$A$2:$B$237,2,FALSE)</f>
        <v>1.81</v>
      </c>
      <c r="V137" s="38">
        <f>VLOOKUP(J137,Blad1!$A$2:$B$237,2,FALSE)</f>
        <v>1.81</v>
      </c>
      <c r="W137" s="36"/>
      <c r="X137" s="36" t="s">
        <v>151</v>
      </c>
      <c r="Y137" s="36"/>
      <c r="Z137" s="30"/>
      <c r="AA137" s="30"/>
      <c r="AB137" s="30"/>
      <c r="AC137">
        <f t="shared" si="2"/>
        <v>0</v>
      </c>
      <c r="AD137">
        <f t="shared" si="3"/>
        <v>1</v>
      </c>
    </row>
    <row r="138" spans="1:30" s="40" customFormat="1" x14ac:dyDescent="0.3">
      <c r="A138" s="36">
        <v>145</v>
      </c>
      <c r="B138" s="36">
        <v>58</v>
      </c>
      <c r="C138" s="30" t="s">
        <v>160</v>
      </c>
      <c r="D138" s="36" t="s">
        <v>44</v>
      </c>
      <c r="E138" s="36">
        <v>1983</v>
      </c>
      <c r="F138" s="36"/>
      <c r="G138" s="36"/>
      <c r="H138" s="36" t="s">
        <v>0</v>
      </c>
      <c r="I138" s="37">
        <v>580105</v>
      </c>
      <c r="J138" s="37">
        <v>580106</v>
      </c>
      <c r="K138" s="99">
        <v>250</v>
      </c>
      <c r="L138" s="99">
        <f>SUBTOTAL(9,M15:M138)</f>
        <v>5297.7199999999984</v>
      </c>
      <c r="M138" s="38">
        <v>59.14</v>
      </c>
      <c r="N138" s="38"/>
      <c r="O138" s="58">
        <v>5</v>
      </c>
      <c r="P138" s="58"/>
      <c r="Q138" s="38" t="s">
        <v>1</v>
      </c>
      <c r="R138" s="38">
        <v>-0.09</v>
      </c>
      <c r="S138" s="38">
        <v>-0.24</v>
      </c>
      <c r="T138" s="38"/>
      <c r="U138" s="38">
        <f>VLOOKUP(I138,Blad1!$A$2:$B$237,2,FALSE)</f>
        <v>1.81</v>
      </c>
      <c r="V138" s="38">
        <f>VLOOKUP(J138,Blad1!$A$2:$B$237,2,FALSE)</f>
        <v>1.66</v>
      </c>
      <c r="W138" s="36"/>
      <c r="X138" s="36" t="s">
        <v>151</v>
      </c>
      <c r="Y138" s="36"/>
      <c r="Z138" s="30"/>
      <c r="AA138" s="30"/>
      <c r="AB138" s="30"/>
      <c r="AC138">
        <f t="shared" ref="AC138:AC161" si="4">IF($M139&lt;50,1,)</f>
        <v>1</v>
      </c>
      <c r="AD138">
        <f t="shared" ref="AD138:AD161" si="5">IF($M139&gt;=50,1,)</f>
        <v>0</v>
      </c>
    </row>
    <row r="139" spans="1:30" s="40" customFormat="1" x14ac:dyDescent="0.3">
      <c r="A139" s="30">
        <v>3</v>
      </c>
      <c r="B139" s="30">
        <v>7</v>
      </c>
      <c r="C139" s="30" t="s">
        <v>156</v>
      </c>
      <c r="D139" s="30" t="s">
        <v>8</v>
      </c>
      <c r="E139" s="30">
        <v>1984</v>
      </c>
      <c r="F139" s="30"/>
      <c r="G139" s="30"/>
      <c r="H139" s="30" t="s">
        <v>2</v>
      </c>
      <c r="I139" s="33" t="s">
        <v>52</v>
      </c>
      <c r="J139" s="33" t="s">
        <v>53</v>
      </c>
      <c r="K139" s="100">
        <v>300</v>
      </c>
      <c r="L139" s="100"/>
      <c r="M139" s="34">
        <v>39.22</v>
      </c>
      <c r="N139" s="34"/>
      <c r="O139" s="56">
        <v>10</v>
      </c>
      <c r="P139" s="56"/>
      <c r="Q139" s="34" t="s">
        <v>1</v>
      </c>
      <c r="R139" s="34">
        <v>6.17</v>
      </c>
      <c r="S139" s="34">
        <v>5.95</v>
      </c>
      <c r="T139" s="34"/>
      <c r="U139" s="34">
        <f>VLOOKUP(I139,Blad1!$A$2:$B$237,2,FALSE)</f>
        <v>8.17</v>
      </c>
      <c r="V139" s="34">
        <f>VLOOKUP(J139,Blad1!$A$2:$B$237,2,FALSE)</f>
        <v>7.63</v>
      </c>
      <c r="W139" s="30"/>
      <c r="X139" s="30" t="s">
        <v>151</v>
      </c>
      <c r="Y139" s="30"/>
      <c r="Z139" s="36"/>
      <c r="AA139" s="36"/>
      <c r="AB139" s="36"/>
      <c r="AC139">
        <f t="shared" si="4"/>
        <v>1</v>
      </c>
      <c r="AD139">
        <f t="shared" si="5"/>
        <v>0</v>
      </c>
    </row>
    <row r="140" spans="1:30" s="40" customFormat="1" x14ac:dyDescent="0.3">
      <c r="A140" s="30">
        <v>4</v>
      </c>
      <c r="B140" s="30">
        <v>7</v>
      </c>
      <c r="C140" s="30" t="s">
        <v>156</v>
      </c>
      <c r="D140" s="30" t="s">
        <v>8</v>
      </c>
      <c r="E140" s="30">
        <v>1984</v>
      </c>
      <c r="F140" s="30"/>
      <c r="G140" s="30"/>
      <c r="H140" s="30" t="s">
        <v>2</v>
      </c>
      <c r="I140" s="33" t="s">
        <v>53</v>
      </c>
      <c r="J140" s="33" t="s">
        <v>54</v>
      </c>
      <c r="K140" s="100">
        <v>300</v>
      </c>
      <c r="L140" s="100"/>
      <c r="M140" s="34">
        <v>31.95</v>
      </c>
      <c r="N140" s="34"/>
      <c r="O140" s="56">
        <v>8</v>
      </c>
      <c r="P140" s="56"/>
      <c r="Q140" s="34" t="s">
        <v>1</v>
      </c>
      <c r="R140" s="34">
        <v>5.71</v>
      </c>
      <c r="S140" s="34">
        <v>5.51</v>
      </c>
      <c r="T140" s="34"/>
      <c r="U140" s="34">
        <f>VLOOKUP(I140,Blad1!$A$2:$B$237,2,FALSE)</f>
        <v>7.63</v>
      </c>
      <c r="V140" s="34">
        <f>VLOOKUP(J140,Blad1!$A$2:$B$237,2,FALSE)</f>
        <v>7.54</v>
      </c>
      <c r="W140" s="30"/>
      <c r="X140" s="30" t="s">
        <v>151</v>
      </c>
      <c r="Y140" s="30"/>
      <c r="Z140" s="36"/>
      <c r="AA140" s="36"/>
      <c r="AB140" s="36"/>
      <c r="AC140">
        <f t="shared" si="4"/>
        <v>1</v>
      </c>
      <c r="AD140">
        <f t="shared" si="5"/>
        <v>0</v>
      </c>
    </row>
    <row r="141" spans="1:30" s="40" customFormat="1" x14ac:dyDescent="0.3">
      <c r="A141" s="30">
        <v>5</v>
      </c>
      <c r="B141" s="30">
        <v>7</v>
      </c>
      <c r="C141" s="30" t="s">
        <v>157</v>
      </c>
      <c r="D141" s="30" t="s">
        <v>9</v>
      </c>
      <c r="E141" s="30">
        <v>1982</v>
      </c>
      <c r="F141" s="30"/>
      <c r="G141" s="30"/>
      <c r="H141" s="30" t="s">
        <v>2</v>
      </c>
      <c r="I141" s="33" t="s">
        <v>55</v>
      </c>
      <c r="J141" s="33" t="s">
        <v>56</v>
      </c>
      <c r="K141" s="100">
        <v>300</v>
      </c>
      <c r="L141" s="100"/>
      <c r="M141" s="34">
        <v>48.1</v>
      </c>
      <c r="N141" s="34"/>
      <c r="O141" s="56">
        <v>23</v>
      </c>
      <c r="P141" s="56"/>
      <c r="Q141" s="34" t="s">
        <v>1</v>
      </c>
      <c r="R141" s="34">
        <v>7.49</v>
      </c>
      <c r="S141" s="34">
        <v>7.66</v>
      </c>
      <c r="T141" s="34"/>
      <c r="U141" s="34">
        <f>VLOOKUP(I141,Blad1!$A$2:$B$237,2,FALSE)</f>
        <v>9.49</v>
      </c>
      <c r="V141" s="34">
        <f>VLOOKUP(J141,Blad1!$A$2:$B$237,2,FALSE)</f>
        <v>9.5399999999999991</v>
      </c>
      <c r="W141" s="30"/>
      <c r="X141" s="30" t="s">
        <v>151</v>
      </c>
      <c r="Y141" s="30"/>
      <c r="Z141" s="30"/>
      <c r="AA141" s="30"/>
      <c r="AB141" s="30"/>
      <c r="AC141">
        <f t="shared" si="4"/>
        <v>1</v>
      </c>
      <c r="AD141">
        <f t="shared" si="5"/>
        <v>0</v>
      </c>
    </row>
    <row r="142" spans="1:30" s="40" customFormat="1" x14ac:dyDescent="0.3">
      <c r="A142" s="30">
        <v>10</v>
      </c>
      <c r="B142" s="30">
        <v>7</v>
      </c>
      <c r="C142" s="30" t="s">
        <v>157</v>
      </c>
      <c r="D142" s="30" t="s">
        <v>12</v>
      </c>
      <c r="E142" s="30">
        <v>1982</v>
      </c>
      <c r="F142" s="30"/>
      <c r="G142" s="30"/>
      <c r="H142" s="30" t="s">
        <v>2</v>
      </c>
      <c r="I142" s="33" t="s">
        <v>63</v>
      </c>
      <c r="J142" s="33" t="s">
        <v>64</v>
      </c>
      <c r="K142" s="100">
        <v>300</v>
      </c>
      <c r="L142" s="100"/>
      <c r="M142" s="34">
        <v>28.79</v>
      </c>
      <c r="N142" s="34"/>
      <c r="O142" s="56">
        <v>4</v>
      </c>
      <c r="P142" s="56"/>
      <c r="Q142" s="34" t="s">
        <v>1</v>
      </c>
      <c r="R142" s="34">
        <v>6.12</v>
      </c>
      <c r="S142" s="34">
        <v>6.07</v>
      </c>
      <c r="T142" s="34"/>
      <c r="U142" s="34">
        <f>VLOOKUP(I142,Blad1!$A$2:$B$237,2,FALSE)</f>
        <v>9.0399999999999991</v>
      </c>
      <c r="V142" s="34">
        <f>VLOOKUP(J142,Blad1!$A$2:$B$237,2,FALSE)</f>
        <v>9.1199999999999992</v>
      </c>
      <c r="W142" s="30"/>
      <c r="X142" s="30" t="s">
        <v>151</v>
      </c>
      <c r="Y142" s="30"/>
      <c r="Z142" s="30"/>
      <c r="AA142" s="30"/>
      <c r="AB142" s="30"/>
      <c r="AC142">
        <f t="shared" si="4"/>
        <v>1</v>
      </c>
      <c r="AD142">
        <f t="shared" si="5"/>
        <v>0</v>
      </c>
    </row>
    <row r="143" spans="1:30" s="40" customFormat="1" x14ac:dyDescent="0.3">
      <c r="A143" s="30">
        <v>11</v>
      </c>
      <c r="B143" s="30">
        <v>7</v>
      </c>
      <c r="C143" s="30" t="s">
        <v>157</v>
      </c>
      <c r="D143" s="30" t="s">
        <v>12</v>
      </c>
      <c r="E143" s="30">
        <v>1985</v>
      </c>
      <c r="F143" s="30"/>
      <c r="G143" s="30"/>
      <c r="H143" s="30" t="s">
        <v>2</v>
      </c>
      <c r="I143" s="33" t="s">
        <v>65</v>
      </c>
      <c r="J143" s="33" t="s">
        <v>66</v>
      </c>
      <c r="K143" s="100">
        <v>300</v>
      </c>
      <c r="L143" s="100"/>
      <c r="M143" s="34">
        <v>43.66</v>
      </c>
      <c r="N143" s="34"/>
      <c r="O143" s="56">
        <v>0</v>
      </c>
      <c r="P143" s="56"/>
      <c r="Q143" s="34" t="s">
        <v>1</v>
      </c>
      <c r="R143" s="34">
        <v>5.92</v>
      </c>
      <c r="S143" s="34">
        <v>7.65</v>
      </c>
      <c r="T143" s="34"/>
      <c r="U143" s="34">
        <f>VLOOKUP(I143,Blad1!$A$2:$B$237,2,FALSE)</f>
        <v>9.08</v>
      </c>
      <c r="V143" s="34">
        <f>VLOOKUP(J143,Blad1!$A$2:$B$237,2,FALSE)</f>
        <v>9.14</v>
      </c>
      <c r="W143" s="30"/>
      <c r="X143" s="30" t="s">
        <v>151</v>
      </c>
      <c r="Y143" s="30"/>
      <c r="Z143" s="30"/>
      <c r="AA143" s="30"/>
      <c r="AB143" s="30"/>
      <c r="AC143">
        <f t="shared" si="4"/>
        <v>1</v>
      </c>
      <c r="AD143">
        <f t="shared" si="5"/>
        <v>0</v>
      </c>
    </row>
    <row r="144" spans="1:30" s="40" customFormat="1" x14ac:dyDescent="0.3">
      <c r="A144" s="30">
        <v>12</v>
      </c>
      <c r="B144" s="30">
        <v>7</v>
      </c>
      <c r="C144" s="30" t="s">
        <v>157</v>
      </c>
      <c r="D144" s="30" t="s">
        <v>12</v>
      </c>
      <c r="E144" s="30">
        <v>1985</v>
      </c>
      <c r="F144" s="30"/>
      <c r="G144" s="30"/>
      <c r="H144" s="30" t="s">
        <v>2</v>
      </c>
      <c r="I144" s="33" t="s">
        <v>67</v>
      </c>
      <c r="J144" s="33" t="s">
        <v>68</v>
      </c>
      <c r="K144" s="100">
        <v>300</v>
      </c>
      <c r="L144" s="100"/>
      <c r="M144" s="34">
        <v>49.65</v>
      </c>
      <c r="N144" s="34"/>
      <c r="O144" s="56">
        <v>8</v>
      </c>
      <c r="P144" s="56"/>
      <c r="Q144" s="34" t="s">
        <v>1</v>
      </c>
      <c r="R144" s="34">
        <v>5.84</v>
      </c>
      <c r="S144" s="34">
        <v>5.7</v>
      </c>
      <c r="T144" s="34"/>
      <c r="U144" s="34">
        <f>VLOOKUP(I144,Blad1!$A$2:$B$237,2,FALSE)</f>
        <v>9.11</v>
      </c>
      <c r="V144" s="34">
        <f>VLOOKUP(J144,Blad1!$A$2:$B$237,2,FALSE)</f>
        <v>9.33</v>
      </c>
      <c r="W144" s="30"/>
      <c r="X144" s="30" t="s">
        <v>151</v>
      </c>
      <c r="Y144" s="30"/>
      <c r="Z144" s="30"/>
      <c r="AA144" s="30"/>
      <c r="AB144" s="30"/>
      <c r="AC144">
        <f t="shared" si="4"/>
        <v>1</v>
      </c>
      <c r="AD144">
        <f t="shared" si="5"/>
        <v>0</v>
      </c>
    </row>
    <row r="145" spans="1:44" s="40" customFormat="1" x14ac:dyDescent="0.3">
      <c r="A145" s="36">
        <v>41</v>
      </c>
      <c r="B145" s="36">
        <v>7</v>
      </c>
      <c r="C145" s="30" t="s">
        <v>157</v>
      </c>
      <c r="D145" s="36" t="s">
        <v>14</v>
      </c>
      <c r="E145" s="36">
        <v>1986</v>
      </c>
      <c r="F145" s="36"/>
      <c r="G145" s="36"/>
      <c r="H145" s="36" t="s">
        <v>2</v>
      </c>
      <c r="I145" s="39" t="s">
        <v>96</v>
      </c>
      <c r="J145" s="39" t="s">
        <v>97</v>
      </c>
      <c r="K145" s="101">
        <v>300</v>
      </c>
      <c r="L145" s="101"/>
      <c r="M145" s="38">
        <v>10.7</v>
      </c>
      <c r="N145" s="38"/>
      <c r="O145" s="58">
        <v>0</v>
      </c>
      <c r="P145" s="58"/>
      <c r="Q145" s="38" t="s">
        <v>1</v>
      </c>
      <c r="R145" s="38">
        <v>5.08</v>
      </c>
      <c r="S145" s="38">
        <v>4.91</v>
      </c>
      <c r="T145" s="38"/>
      <c r="U145" s="38">
        <f>VLOOKUP(I145,Blad1!$A$2:$B$237,2,FALSE)</f>
        <v>7.68</v>
      </c>
      <c r="V145" s="38">
        <f>VLOOKUP(J145,Blad1!$A$2:$B$237,2,FALSE)</f>
        <v>6.65</v>
      </c>
      <c r="W145" s="36"/>
      <c r="X145" s="36" t="s">
        <v>151</v>
      </c>
      <c r="Y145" s="36"/>
      <c r="Z145" s="36"/>
      <c r="AA145" s="36"/>
      <c r="AB145" s="36"/>
      <c r="AC145">
        <f t="shared" si="4"/>
        <v>1</v>
      </c>
      <c r="AD145">
        <f t="shared" si="5"/>
        <v>0</v>
      </c>
    </row>
    <row r="146" spans="1:44" s="40" customFormat="1" x14ac:dyDescent="0.3">
      <c r="A146" s="36">
        <v>42</v>
      </c>
      <c r="B146" s="36">
        <v>7</v>
      </c>
      <c r="C146" s="30" t="s">
        <v>157</v>
      </c>
      <c r="D146" s="36" t="s">
        <v>14</v>
      </c>
      <c r="E146" s="36">
        <v>1986</v>
      </c>
      <c r="F146" s="36"/>
      <c r="G146" s="36"/>
      <c r="H146" s="36" t="s">
        <v>2</v>
      </c>
      <c r="I146" s="39" t="s">
        <v>98</v>
      </c>
      <c r="J146" s="39" t="s">
        <v>99</v>
      </c>
      <c r="K146" s="101">
        <v>300</v>
      </c>
      <c r="L146" s="101"/>
      <c r="M146" s="38">
        <v>10.77</v>
      </c>
      <c r="N146" s="38"/>
      <c r="O146" s="58">
        <v>0</v>
      </c>
      <c r="P146" s="58"/>
      <c r="Q146" s="38" t="s">
        <v>1</v>
      </c>
      <c r="R146" s="38">
        <v>5.49</v>
      </c>
      <c r="S146" s="38">
        <v>5.49</v>
      </c>
      <c r="T146" s="38"/>
      <c r="U146" s="38">
        <f>VLOOKUP(I146,Blad1!$A$2:$B$237,2,FALSE)</f>
        <v>7.97</v>
      </c>
      <c r="V146" s="38">
        <f>VLOOKUP(J146,Blad1!$A$2:$B$237,2,FALSE)</f>
        <v>7.06</v>
      </c>
      <c r="W146" s="36"/>
      <c r="X146" s="36" t="s">
        <v>151</v>
      </c>
      <c r="Y146" s="36"/>
      <c r="Z146" s="36"/>
      <c r="AA146" s="36"/>
      <c r="AB146" s="36"/>
      <c r="AC146">
        <f t="shared" si="4"/>
        <v>1</v>
      </c>
      <c r="AD146">
        <f t="shared" si="5"/>
        <v>0</v>
      </c>
    </row>
    <row r="147" spans="1:44" s="40" customFormat="1" x14ac:dyDescent="0.3">
      <c r="A147" s="36">
        <v>146</v>
      </c>
      <c r="B147" s="36">
        <v>90</v>
      </c>
      <c r="C147" s="36" t="s">
        <v>161</v>
      </c>
      <c r="D147" s="36" t="s">
        <v>45</v>
      </c>
      <c r="E147" s="36">
        <v>1994</v>
      </c>
      <c r="F147" s="36"/>
      <c r="G147" s="36"/>
      <c r="H147" s="36" t="s">
        <v>0</v>
      </c>
      <c r="I147" s="37">
        <v>900131</v>
      </c>
      <c r="J147" s="37">
        <v>900137</v>
      </c>
      <c r="K147" s="101">
        <v>300</v>
      </c>
      <c r="L147" s="101"/>
      <c r="M147" s="38">
        <v>34.93</v>
      </c>
      <c r="N147" s="38"/>
      <c r="O147" s="58">
        <v>5</v>
      </c>
      <c r="P147" s="58"/>
      <c r="Q147" s="38" t="s">
        <v>1</v>
      </c>
      <c r="R147" s="38">
        <v>-0.86</v>
      </c>
      <c r="S147" s="38">
        <v>-0.72</v>
      </c>
      <c r="T147" s="38"/>
      <c r="U147" s="38">
        <f>VLOOKUP(I147,Blad1!$A$2:$B$237,2,FALSE)</f>
        <v>1.6</v>
      </c>
      <c r="V147" s="38">
        <f>VLOOKUP(J147,Blad1!$A$2:$B$237,2,FALSE)</f>
        <v>1.6</v>
      </c>
      <c r="W147" s="36"/>
      <c r="X147" s="36" t="s">
        <v>151</v>
      </c>
      <c r="Y147" s="36"/>
      <c r="Z147" s="36"/>
      <c r="AA147" s="36"/>
      <c r="AB147" s="36"/>
      <c r="AC147">
        <f t="shared" si="4"/>
        <v>0</v>
      </c>
      <c r="AD147">
        <f t="shared" si="5"/>
        <v>1</v>
      </c>
    </row>
    <row r="148" spans="1:44" s="40" customFormat="1" x14ac:dyDescent="0.3">
      <c r="A148" s="36">
        <v>147</v>
      </c>
      <c r="B148" s="36">
        <v>90</v>
      </c>
      <c r="C148" s="36" t="s">
        <v>161</v>
      </c>
      <c r="D148" s="36" t="s">
        <v>48</v>
      </c>
      <c r="E148" s="36">
        <v>1994</v>
      </c>
      <c r="F148" s="36"/>
      <c r="G148" s="36"/>
      <c r="H148" s="36" t="s">
        <v>0</v>
      </c>
      <c r="I148" s="37">
        <v>900131</v>
      </c>
      <c r="J148" s="37">
        <v>900132</v>
      </c>
      <c r="K148" s="101">
        <v>300</v>
      </c>
      <c r="L148" s="101"/>
      <c r="M148" s="38">
        <v>53.15</v>
      </c>
      <c r="N148" s="38"/>
      <c r="O148" s="58">
        <v>9</v>
      </c>
      <c r="P148" s="58"/>
      <c r="Q148" s="38" t="s">
        <v>1</v>
      </c>
      <c r="R148" s="38">
        <v>-0.41</v>
      </c>
      <c r="S148" s="38">
        <v>-0.2</v>
      </c>
      <c r="T148" s="38"/>
      <c r="U148" s="38">
        <f>VLOOKUP(I148,Blad1!$A$2:$B$237,2,FALSE)</f>
        <v>1.6</v>
      </c>
      <c r="V148" s="38">
        <f>VLOOKUP(J148,Blad1!$A$2:$B$237,2,FALSE)</f>
        <v>1.6</v>
      </c>
      <c r="W148" s="36"/>
      <c r="X148" s="36" t="s">
        <v>151</v>
      </c>
      <c r="Y148" s="36"/>
      <c r="Z148" s="36"/>
      <c r="AA148" s="36"/>
      <c r="AB148" s="36"/>
      <c r="AC148">
        <f t="shared" si="4"/>
        <v>0</v>
      </c>
      <c r="AD148">
        <f t="shared" si="5"/>
        <v>1</v>
      </c>
    </row>
    <row r="149" spans="1:44" s="40" customFormat="1" x14ac:dyDescent="0.3">
      <c r="A149" s="36">
        <v>148</v>
      </c>
      <c r="B149" s="36">
        <v>90</v>
      </c>
      <c r="C149" s="36" t="s">
        <v>161</v>
      </c>
      <c r="D149" s="36" t="s">
        <v>46</v>
      </c>
      <c r="E149" s="36">
        <v>1994</v>
      </c>
      <c r="F149" s="36"/>
      <c r="G149" s="36"/>
      <c r="H149" s="36" t="s">
        <v>0</v>
      </c>
      <c r="I149" s="37">
        <v>900143</v>
      </c>
      <c r="J149" s="37">
        <v>900144</v>
      </c>
      <c r="K149" s="101">
        <v>300</v>
      </c>
      <c r="L149" s="101"/>
      <c r="M149" s="38">
        <v>56.01</v>
      </c>
      <c r="N149" s="38"/>
      <c r="O149" s="58">
        <v>18</v>
      </c>
      <c r="P149" s="58"/>
      <c r="Q149" s="38" t="s">
        <v>1</v>
      </c>
      <c r="R149" s="38">
        <v>-0.33</v>
      </c>
      <c r="S149" s="38">
        <v>-0.51</v>
      </c>
      <c r="T149" s="38"/>
      <c r="U149" s="38">
        <f>VLOOKUP(I149,Blad1!$A$2:$B$237,2,FALSE)</f>
        <v>1.6</v>
      </c>
      <c r="V149" s="38">
        <f>VLOOKUP(J149,Blad1!$A$2:$B$237,2,FALSE)</f>
        <v>1.6</v>
      </c>
      <c r="W149" s="36"/>
      <c r="X149" s="36" t="s">
        <v>151</v>
      </c>
      <c r="Y149" s="36"/>
      <c r="Z149" s="36"/>
      <c r="AA149" s="36"/>
      <c r="AB149" s="36"/>
      <c r="AC149">
        <f t="shared" si="4"/>
        <v>1</v>
      </c>
      <c r="AD149">
        <f t="shared" si="5"/>
        <v>0</v>
      </c>
    </row>
    <row r="150" spans="1:44" s="40" customFormat="1" x14ac:dyDescent="0.3">
      <c r="A150" s="36">
        <v>149</v>
      </c>
      <c r="B150" s="36">
        <v>90</v>
      </c>
      <c r="C150" s="36" t="s">
        <v>161</v>
      </c>
      <c r="D150" s="36" t="s">
        <v>46</v>
      </c>
      <c r="E150" s="36">
        <v>1994</v>
      </c>
      <c r="F150" s="36"/>
      <c r="G150" s="36"/>
      <c r="H150" s="36" t="s">
        <v>0</v>
      </c>
      <c r="I150" s="37">
        <v>900144</v>
      </c>
      <c r="J150" s="37">
        <v>900145</v>
      </c>
      <c r="K150" s="101">
        <v>300</v>
      </c>
      <c r="L150" s="101"/>
      <c r="M150" s="38">
        <v>46.75</v>
      </c>
      <c r="N150" s="38"/>
      <c r="O150" s="58">
        <v>15</v>
      </c>
      <c r="P150" s="58"/>
      <c r="Q150" s="38" t="s">
        <v>1</v>
      </c>
      <c r="R150" s="38">
        <v>-0.51</v>
      </c>
      <c r="S150" s="38">
        <v>-0.68</v>
      </c>
      <c r="T150" s="38"/>
      <c r="U150" s="38">
        <f>VLOOKUP(I150,Blad1!$A$2:$B$237,2,FALSE)</f>
        <v>1.6</v>
      </c>
      <c r="V150" s="38">
        <f>VLOOKUP(J150,Blad1!$A$2:$B$237,2,FALSE)</f>
        <v>1.6</v>
      </c>
      <c r="W150" s="36"/>
      <c r="X150" s="36" t="s">
        <v>151</v>
      </c>
      <c r="Y150" s="36"/>
      <c r="Z150" s="36"/>
      <c r="AA150" s="36"/>
      <c r="AB150" s="36"/>
      <c r="AC150">
        <f t="shared" si="4"/>
        <v>1</v>
      </c>
      <c r="AD150">
        <f t="shared" si="5"/>
        <v>0</v>
      </c>
    </row>
    <row r="151" spans="1:44" s="40" customFormat="1" x14ac:dyDescent="0.3">
      <c r="A151" s="36">
        <v>150</v>
      </c>
      <c r="B151" s="36">
        <v>90</v>
      </c>
      <c r="C151" s="36" t="s">
        <v>161</v>
      </c>
      <c r="D151" s="36" t="s">
        <v>46</v>
      </c>
      <c r="E151" s="36">
        <v>1994</v>
      </c>
      <c r="F151" s="36"/>
      <c r="G151" s="36"/>
      <c r="H151" s="36" t="s">
        <v>0</v>
      </c>
      <c r="I151" s="37">
        <v>900225</v>
      </c>
      <c r="J151" s="37">
        <v>900226</v>
      </c>
      <c r="K151" s="101">
        <v>300</v>
      </c>
      <c r="L151" s="101"/>
      <c r="M151" s="38">
        <v>39.700000000000003</v>
      </c>
      <c r="N151" s="38"/>
      <c r="O151" s="58">
        <v>13</v>
      </c>
      <c r="P151" s="58"/>
      <c r="Q151" s="38" t="s">
        <v>1</v>
      </c>
      <c r="R151" s="38">
        <v>-0.85</v>
      </c>
      <c r="S151" s="38">
        <v>-0.68</v>
      </c>
      <c r="T151" s="38"/>
      <c r="U151" s="38">
        <f>VLOOKUP(I151,Blad1!$A$2:$B$237,2,FALSE)</f>
        <v>1.3</v>
      </c>
      <c r="V151" s="38">
        <f>VLOOKUP(J151,Blad1!$A$2:$B$237,2,FALSE)</f>
        <v>1.3</v>
      </c>
      <c r="W151" s="36"/>
      <c r="X151" s="36" t="s">
        <v>151</v>
      </c>
      <c r="Y151" s="36"/>
      <c r="Z151" s="36"/>
      <c r="AA151" s="36"/>
      <c r="AB151" s="36"/>
      <c r="AC151">
        <f t="shared" si="4"/>
        <v>0</v>
      </c>
      <c r="AD151">
        <f t="shared" si="5"/>
        <v>1</v>
      </c>
    </row>
    <row r="152" spans="1:44" s="40" customFormat="1" x14ac:dyDescent="0.3">
      <c r="A152" s="36">
        <v>151</v>
      </c>
      <c r="B152" s="36">
        <v>90</v>
      </c>
      <c r="C152" s="36" t="s">
        <v>161</v>
      </c>
      <c r="D152" s="36" t="s">
        <v>46</v>
      </c>
      <c r="E152" s="36">
        <v>1994</v>
      </c>
      <c r="F152" s="36"/>
      <c r="G152" s="36"/>
      <c r="H152" s="36" t="s">
        <v>0</v>
      </c>
      <c r="I152" s="37">
        <v>900226</v>
      </c>
      <c r="J152" s="37">
        <v>900227</v>
      </c>
      <c r="K152" s="101">
        <v>300</v>
      </c>
      <c r="L152" s="101"/>
      <c r="M152" s="38">
        <v>70</v>
      </c>
      <c r="N152" s="38"/>
      <c r="O152" s="58">
        <v>19</v>
      </c>
      <c r="P152" s="58"/>
      <c r="Q152" s="38" t="s">
        <v>1</v>
      </c>
      <c r="R152" s="38">
        <v>-0.68</v>
      </c>
      <c r="S152" s="38">
        <v>-0.41</v>
      </c>
      <c r="T152" s="38"/>
      <c r="U152" s="38">
        <f>VLOOKUP(I152,Blad1!$A$2:$B$237,2,FALSE)</f>
        <v>1.3</v>
      </c>
      <c r="V152" s="38">
        <f>VLOOKUP(J152,Blad1!$A$2:$B$237,2,FALSE)</f>
        <v>1.45</v>
      </c>
      <c r="W152" s="36"/>
      <c r="X152" s="36" t="s">
        <v>151</v>
      </c>
      <c r="Y152" s="36"/>
      <c r="Z152" s="36"/>
      <c r="AA152" s="36"/>
      <c r="AB152" s="36"/>
      <c r="AC152">
        <f t="shared" si="4"/>
        <v>1</v>
      </c>
      <c r="AD152">
        <f t="shared" si="5"/>
        <v>0</v>
      </c>
    </row>
    <row r="153" spans="1:44" s="40" customFormat="1" x14ac:dyDescent="0.3">
      <c r="A153" s="36">
        <v>152</v>
      </c>
      <c r="B153" s="36">
        <v>90</v>
      </c>
      <c r="C153" s="36" t="s">
        <v>161</v>
      </c>
      <c r="D153" s="36" t="s">
        <v>47</v>
      </c>
      <c r="E153" s="36">
        <v>1994</v>
      </c>
      <c r="F153" s="36"/>
      <c r="G153" s="36"/>
      <c r="H153" s="36" t="s">
        <v>0</v>
      </c>
      <c r="I153" s="37">
        <v>900122</v>
      </c>
      <c r="J153" s="37">
        <v>900123</v>
      </c>
      <c r="K153" s="101">
        <v>300</v>
      </c>
      <c r="L153" s="110">
        <f>SUM(M139:M153)</f>
        <v>611.30999999999983</v>
      </c>
      <c r="M153" s="38">
        <v>47.93</v>
      </c>
      <c r="N153" s="38"/>
      <c r="O153" s="58">
        <v>16</v>
      </c>
      <c r="P153" s="58"/>
      <c r="Q153" s="38" t="s">
        <v>1</v>
      </c>
      <c r="R153" s="38">
        <v>-0.25</v>
      </c>
      <c r="S153" s="38">
        <v>-0.44</v>
      </c>
      <c r="T153" s="38"/>
      <c r="U153" s="38">
        <f>VLOOKUP(I153,Blad1!$A$2:$B$237,2,FALSE)</f>
        <v>1.5</v>
      </c>
      <c r="V153" s="38">
        <f>VLOOKUP(J153,Blad1!$A$2:$B$237,2,FALSE)</f>
        <v>1.4</v>
      </c>
      <c r="W153" s="36"/>
      <c r="X153" s="36" t="s">
        <v>151</v>
      </c>
      <c r="Y153" s="36"/>
      <c r="Z153" s="36"/>
      <c r="AA153" s="36"/>
      <c r="AB153" s="36"/>
      <c r="AC153">
        <f t="shared" si="4"/>
        <v>1</v>
      </c>
      <c r="AD153">
        <f t="shared" si="5"/>
        <v>0</v>
      </c>
    </row>
    <row r="154" spans="1:44" s="40" customFormat="1" x14ac:dyDescent="0.3">
      <c r="A154" s="36">
        <v>35</v>
      </c>
      <c r="B154" s="36">
        <v>7</v>
      </c>
      <c r="C154" s="30" t="s">
        <v>158</v>
      </c>
      <c r="D154" s="36" t="s">
        <v>13</v>
      </c>
      <c r="E154" s="36">
        <v>1975</v>
      </c>
      <c r="F154" s="36"/>
      <c r="G154" s="36"/>
      <c r="H154" s="36" t="s">
        <v>2</v>
      </c>
      <c r="I154" s="39" t="s">
        <v>73</v>
      </c>
      <c r="J154" s="39" t="s">
        <v>76</v>
      </c>
      <c r="K154" s="102">
        <v>400</v>
      </c>
      <c r="L154" s="102"/>
      <c r="M154" s="38">
        <v>15</v>
      </c>
      <c r="N154" s="38"/>
      <c r="O154" s="58">
        <v>0</v>
      </c>
      <c r="P154" s="58"/>
      <c r="Q154" s="38" t="s">
        <v>1</v>
      </c>
      <c r="R154" s="38">
        <v>7.75</v>
      </c>
      <c r="S154" s="38">
        <v>7.5</v>
      </c>
      <c r="T154" s="38"/>
      <c r="U154" s="38">
        <f>VLOOKUP(I154,Blad1!$A$2:$B$237,2,FALSE)</f>
        <v>9.35</v>
      </c>
      <c r="V154" s="38">
        <f>VLOOKUP(J154,Blad1!$A$2:$B$237,2,FALSE)</f>
        <v>8.48</v>
      </c>
      <c r="W154" s="36"/>
      <c r="X154" s="36" t="s">
        <v>151</v>
      </c>
      <c r="Y154" s="36"/>
      <c r="Z154" s="36"/>
      <c r="AA154" s="36"/>
      <c r="AB154" s="36"/>
      <c r="AC154">
        <f t="shared" si="4"/>
        <v>1</v>
      </c>
      <c r="AD154">
        <f t="shared" si="5"/>
        <v>0</v>
      </c>
    </row>
    <row r="155" spans="1:44" s="40" customFormat="1" x14ac:dyDescent="0.3">
      <c r="A155" s="36">
        <v>36</v>
      </c>
      <c r="B155" s="36">
        <v>7</v>
      </c>
      <c r="C155" s="30" t="s">
        <v>158</v>
      </c>
      <c r="D155" s="36" t="s">
        <v>14</v>
      </c>
      <c r="E155" s="36">
        <v>1954</v>
      </c>
      <c r="F155" s="36"/>
      <c r="G155" s="36"/>
      <c r="H155" s="36" t="s">
        <v>2</v>
      </c>
      <c r="I155" s="39" t="s">
        <v>91</v>
      </c>
      <c r="J155" s="39" t="s">
        <v>92</v>
      </c>
      <c r="K155" s="102">
        <v>400</v>
      </c>
      <c r="L155" s="102"/>
      <c r="M155" s="38">
        <v>38</v>
      </c>
      <c r="N155" s="38"/>
      <c r="O155" s="58">
        <v>0</v>
      </c>
      <c r="P155" s="58"/>
      <c r="Q155" s="38" t="s">
        <v>1</v>
      </c>
      <c r="R155" s="38">
        <v>6.11</v>
      </c>
      <c r="S155" s="38">
        <v>6.1</v>
      </c>
      <c r="T155" s="38"/>
      <c r="U155" s="38">
        <f>VLOOKUP(I155,Blad1!$A$2:$B$237,2,FALSE)</f>
        <v>7.73</v>
      </c>
      <c r="V155" s="38">
        <f>VLOOKUP(J155,Blad1!$A$2:$B$237,2,FALSE)</f>
        <v>7.74</v>
      </c>
      <c r="W155" s="36"/>
      <c r="X155" s="36" t="s">
        <v>151</v>
      </c>
      <c r="Y155" s="36" t="s">
        <v>163</v>
      </c>
      <c r="Z155" s="36"/>
      <c r="AA155" s="36"/>
      <c r="AB155" s="36"/>
      <c r="AC155">
        <f t="shared" si="4"/>
        <v>0</v>
      </c>
      <c r="AD155">
        <f t="shared" si="5"/>
        <v>1</v>
      </c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</row>
    <row r="156" spans="1:44" s="40" customFormat="1" x14ac:dyDescent="0.3">
      <c r="A156" s="36">
        <v>37</v>
      </c>
      <c r="B156" s="36">
        <v>7</v>
      </c>
      <c r="C156" s="30" t="s">
        <v>158</v>
      </c>
      <c r="D156" s="36" t="s">
        <v>14</v>
      </c>
      <c r="E156" s="36">
        <v>1954</v>
      </c>
      <c r="F156" s="36"/>
      <c r="G156" s="36"/>
      <c r="H156" s="36" t="s">
        <v>2</v>
      </c>
      <c r="I156" s="39" t="s">
        <v>92</v>
      </c>
      <c r="J156" s="39" t="s">
        <v>93</v>
      </c>
      <c r="K156" s="102">
        <v>400</v>
      </c>
      <c r="L156" s="102"/>
      <c r="M156" s="38">
        <v>57.4</v>
      </c>
      <c r="N156" s="38"/>
      <c r="O156" s="58">
        <v>0</v>
      </c>
      <c r="P156" s="58"/>
      <c r="Q156" s="38" t="s">
        <v>1</v>
      </c>
      <c r="R156" s="38">
        <v>6.12</v>
      </c>
      <c r="S156" s="38">
        <v>6.23</v>
      </c>
      <c r="T156" s="38"/>
      <c r="U156" s="38">
        <f>VLOOKUP(I156,Blad1!$A$2:$B$237,2,FALSE)</f>
        <v>7.74</v>
      </c>
      <c r="V156" s="38">
        <f>VLOOKUP(J156,Blad1!$A$2:$B$237,2,FALSE)</f>
        <v>7.67</v>
      </c>
      <c r="W156" s="36"/>
      <c r="X156" s="36" t="s">
        <v>151</v>
      </c>
      <c r="Y156" s="36" t="s">
        <v>163</v>
      </c>
      <c r="Z156" s="36"/>
      <c r="AA156" s="36"/>
      <c r="AB156" s="36"/>
      <c r="AC156">
        <f t="shared" si="4"/>
        <v>0</v>
      </c>
      <c r="AD156">
        <f t="shared" si="5"/>
        <v>1</v>
      </c>
    </row>
    <row r="157" spans="1:44" s="40" customFormat="1" x14ac:dyDescent="0.3">
      <c r="A157" s="36">
        <v>38</v>
      </c>
      <c r="B157" s="36">
        <v>7</v>
      </c>
      <c r="C157" s="30" t="s">
        <v>158</v>
      </c>
      <c r="D157" s="36" t="s">
        <v>14</v>
      </c>
      <c r="E157" s="36">
        <v>1956</v>
      </c>
      <c r="F157" s="36"/>
      <c r="G157" s="36"/>
      <c r="H157" s="36" t="s">
        <v>2</v>
      </c>
      <c r="I157" s="39" t="s">
        <v>95</v>
      </c>
      <c r="J157" s="39" t="s">
        <v>93</v>
      </c>
      <c r="K157" s="102">
        <v>400</v>
      </c>
      <c r="L157" s="102"/>
      <c r="M157" s="38">
        <v>54</v>
      </c>
      <c r="N157" s="38"/>
      <c r="O157" s="58">
        <v>0</v>
      </c>
      <c r="P157" s="58"/>
      <c r="Q157" s="38" t="s">
        <v>1</v>
      </c>
      <c r="R157" s="38">
        <v>6.47</v>
      </c>
      <c r="S157" s="38">
        <v>6.22</v>
      </c>
      <c r="T157" s="38"/>
      <c r="U157" s="38">
        <f>VLOOKUP(I157,Blad1!$A$2:$B$237,2,FALSE)</f>
        <v>7.7</v>
      </c>
      <c r="V157" s="38">
        <f>VLOOKUP(J157,Blad1!$A$2:$B$237,2,FALSE)</f>
        <v>7.67</v>
      </c>
      <c r="W157" s="36"/>
      <c r="X157" s="36" t="s">
        <v>151</v>
      </c>
      <c r="Y157" s="36" t="s">
        <v>163</v>
      </c>
      <c r="Z157" s="36"/>
      <c r="AA157" s="36"/>
      <c r="AB157" s="36"/>
      <c r="AC157">
        <f t="shared" si="4"/>
        <v>1</v>
      </c>
      <c r="AD157">
        <f t="shared" si="5"/>
        <v>0</v>
      </c>
    </row>
    <row r="158" spans="1:44" s="40" customFormat="1" x14ac:dyDescent="0.3">
      <c r="A158" s="36">
        <v>40</v>
      </c>
      <c r="B158" s="36">
        <v>7</v>
      </c>
      <c r="C158" s="30" t="s">
        <v>158</v>
      </c>
      <c r="D158" s="36" t="s">
        <v>14</v>
      </c>
      <c r="E158" s="36">
        <v>1975</v>
      </c>
      <c r="F158" s="36"/>
      <c r="G158" s="36"/>
      <c r="H158" s="36" t="s">
        <v>2</v>
      </c>
      <c r="I158" s="39" t="s">
        <v>60</v>
      </c>
      <c r="J158" s="39" t="s">
        <v>94</v>
      </c>
      <c r="K158" s="102">
        <v>400</v>
      </c>
      <c r="L158" s="102">
        <f>SUBTOTAL(9,M154:M158)</f>
        <v>189.4</v>
      </c>
      <c r="M158" s="38">
        <v>25</v>
      </c>
      <c r="N158" s="38"/>
      <c r="O158" s="58">
        <v>0</v>
      </c>
      <c r="P158" s="58"/>
      <c r="Q158" s="38" t="s">
        <v>1</v>
      </c>
      <c r="R158" s="38">
        <v>6.47</v>
      </c>
      <c r="S158" s="38">
        <v>6.84</v>
      </c>
      <c r="T158" s="38"/>
      <c r="U158" s="38">
        <f>VLOOKUP(I158,Blad1!$A$2:$B$237,2,FALSE)</f>
        <v>7.71</v>
      </c>
      <c r="V158" s="38">
        <f>VLOOKUP(J158,Blad1!$A$2:$B$237,2,FALSE)</f>
        <v>7.59</v>
      </c>
      <c r="W158" s="36"/>
      <c r="X158" s="36" t="s">
        <v>151</v>
      </c>
      <c r="Y158" s="36" t="s">
        <v>163</v>
      </c>
      <c r="Z158" s="36"/>
      <c r="AA158" s="36"/>
      <c r="AB158" s="36"/>
      <c r="AC158">
        <f t="shared" si="4"/>
        <v>0</v>
      </c>
      <c r="AD158">
        <f t="shared" si="5"/>
        <v>1</v>
      </c>
      <c r="AE158" s="111">
        <f>SUM(O10:O158)</f>
        <v>788</v>
      </c>
    </row>
    <row r="159" spans="1:44" s="40" customFormat="1" x14ac:dyDescent="0.3">
      <c r="A159" s="36">
        <v>43</v>
      </c>
      <c r="B159" s="36">
        <v>10</v>
      </c>
      <c r="C159" s="30" t="s">
        <v>157</v>
      </c>
      <c r="D159" s="36" t="s">
        <v>16</v>
      </c>
      <c r="E159" s="36">
        <v>1957</v>
      </c>
      <c r="F159" s="36"/>
      <c r="G159" s="36"/>
      <c r="H159" s="36" t="s">
        <v>2</v>
      </c>
      <c r="I159" s="37">
        <v>100175</v>
      </c>
      <c r="J159" s="37">
        <v>100176</v>
      </c>
      <c r="K159" s="103">
        <v>700</v>
      </c>
      <c r="L159" s="103"/>
      <c r="M159" s="38">
        <v>82.2</v>
      </c>
      <c r="N159" s="38"/>
      <c r="O159" s="58">
        <v>3</v>
      </c>
      <c r="P159" s="58"/>
      <c r="Q159" s="38" t="s">
        <v>1</v>
      </c>
      <c r="R159" s="38">
        <v>7.1</v>
      </c>
      <c r="S159" s="38">
        <v>7.34</v>
      </c>
      <c r="T159" s="38"/>
      <c r="U159" s="38">
        <f>VLOOKUP(I159,Blad1!$A$2:$B$237,2,FALSE)</f>
        <v>10.43</v>
      </c>
      <c r="V159" s="38">
        <f>VLOOKUP(J159,Blad1!$A$2:$B$237,2,FALSE)</f>
        <v>10.95</v>
      </c>
      <c r="W159" s="36"/>
      <c r="X159" s="36" t="s">
        <v>151</v>
      </c>
      <c r="Y159" s="36"/>
      <c r="Z159" s="36"/>
      <c r="AA159" s="36"/>
      <c r="AB159" s="36"/>
      <c r="AC159">
        <f t="shared" si="4"/>
        <v>0</v>
      </c>
      <c r="AD159">
        <f t="shared" si="5"/>
        <v>1</v>
      </c>
    </row>
    <row r="160" spans="1:44" s="40" customFormat="1" x14ac:dyDescent="0.3">
      <c r="A160" s="36">
        <v>44</v>
      </c>
      <c r="B160" s="36">
        <v>10</v>
      </c>
      <c r="C160" s="30" t="s">
        <v>157</v>
      </c>
      <c r="D160" s="36" t="s">
        <v>16</v>
      </c>
      <c r="E160" s="36">
        <v>1957</v>
      </c>
      <c r="F160" s="36"/>
      <c r="G160" s="36"/>
      <c r="H160" s="36" t="s">
        <v>2</v>
      </c>
      <c r="I160" s="37">
        <v>100176</v>
      </c>
      <c r="J160" s="37">
        <v>100177</v>
      </c>
      <c r="K160" s="103">
        <v>700</v>
      </c>
      <c r="L160" s="103">
        <f>SUBTOTAL(9,M159:M160)</f>
        <v>138.19999999999999</v>
      </c>
      <c r="M160" s="38">
        <v>56</v>
      </c>
      <c r="N160" s="38"/>
      <c r="O160" s="58">
        <v>2</v>
      </c>
      <c r="P160" s="58"/>
      <c r="Q160" s="38" t="s">
        <v>1</v>
      </c>
      <c r="R160" s="38">
        <v>7.36</v>
      </c>
      <c r="S160" s="38">
        <v>7.53</v>
      </c>
      <c r="T160" s="38"/>
      <c r="U160" s="38">
        <f>VLOOKUP(I160,Blad1!$A$2:$B$237,2,FALSE)</f>
        <v>10.95</v>
      </c>
      <c r="V160" s="38">
        <f>VLOOKUP(J160,Blad1!$A$2:$B$237,2,FALSE)</f>
        <v>11.51</v>
      </c>
      <c r="W160" s="36"/>
      <c r="X160" s="36" t="s">
        <v>151</v>
      </c>
      <c r="Y160" s="36"/>
      <c r="Z160" s="87" t="s">
        <v>132</v>
      </c>
      <c r="AA160" s="87"/>
      <c r="AB160" s="92" t="s">
        <v>131</v>
      </c>
      <c r="AC160">
        <f t="shared" si="4"/>
        <v>0</v>
      </c>
      <c r="AD160">
        <f t="shared" si="5"/>
        <v>1</v>
      </c>
    </row>
    <row r="161" spans="1:44" s="40" customFormat="1" x14ac:dyDescent="0.3">
      <c r="A161" s="36">
        <v>45</v>
      </c>
      <c r="B161" s="36">
        <v>10</v>
      </c>
      <c r="C161" s="30" t="s">
        <v>157</v>
      </c>
      <c r="D161" s="36" t="s">
        <v>16</v>
      </c>
      <c r="E161" s="36">
        <v>1957</v>
      </c>
      <c r="F161" s="36"/>
      <c r="G161" s="36"/>
      <c r="H161" s="36" t="s">
        <v>2</v>
      </c>
      <c r="I161" s="37">
        <v>100394</v>
      </c>
      <c r="J161" s="37">
        <v>100046</v>
      </c>
      <c r="K161" s="104">
        <v>900</v>
      </c>
      <c r="L161" s="104">
        <f>SUBTOTAL(9,M161)</f>
        <v>74</v>
      </c>
      <c r="M161" s="38">
        <v>74</v>
      </c>
      <c r="N161" s="38"/>
      <c r="O161" s="58">
        <v>4</v>
      </c>
      <c r="P161" s="58">
        <v>2</v>
      </c>
      <c r="Q161" s="38" t="s">
        <v>1</v>
      </c>
      <c r="R161" s="38">
        <v>5.99</v>
      </c>
      <c r="S161" s="38">
        <v>6.32</v>
      </c>
      <c r="T161" s="38"/>
      <c r="U161" s="38">
        <f>VLOOKUP(I161,Blad1!$A$2:$B$237,2,FALSE)</f>
        <v>10.24</v>
      </c>
      <c r="V161" s="38">
        <f>VLOOKUP(J161,Blad1!$A$2:$B$237,2,FALSE)</f>
        <v>10.25</v>
      </c>
      <c r="W161" s="36"/>
      <c r="X161" s="36" t="s">
        <v>151</v>
      </c>
      <c r="Y161" s="36"/>
      <c r="Z161" s="87" t="s">
        <v>145</v>
      </c>
      <c r="AA161" s="87" t="s">
        <v>146</v>
      </c>
      <c r="AB161" s="92"/>
      <c r="AC161">
        <f t="shared" si="4"/>
        <v>0</v>
      </c>
      <c r="AD161">
        <f t="shared" si="5"/>
        <v>1</v>
      </c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</row>
    <row r="162" spans="1:44" x14ac:dyDescent="0.3">
      <c r="J162" t="s">
        <v>166</v>
      </c>
      <c r="M162" s="1">
        <f>SUM(M10:M161)</f>
        <v>6573.2299999999987</v>
      </c>
      <c r="O162" s="1">
        <f>SUM(O14:O161)</f>
        <v>793</v>
      </c>
      <c r="P162" s="1">
        <f>SUM(P14:P161)</f>
        <v>6</v>
      </c>
    </row>
    <row r="163" spans="1:44" x14ac:dyDescent="0.3">
      <c r="K163" t="s">
        <v>167</v>
      </c>
      <c r="L163" s="1">
        <f>SUM(L10:L158)</f>
        <v>6361.0299999999979</v>
      </c>
      <c r="AC163">
        <f>SUM(AC9:AC162)</f>
        <v>107</v>
      </c>
      <c r="AD163">
        <f>SUM(AD9:AD162)</f>
        <v>46</v>
      </c>
    </row>
    <row r="164" spans="1:44" x14ac:dyDescent="0.3">
      <c r="K164" t="s">
        <v>168</v>
      </c>
      <c r="L164" s="1">
        <f>SUM(L159:L161)</f>
        <v>212.2</v>
      </c>
    </row>
    <row r="165" spans="1:44" x14ac:dyDescent="0.3">
      <c r="L165" s="1"/>
    </row>
  </sheetData>
  <sortState xmlns:xlrd2="http://schemas.microsoft.com/office/spreadsheetml/2017/richdata2" ref="A10:AB161">
    <sortCondition ref="K10:K161"/>
    <sortCondition ref="A10:A161"/>
    <sortCondition ref="B10:B161"/>
    <sortCondition ref="I10:I161"/>
    <sortCondition ref="J10:J161"/>
    <sortCondition ref="H10:H16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5553-30B6-4A56-B85D-F2965F3DF625}">
  <dimension ref="A1:D237"/>
  <sheetViews>
    <sheetView workbookViewId="0">
      <selection activeCell="D1" sqref="D1"/>
    </sheetView>
  </sheetViews>
  <sheetFormatPr defaultRowHeight="14.4" x14ac:dyDescent="0.3"/>
  <cols>
    <col min="1" max="1" width="8.109375" style="30" bestFit="1" customWidth="1"/>
    <col min="2" max="2" width="12.6640625" style="30" bestFit="1" customWidth="1"/>
  </cols>
  <sheetData>
    <row r="1" spans="1:4" x14ac:dyDescent="0.3">
      <c r="A1" s="30" t="s">
        <v>164</v>
      </c>
      <c r="B1" s="30" t="s">
        <v>165</v>
      </c>
      <c r="D1" s="34" t="str">
        <f>IF(C1=F1,"OK!","OEPS")</f>
        <v>OK!</v>
      </c>
    </row>
    <row r="2" spans="1:4" x14ac:dyDescent="0.3">
      <c r="A2" s="33" t="s">
        <v>57</v>
      </c>
      <c r="B2" s="34">
        <v>37.049999999999997</v>
      </c>
    </row>
    <row r="3" spans="1:4" x14ac:dyDescent="0.3">
      <c r="A3" s="33" t="s">
        <v>58</v>
      </c>
      <c r="B3" s="34">
        <v>35.03</v>
      </c>
    </row>
    <row r="4" spans="1:4" x14ac:dyDescent="0.3">
      <c r="A4" s="33" t="s">
        <v>59</v>
      </c>
      <c r="B4" s="34">
        <v>32.630000000000003</v>
      </c>
    </row>
    <row r="5" spans="1:4" x14ac:dyDescent="0.3">
      <c r="A5" s="33" t="s">
        <v>69</v>
      </c>
      <c r="B5" s="34">
        <v>41.28</v>
      </c>
    </row>
    <row r="6" spans="1:4" x14ac:dyDescent="0.3">
      <c r="A6" s="33" t="s">
        <v>100</v>
      </c>
      <c r="B6" s="34">
        <v>42.35</v>
      </c>
    </row>
    <row r="7" spans="1:4" x14ac:dyDescent="0.3">
      <c r="A7" s="61" t="s">
        <v>49</v>
      </c>
      <c r="B7" s="34">
        <v>17.239999999999998</v>
      </c>
    </row>
    <row r="8" spans="1:4" x14ac:dyDescent="0.3">
      <c r="A8" s="33" t="s">
        <v>51</v>
      </c>
      <c r="B8" s="34">
        <v>13.28</v>
      </c>
    </row>
    <row r="9" spans="1:4" x14ac:dyDescent="0.3">
      <c r="A9" s="61" t="s">
        <v>50</v>
      </c>
      <c r="B9" s="34">
        <v>15.26</v>
      </c>
    </row>
    <row r="10" spans="1:4" x14ac:dyDescent="0.3">
      <c r="A10" s="33" t="s">
        <v>91</v>
      </c>
      <c r="B10" s="34">
        <v>7.73</v>
      </c>
    </row>
    <row r="11" spans="1:4" x14ac:dyDescent="0.3">
      <c r="A11" s="33" t="s">
        <v>92</v>
      </c>
      <c r="B11" s="34">
        <v>7.74</v>
      </c>
    </row>
    <row r="12" spans="1:4" x14ac:dyDescent="0.3">
      <c r="A12" s="33" t="s">
        <v>93</v>
      </c>
      <c r="B12" s="34">
        <v>7.67</v>
      </c>
    </row>
    <row r="13" spans="1:4" x14ac:dyDescent="0.3">
      <c r="A13" s="33" t="s">
        <v>60</v>
      </c>
      <c r="B13" s="34">
        <v>7.71</v>
      </c>
    </row>
    <row r="14" spans="1:4" x14ac:dyDescent="0.3">
      <c r="A14" s="33" t="s">
        <v>71</v>
      </c>
      <c r="B14" s="34">
        <v>9.3699999999999992</v>
      </c>
    </row>
    <row r="15" spans="1:4" x14ac:dyDescent="0.3">
      <c r="A15" s="33" t="s">
        <v>72</v>
      </c>
      <c r="B15" s="34">
        <v>10.199999999999999</v>
      </c>
    </row>
    <row r="16" spans="1:4" x14ac:dyDescent="0.3">
      <c r="A16" s="33" t="s">
        <v>74</v>
      </c>
      <c r="B16" s="34">
        <v>11.59</v>
      </c>
    </row>
    <row r="17" spans="1:2" x14ac:dyDescent="0.3">
      <c r="A17" s="33" t="s">
        <v>94</v>
      </c>
      <c r="B17" s="34">
        <v>7.59</v>
      </c>
    </row>
    <row r="18" spans="1:2" x14ac:dyDescent="0.3">
      <c r="A18" s="33" t="s">
        <v>73</v>
      </c>
      <c r="B18" s="34">
        <v>9.35</v>
      </c>
    </row>
    <row r="19" spans="1:2" x14ac:dyDescent="0.3">
      <c r="A19" s="33" t="s">
        <v>76</v>
      </c>
      <c r="B19" s="34">
        <v>8.48</v>
      </c>
    </row>
    <row r="20" spans="1:2" x14ac:dyDescent="0.3">
      <c r="A20" s="33" t="s">
        <v>95</v>
      </c>
      <c r="B20" s="34">
        <v>7.7</v>
      </c>
    </row>
    <row r="21" spans="1:2" x14ac:dyDescent="0.3">
      <c r="A21" s="33" t="s">
        <v>55</v>
      </c>
      <c r="B21" s="34">
        <v>9.49</v>
      </c>
    </row>
    <row r="22" spans="1:2" x14ac:dyDescent="0.3">
      <c r="A22" s="33" t="s">
        <v>56</v>
      </c>
      <c r="B22" s="34">
        <v>9.5399999999999991</v>
      </c>
    </row>
    <row r="23" spans="1:2" x14ac:dyDescent="0.3">
      <c r="A23" s="33" t="s">
        <v>63</v>
      </c>
      <c r="B23" s="34">
        <v>9.0399999999999991</v>
      </c>
    </row>
    <row r="24" spans="1:2" x14ac:dyDescent="0.3">
      <c r="A24" s="33" t="s">
        <v>64</v>
      </c>
      <c r="B24" s="34">
        <v>9.1199999999999992</v>
      </c>
    </row>
    <row r="25" spans="1:2" x14ac:dyDescent="0.3">
      <c r="A25" s="33" t="s">
        <v>65</v>
      </c>
      <c r="B25" s="34">
        <v>9.08</v>
      </c>
    </row>
    <row r="26" spans="1:2" x14ac:dyDescent="0.3">
      <c r="A26" s="33" t="s">
        <v>66</v>
      </c>
      <c r="B26" s="34">
        <v>9.14</v>
      </c>
    </row>
    <row r="27" spans="1:2" x14ac:dyDescent="0.3">
      <c r="A27" s="33" t="s">
        <v>67</v>
      </c>
      <c r="B27" s="34">
        <v>9.11</v>
      </c>
    </row>
    <row r="28" spans="1:2" x14ac:dyDescent="0.3">
      <c r="A28" s="33" t="s">
        <v>68</v>
      </c>
      <c r="B28" s="34">
        <v>9.33</v>
      </c>
    </row>
    <row r="29" spans="1:2" x14ac:dyDescent="0.3">
      <c r="A29" s="61" t="s">
        <v>52</v>
      </c>
      <c r="B29" s="34">
        <v>8.17</v>
      </c>
    </row>
    <row r="30" spans="1:2" x14ac:dyDescent="0.3">
      <c r="A30" s="33" t="s">
        <v>53</v>
      </c>
      <c r="B30" s="34">
        <v>7.63</v>
      </c>
    </row>
    <row r="31" spans="1:2" x14ac:dyDescent="0.3">
      <c r="A31" s="33" t="s">
        <v>54</v>
      </c>
      <c r="B31" s="34">
        <v>7.54</v>
      </c>
    </row>
    <row r="32" spans="1:2" x14ac:dyDescent="0.3">
      <c r="A32" s="33" t="s">
        <v>96</v>
      </c>
      <c r="B32" s="34">
        <v>7.68</v>
      </c>
    </row>
    <row r="33" spans="1:2" x14ac:dyDescent="0.3">
      <c r="A33" s="33" t="s">
        <v>97</v>
      </c>
      <c r="B33" s="34">
        <v>6.65</v>
      </c>
    </row>
    <row r="34" spans="1:2" x14ac:dyDescent="0.3">
      <c r="A34" s="33" t="s">
        <v>98</v>
      </c>
      <c r="B34" s="34">
        <v>7.97</v>
      </c>
    </row>
    <row r="35" spans="1:2" x14ac:dyDescent="0.3">
      <c r="A35" s="33" t="s">
        <v>99</v>
      </c>
      <c r="B35" s="34">
        <v>7.06</v>
      </c>
    </row>
    <row r="36" spans="1:2" x14ac:dyDescent="0.3">
      <c r="A36" s="33" t="s">
        <v>77</v>
      </c>
      <c r="B36" s="34">
        <v>24.53</v>
      </c>
    </row>
    <row r="37" spans="1:2" x14ac:dyDescent="0.3">
      <c r="A37" s="33" t="s">
        <v>79</v>
      </c>
      <c r="B37" s="34">
        <v>22.5</v>
      </c>
    </row>
    <row r="38" spans="1:2" x14ac:dyDescent="0.3">
      <c r="A38" s="33" t="s">
        <v>80</v>
      </c>
      <c r="B38" s="34">
        <v>21.01</v>
      </c>
    </row>
    <row r="39" spans="1:2" x14ac:dyDescent="0.3">
      <c r="A39" s="33" t="s">
        <v>101</v>
      </c>
      <c r="B39" s="34">
        <v>42.52</v>
      </c>
    </row>
    <row r="40" spans="1:2" x14ac:dyDescent="0.3">
      <c r="A40" s="33" t="s">
        <v>75</v>
      </c>
      <c r="B40" s="34">
        <v>13.33</v>
      </c>
    </row>
    <row r="41" spans="1:2" x14ac:dyDescent="0.3">
      <c r="A41" s="33" t="s">
        <v>82</v>
      </c>
      <c r="B41" s="34">
        <v>15.54</v>
      </c>
    </row>
    <row r="42" spans="1:2" x14ac:dyDescent="0.3">
      <c r="A42" s="33" t="s">
        <v>83</v>
      </c>
      <c r="B42" s="34">
        <v>16.98</v>
      </c>
    </row>
    <row r="43" spans="1:2" x14ac:dyDescent="0.3">
      <c r="A43" s="33" t="s">
        <v>81</v>
      </c>
      <c r="B43" s="34">
        <v>18.95</v>
      </c>
    </row>
    <row r="44" spans="1:2" x14ac:dyDescent="0.3">
      <c r="A44" s="33" t="s">
        <v>78</v>
      </c>
      <c r="B44" s="34">
        <v>26.34</v>
      </c>
    </row>
    <row r="45" spans="1:2" x14ac:dyDescent="0.3">
      <c r="A45" s="33" t="s">
        <v>84</v>
      </c>
      <c r="B45" s="34">
        <v>27.99</v>
      </c>
    </row>
    <row r="46" spans="1:2" x14ac:dyDescent="0.3">
      <c r="A46" s="33" t="s">
        <v>85</v>
      </c>
      <c r="B46" s="34">
        <v>29.79</v>
      </c>
    </row>
    <row r="47" spans="1:2" x14ac:dyDescent="0.3">
      <c r="A47" s="33" t="s">
        <v>86</v>
      </c>
      <c r="B47" s="34">
        <v>31.48</v>
      </c>
    </row>
    <row r="48" spans="1:2" x14ac:dyDescent="0.3">
      <c r="A48" s="33" t="s">
        <v>87</v>
      </c>
      <c r="B48" s="34">
        <v>33.33</v>
      </c>
    </row>
    <row r="49" spans="1:2" x14ac:dyDescent="0.3">
      <c r="A49" s="33" t="s">
        <v>88</v>
      </c>
      <c r="B49" s="34">
        <v>34.75</v>
      </c>
    </row>
    <row r="50" spans="1:2" x14ac:dyDescent="0.3">
      <c r="A50" s="33" t="s">
        <v>89</v>
      </c>
      <c r="B50" s="34">
        <v>36.32</v>
      </c>
    </row>
    <row r="51" spans="1:2" x14ac:dyDescent="0.3">
      <c r="A51" s="33" t="s">
        <v>90</v>
      </c>
      <c r="B51" s="34">
        <v>37.78</v>
      </c>
    </row>
    <row r="52" spans="1:2" x14ac:dyDescent="0.3">
      <c r="A52" s="33" t="s">
        <v>70</v>
      </c>
      <c r="B52" s="34">
        <v>39.450000000000003</v>
      </c>
    </row>
    <row r="53" spans="1:2" x14ac:dyDescent="0.3">
      <c r="A53" s="33" t="s">
        <v>61</v>
      </c>
      <c r="B53" s="34">
        <v>7.6</v>
      </c>
    </row>
    <row r="54" spans="1:2" x14ac:dyDescent="0.3">
      <c r="A54" s="33" t="s">
        <v>62</v>
      </c>
      <c r="B54" s="34">
        <v>7.93</v>
      </c>
    </row>
    <row r="55" spans="1:2" x14ac:dyDescent="0.3">
      <c r="A55" s="30">
        <v>100046</v>
      </c>
      <c r="B55" s="34">
        <v>10.25</v>
      </c>
    </row>
    <row r="56" spans="1:2" x14ac:dyDescent="0.3">
      <c r="A56" s="30">
        <v>100143</v>
      </c>
      <c r="B56" s="34">
        <v>21.24</v>
      </c>
    </row>
    <row r="57" spans="1:2" x14ac:dyDescent="0.3">
      <c r="A57" s="30">
        <v>100144</v>
      </c>
      <c r="B57" s="34">
        <v>22.4</v>
      </c>
    </row>
    <row r="58" spans="1:2" x14ac:dyDescent="0.3">
      <c r="A58" s="30">
        <v>100145</v>
      </c>
      <c r="B58" s="34">
        <v>23.94</v>
      </c>
    </row>
    <row r="59" spans="1:2" x14ac:dyDescent="0.3">
      <c r="A59" s="30">
        <v>100146</v>
      </c>
      <c r="B59" s="34">
        <v>24.34</v>
      </c>
    </row>
    <row r="60" spans="1:2" x14ac:dyDescent="0.3">
      <c r="A60" s="30">
        <v>100147</v>
      </c>
      <c r="B60" s="34">
        <v>25.78</v>
      </c>
    </row>
    <row r="61" spans="1:2" x14ac:dyDescent="0.3">
      <c r="A61" s="30">
        <v>100154</v>
      </c>
      <c r="B61" s="34">
        <v>26.64</v>
      </c>
    </row>
    <row r="62" spans="1:2" x14ac:dyDescent="0.3">
      <c r="A62" s="30">
        <v>100175</v>
      </c>
      <c r="B62" s="34">
        <v>10.43</v>
      </c>
    </row>
    <row r="63" spans="1:2" x14ac:dyDescent="0.3">
      <c r="A63" s="30">
        <v>100176</v>
      </c>
      <c r="B63" s="34">
        <v>10.95</v>
      </c>
    </row>
    <row r="64" spans="1:2" x14ac:dyDescent="0.3">
      <c r="A64" s="30">
        <v>100177</v>
      </c>
      <c r="B64" s="34">
        <v>11.51</v>
      </c>
    </row>
    <row r="65" spans="1:2" x14ac:dyDescent="0.3">
      <c r="A65" s="30">
        <v>100394</v>
      </c>
      <c r="B65" s="34">
        <v>10.24</v>
      </c>
    </row>
    <row r="66" spans="1:2" x14ac:dyDescent="0.3">
      <c r="A66" s="30">
        <v>350169</v>
      </c>
      <c r="B66" s="34">
        <v>2.17</v>
      </c>
    </row>
    <row r="67" spans="1:2" x14ac:dyDescent="0.3">
      <c r="A67" s="30">
        <v>350325</v>
      </c>
      <c r="B67" s="34">
        <v>2.16</v>
      </c>
    </row>
    <row r="68" spans="1:2" x14ac:dyDescent="0.3">
      <c r="A68" s="30">
        <v>540001</v>
      </c>
      <c r="B68" s="34">
        <v>2.4500000000000002</v>
      </c>
    </row>
    <row r="69" spans="1:2" x14ac:dyDescent="0.3">
      <c r="A69" s="30">
        <v>540002</v>
      </c>
      <c r="B69" s="34">
        <v>2.37</v>
      </c>
    </row>
    <row r="70" spans="1:2" x14ac:dyDescent="0.3">
      <c r="A70" s="30">
        <v>540003</v>
      </c>
      <c r="B70" s="34">
        <v>2.54</v>
      </c>
    </row>
    <row r="71" spans="1:2" x14ac:dyDescent="0.3">
      <c r="A71" s="30">
        <v>540004</v>
      </c>
      <c r="B71" s="34">
        <v>2.38</v>
      </c>
    </row>
    <row r="72" spans="1:2" x14ac:dyDescent="0.3">
      <c r="A72" s="30">
        <v>540005</v>
      </c>
      <c r="B72" s="34">
        <v>2.17</v>
      </c>
    </row>
    <row r="73" spans="1:2" x14ac:dyDescent="0.3">
      <c r="A73" s="30">
        <v>540006</v>
      </c>
      <c r="B73" s="34">
        <v>2.2000000000000002</v>
      </c>
    </row>
    <row r="74" spans="1:2" x14ac:dyDescent="0.3">
      <c r="A74" s="30">
        <v>540007</v>
      </c>
      <c r="B74" s="34">
        <v>2.0299999999999998</v>
      </c>
    </row>
    <row r="75" spans="1:2" x14ac:dyDescent="0.3">
      <c r="A75" s="30">
        <v>540008</v>
      </c>
      <c r="B75" s="34">
        <v>1.85</v>
      </c>
    </row>
    <row r="76" spans="1:2" x14ac:dyDescent="0.3">
      <c r="A76" s="30">
        <v>540010</v>
      </c>
      <c r="B76" s="34">
        <v>1.6</v>
      </c>
    </row>
    <row r="77" spans="1:2" x14ac:dyDescent="0.3">
      <c r="A77" s="30">
        <v>540011</v>
      </c>
      <c r="B77" s="34">
        <v>1.61</v>
      </c>
    </row>
    <row r="78" spans="1:2" x14ac:dyDescent="0.3">
      <c r="A78" s="30">
        <v>540012</v>
      </c>
      <c r="B78" s="34">
        <v>2.06</v>
      </c>
    </row>
    <row r="79" spans="1:2" x14ac:dyDescent="0.3">
      <c r="A79" s="30">
        <v>540015</v>
      </c>
      <c r="B79" s="34">
        <v>1.58</v>
      </c>
    </row>
    <row r="80" spans="1:2" x14ac:dyDescent="0.3">
      <c r="A80" s="30">
        <v>540016</v>
      </c>
      <c r="B80" s="34">
        <v>1.61</v>
      </c>
    </row>
    <row r="81" spans="1:2" x14ac:dyDescent="0.3">
      <c r="A81" s="30">
        <v>540018</v>
      </c>
      <c r="B81" s="34">
        <v>1.61</v>
      </c>
    </row>
    <row r="82" spans="1:2" x14ac:dyDescent="0.3">
      <c r="A82" s="30">
        <v>540019</v>
      </c>
      <c r="B82" s="34">
        <v>1.55</v>
      </c>
    </row>
    <row r="83" spans="1:2" x14ac:dyDescent="0.3">
      <c r="A83" s="30">
        <v>540020</v>
      </c>
      <c r="B83" s="34">
        <v>1.58</v>
      </c>
    </row>
    <row r="84" spans="1:2" x14ac:dyDescent="0.3">
      <c r="A84" s="30">
        <v>540021</v>
      </c>
      <c r="B84" s="34">
        <v>1.58</v>
      </c>
    </row>
    <row r="85" spans="1:2" x14ac:dyDescent="0.3">
      <c r="A85" s="30">
        <v>540022</v>
      </c>
      <c r="B85" s="34">
        <v>1.65</v>
      </c>
    </row>
    <row r="86" spans="1:2" x14ac:dyDescent="0.3">
      <c r="A86" s="30">
        <v>540023</v>
      </c>
      <c r="B86" s="34">
        <v>1.62</v>
      </c>
    </row>
    <row r="87" spans="1:2" x14ac:dyDescent="0.3">
      <c r="A87" s="30">
        <v>540024</v>
      </c>
      <c r="B87" s="34">
        <v>1.51</v>
      </c>
    </row>
    <row r="88" spans="1:2" x14ac:dyDescent="0.3">
      <c r="A88" s="30">
        <v>540025</v>
      </c>
      <c r="B88" s="34">
        <v>1.56</v>
      </c>
    </row>
    <row r="89" spans="1:2" x14ac:dyDescent="0.3">
      <c r="A89" s="30">
        <v>540026</v>
      </c>
      <c r="B89" s="34">
        <v>1.66</v>
      </c>
    </row>
    <row r="90" spans="1:2" x14ac:dyDescent="0.3">
      <c r="A90" s="30">
        <v>540027</v>
      </c>
      <c r="B90" s="34">
        <v>1.54</v>
      </c>
    </row>
    <row r="91" spans="1:2" x14ac:dyDescent="0.3">
      <c r="A91" s="30">
        <v>540028</v>
      </c>
      <c r="B91" s="34">
        <v>1.55</v>
      </c>
    </row>
    <row r="92" spans="1:2" x14ac:dyDescent="0.3">
      <c r="A92" s="30">
        <v>540029</v>
      </c>
      <c r="B92" s="34">
        <v>1.54</v>
      </c>
    </row>
    <row r="93" spans="1:2" x14ac:dyDescent="0.3">
      <c r="A93" s="30">
        <v>540030</v>
      </c>
      <c r="B93" s="34">
        <v>1.62</v>
      </c>
    </row>
    <row r="94" spans="1:2" x14ac:dyDescent="0.3">
      <c r="A94" s="30">
        <v>540031</v>
      </c>
      <c r="B94" s="34">
        <v>1.61</v>
      </c>
    </row>
    <row r="95" spans="1:2" x14ac:dyDescent="0.3">
      <c r="A95" s="30">
        <v>540032</v>
      </c>
      <c r="B95" s="34">
        <v>1.63</v>
      </c>
    </row>
    <row r="96" spans="1:2" x14ac:dyDescent="0.3">
      <c r="A96" s="30">
        <v>540035</v>
      </c>
      <c r="B96" s="34">
        <v>1.58</v>
      </c>
    </row>
    <row r="97" spans="1:2" x14ac:dyDescent="0.3">
      <c r="A97" s="30">
        <v>540036</v>
      </c>
      <c r="B97" s="34">
        <v>1.54</v>
      </c>
    </row>
    <row r="98" spans="1:2" x14ac:dyDescent="0.3">
      <c r="A98" s="30">
        <v>540037</v>
      </c>
      <c r="B98" s="34">
        <v>1.87</v>
      </c>
    </row>
    <row r="99" spans="1:2" x14ac:dyDescent="0.3">
      <c r="A99" s="30">
        <v>540038</v>
      </c>
      <c r="B99" s="34">
        <v>1.55</v>
      </c>
    </row>
    <row r="100" spans="1:2" x14ac:dyDescent="0.3">
      <c r="A100" s="30">
        <v>540039</v>
      </c>
      <c r="B100" s="34">
        <v>1.6</v>
      </c>
    </row>
    <row r="101" spans="1:2" x14ac:dyDescent="0.3">
      <c r="A101" s="30">
        <v>540042</v>
      </c>
      <c r="B101" s="34">
        <v>2.1800000000000002</v>
      </c>
    </row>
    <row r="102" spans="1:2" x14ac:dyDescent="0.3">
      <c r="A102" s="30">
        <v>540043</v>
      </c>
      <c r="B102" s="34">
        <v>2.2999999999999998</v>
      </c>
    </row>
    <row r="103" spans="1:2" x14ac:dyDescent="0.3">
      <c r="A103" s="30">
        <v>540051</v>
      </c>
      <c r="B103" s="34">
        <v>1.67</v>
      </c>
    </row>
    <row r="104" spans="1:2" x14ac:dyDescent="0.3">
      <c r="A104" s="30">
        <v>540053</v>
      </c>
      <c r="B104" s="34">
        <v>3.07</v>
      </c>
    </row>
    <row r="105" spans="1:2" x14ac:dyDescent="0.3">
      <c r="A105" s="30">
        <v>540054</v>
      </c>
      <c r="B105" s="34">
        <v>2.76</v>
      </c>
    </row>
    <row r="106" spans="1:2" x14ac:dyDescent="0.3">
      <c r="A106" s="30">
        <v>540055</v>
      </c>
      <c r="B106" s="34">
        <v>2.77</v>
      </c>
    </row>
    <row r="107" spans="1:2" x14ac:dyDescent="0.3">
      <c r="A107" s="30">
        <v>540056</v>
      </c>
      <c r="B107" s="34">
        <v>2.94</v>
      </c>
    </row>
    <row r="108" spans="1:2" x14ac:dyDescent="0.3">
      <c r="A108" s="30">
        <v>540057</v>
      </c>
      <c r="B108" s="34">
        <v>2.93</v>
      </c>
    </row>
    <row r="109" spans="1:2" x14ac:dyDescent="0.3">
      <c r="A109" s="30">
        <v>540058</v>
      </c>
      <c r="B109" s="34">
        <v>2.91</v>
      </c>
    </row>
    <row r="110" spans="1:2" x14ac:dyDescent="0.3">
      <c r="A110" s="30">
        <v>540061</v>
      </c>
      <c r="B110" s="34">
        <v>3.19</v>
      </c>
    </row>
    <row r="111" spans="1:2" x14ac:dyDescent="0.3">
      <c r="A111" s="30">
        <v>540062</v>
      </c>
      <c r="B111" s="34">
        <v>2.94</v>
      </c>
    </row>
    <row r="112" spans="1:2" x14ac:dyDescent="0.3">
      <c r="A112" s="30">
        <v>540063</v>
      </c>
      <c r="B112" s="34">
        <v>2.9</v>
      </c>
    </row>
    <row r="113" spans="1:2" x14ac:dyDescent="0.3">
      <c r="A113" s="30">
        <v>540065</v>
      </c>
      <c r="B113" s="34">
        <v>2.67</v>
      </c>
    </row>
    <row r="114" spans="1:2" x14ac:dyDescent="0.3">
      <c r="A114" s="30">
        <v>540066</v>
      </c>
      <c r="B114" s="34">
        <v>2.69</v>
      </c>
    </row>
    <row r="115" spans="1:2" x14ac:dyDescent="0.3">
      <c r="A115" s="30">
        <v>540067</v>
      </c>
      <c r="B115" s="34">
        <v>2.63</v>
      </c>
    </row>
    <row r="116" spans="1:2" x14ac:dyDescent="0.3">
      <c r="A116" s="30">
        <v>540068</v>
      </c>
      <c r="B116" s="34">
        <v>2.58</v>
      </c>
    </row>
    <row r="117" spans="1:2" x14ac:dyDescent="0.3">
      <c r="A117" s="30">
        <v>540069</v>
      </c>
      <c r="B117" s="34">
        <v>2.61</v>
      </c>
    </row>
    <row r="118" spans="1:2" x14ac:dyDescent="0.3">
      <c r="A118" s="30">
        <v>540070</v>
      </c>
      <c r="B118" s="34">
        <v>2.74</v>
      </c>
    </row>
    <row r="119" spans="1:2" x14ac:dyDescent="0.3">
      <c r="A119" s="30">
        <v>540071</v>
      </c>
      <c r="B119" s="34">
        <v>2.9</v>
      </c>
    </row>
    <row r="120" spans="1:2" x14ac:dyDescent="0.3">
      <c r="A120" s="30">
        <v>540073</v>
      </c>
      <c r="B120" s="34">
        <v>3.08</v>
      </c>
    </row>
    <row r="121" spans="1:2" x14ac:dyDescent="0.3">
      <c r="A121" s="30">
        <v>540074</v>
      </c>
      <c r="B121" s="34">
        <v>3.1</v>
      </c>
    </row>
    <row r="122" spans="1:2" x14ac:dyDescent="0.3">
      <c r="A122" s="30">
        <v>540076</v>
      </c>
      <c r="B122" s="34">
        <v>2.3199999999999998</v>
      </c>
    </row>
    <row r="123" spans="1:2" x14ac:dyDescent="0.3">
      <c r="A123" s="30">
        <v>540077</v>
      </c>
      <c r="B123" s="34">
        <v>2.2400000000000002</v>
      </c>
    </row>
    <row r="124" spans="1:2" x14ac:dyDescent="0.3">
      <c r="A124" s="30">
        <v>540078</v>
      </c>
      <c r="B124" s="34">
        <v>2.06</v>
      </c>
    </row>
    <row r="125" spans="1:2" x14ac:dyDescent="0.3">
      <c r="A125" s="30">
        <v>540079</v>
      </c>
      <c r="B125" s="34">
        <v>2.09</v>
      </c>
    </row>
    <row r="126" spans="1:2" x14ac:dyDescent="0.3">
      <c r="A126" s="30">
        <v>540080</v>
      </c>
      <c r="B126" s="34">
        <v>2</v>
      </c>
    </row>
    <row r="127" spans="1:2" x14ac:dyDescent="0.3">
      <c r="A127" s="30">
        <v>540081</v>
      </c>
      <c r="B127" s="34">
        <v>1.98</v>
      </c>
    </row>
    <row r="128" spans="1:2" x14ac:dyDescent="0.3">
      <c r="A128" s="30">
        <v>540082</v>
      </c>
      <c r="B128" s="34">
        <v>1.98</v>
      </c>
    </row>
    <row r="129" spans="1:2" x14ac:dyDescent="0.3">
      <c r="A129" s="30">
        <v>540083</v>
      </c>
      <c r="B129" s="34">
        <v>2.04</v>
      </c>
    </row>
    <row r="130" spans="1:2" x14ac:dyDescent="0.3">
      <c r="A130" s="30">
        <v>540084</v>
      </c>
      <c r="B130" s="34">
        <v>1.97</v>
      </c>
    </row>
    <row r="131" spans="1:2" x14ac:dyDescent="0.3">
      <c r="A131" s="30">
        <v>540085</v>
      </c>
      <c r="B131" s="34">
        <v>1.75</v>
      </c>
    </row>
    <row r="132" spans="1:2" x14ac:dyDescent="0.3">
      <c r="A132" s="30">
        <v>540086</v>
      </c>
      <c r="B132" s="34">
        <v>1.79</v>
      </c>
    </row>
    <row r="133" spans="1:2" x14ac:dyDescent="0.3">
      <c r="A133" s="30">
        <v>540087</v>
      </c>
      <c r="B133" s="34">
        <v>1.79</v>
      </c>
    </row>
    <row r="134" spans="1:2" x14ac:dyDescent="0.3">
      <c r="A134" s="30">
        <v>540088</v>
      </c>
      <c r="B134" s="34">
        <v>1.79</v>
      </c>
    </row>
    <row r="135" spans="1:2" x14ac:dyDescent="0.3">
      <c r="A135" s="30">
        <v>540089</v>
      </c>
      <c r="B135" s="34">
        <v>1.84</v>
      </c>
    </row>
    <row r="136" spans="1:2" x14ac:dyDescent="0.3">
      <c r="A136" s="30">
        <v>540090</v>
      </c>
      <c r="B136" s="34">
        <v>1.81</v>
      </c>
    </row>
    <row r="137" spans="1:2" x14ac:dyDescent="0.3">
      <c r="A137" s="30">
        <v>540093</v>
      </c>
      <c r="B137" s="34">
        <v>1.86</v>
      </c>
    </row>
    <row r="138" spans="1:2" x14ac:dyDescent="0.3">
      <c r="A138" s="30">
        <v>540094</v>
      </c>
      <c r="B138" s="34">
        <v>1.83</v>
      </c>
    </row>
    <row r="139" spans="1:2" x14ac:dyDescent="0.3">
      <c r="A139" s="30">
        <v>540096</v>
      </c>
      <c r="B139" s="34">
        <v>1.77</v>
      </c>
    </row>
    <row r="140" spans="1:2" x14ac:dyDescent="0.3">
      <c r="A140" s="30">
        <v>540097</v>
      </c>
      <c r="B140" s="34">
        <v>2.35</v>
      </c>
    </row>
    <row r="141" spans="1:2" x14ac:dyDescent="0.3">
      <c r="A141" s="30">
        <v>540098</v>
      </c>
      <c r="B141" s="34">
        <v>2.38</v>
      </c>
    </row>
    <row r="142" spans="1:2" x14ac:dyDescent="0.3">
      <c r="A142" s="30">
        <v>540099</v>
      </c>
      <c r="B142" s="34">
        <v>2.5</v>
      </c>
    </row>
    <row r="143" spans="1:2" x14ac:dyDescent="0.3">
      <c r="A143" s="30">
        <v>540100</v>
      </c>
      <c r="B143" s="34">
        <v>2.4900000000000002</v>
      </c>
    </row>
    <row r="144" spans="1:2" x14ac:dyDescent="0.3">
      <c r="A144" s="30">
        <v>540107</v>
      </c>
      <c r="B144" s="34">
        <v>1.7</v>
      </c>
    </row>
    <row r="145" spans="1:2" x14ac:dyDescent="0.3">
      <c r="A145" s="30">
        <v>540108</v>
      </c>
      <c r="B145" s="34">
        <v>1.69</v>
      </c>
    </row>
    <row r="146" spans="1:2" x14ac:dyDescent="0.3">
      <c r="A146" s="30">
        <v>540112</v>
      </c>
      <c r="B146" s="34">
        <v>1.54</v>
      </c>
    </row>
    <row r="147" spans="1:2" x14ac:dyDescent="0.3">
      <c r="A147" s="30">
        <v>540113</v>
      </c>
      <c r="B147" s="34">
        <v>1.56</v>
      </c>
    </row>
    <row r="148" spans="1:2" x14ac:dyDescent="0.3">
      <c r="A148" s="30">
        <v>540114</v>
      </c>
      <c r="B148" s="34">
        <v>1.65</v>
      </c>
    </row>
    <row r="149" spans="1:2" x14ac:dyDescent="0.3">
      <c r="A149" s="30">
        <v>540115</v>
      </c>
      <c r="B149" s="34">
        <v>1.62</v>
      </c>
    </row>
    <row r="150" spans="1:2" x14ac:dyDescent="0.3">
      <c r="A150" s="30">
        <v>540116</v>
      </c>
      <c r="B150" s="34">
        <v>1.53</v>
      </c>
    </row>
    <row r="151" spans="1:2" x14ac:dyDescent="0.3">
      <c r="A151" s="30">
        <v>540117</v>
      </c>
      <c r="B151" s="34">
        <v>1.61</v>
      </c>
    </row>
    <row r="152" spans="1:2" x14ac:dyDescent="0.3">
      <c r="A152" s="30">
        <v>540118</v>
      </c>
      <c r="B152" s="34">
        <v>1.65</v>
      </c>
    </row>
    <row r="153" spans="1:2" x14ac:dyDescent="0.3">
      <c r="A153" s="30">
        <v>540119</v>
      </c>
      <c r="B153" s="34">
        <v>1.95</v>
      </c>
    </row>
    <row r="154" spans="1:2" x14ac:dyDescent="0.3">
      <c r="A154" s="30">
        <v>540122</v>
      </c>
      <c r="B154" s="34">
        <v>1.81</v>
      </c>
    </row>
    <row r="155" spans="1:2" x14ac:dyDescent="0.3">
      <c r="A155" s="30">
        <v>540124</v>
      </c>
      <c r="B155" s="34">
        <v>1.53</v>
      </c>
    </row>
    <row r="156" spans="1:2" x14ac:dyDescent="0.3">
      <c r="A156" s="30">
        <v>540125</v>
      </c>
      <c r="B156" s="34">
        <v>1.76</v>
      </c>
    </row>
    <row r="157" spans="1:2" x14ac:dyDescent="0.3">
      <c r="A157" s="30">
        <v>540126</v>
      </c>
      <c r="B157" s="34">
        <v>1.72</v>
      </c>
    </row>
    <row r="158" spans="1:2" x14ac:dyDescent="0.3">
      <c r="A158" s="30">
        <v>540128</v>
      </c>
      <c r="B158" s="34">
        <v>1.74</v>
      </c>
    </row>
    <row r="159" spans="1:2" x14ac:dyDescent="0.3">
      <c r="A159" s="30">
        <v>540129</v>
      </c>
      <c r="B159" s="34">
        <v>1.55</v>
      </c>
    </row>
    <row r="160" spans="1:2" x14ac:dyDescent="0.3">
      <c r="A160" s="30">
        <v>540134</v>
      </c>
      <c r="B160" s="34">
        <v>1.59</v>
      </c>
    </row>
    <row r="161" spans="1:2" x14ac:dyDescent="0.3">
      <c r="A161" s="30">
        <v>540148</v>
      </c>
      <c r="B161" s="34">
        <v>2.0499999999999998</v>
      </c>
    </row>
    <row r="162" spans="1:2" x14ac:dyDescent="0.3">
      <c r="A162" s="30">
        <v>540149</v>
      </c>
      <c r="B162" s="34">
        <v>2.02</v>
      </c>
    </row>
    <row r="163" spans="1:2" x14ac:dyDescent="0.3">
      <c r="A163" s="30">
        <v>580100</v>
      </c>
      <c r="B163" s="34">
        <v>1.7</v>
      </c>
    </row>
    <row r="164" spans="1:2" x14ac:dyDescent="0.3">
      <c r="A164" s="30">
        <v>580101</v>
      </c>
      <c r="B164" s="34">
        <v>1.83</v>
      </c>
    </row>
    <row r="165" spans="1:2" x14ac:dyDescent="0.3">
      <c r="A165" s="30">
        <v>580102</v>
      </c>
      <c r="B165" s="34">
        <v>1.67</v>
      </c>
    </row>
    <row r="166" spans="1:2" x14ac:dyDescent="0.3">
      <c r="A166" s="30">
        <v>580103</v>
      </c>
      <c r="B166" s="34">
        <v>1.74</v>
      </c>
    </row>
    <row r="167" spans="1:2" x14ac:dyDescent="0.3">
      <c r="A167" s="30">
        <v>580104</v>
      </c>
      <c r="B167" s="34">
        <v>1.81</v>
      </c>
    </row>
    <row r="168" spans="1:2" x14ac:dyDescent="0.3">
      <c r="A168" s="30">
        <v>580105</v>
      </c>
      <c r="B168" s="34">
        <v>1.81</v>
      </c>
    </row>
    <row r="169" spans="1:2" x14ac:dyDescent="0.3">
      <c r="A169" s="30">
        <v>580106</v>
      </c>
      <c r="B169" s="34">
        <v>1.66</v>
      </c>
    </row>
    <row r="170" spans="1:2" x14ac:dyDescent="0.3">
      <c r="A170" s="30">
        <v>900122</v>
      </c>
      <c r="B170" s="34">
        <v>1.5</v>
      </c>
    </row>
    <row r="171" spans="1:2" x14ac:dyDescent="0.3">
      <c r="A171" s="30">
        <v>900123</v>
      </c>
      <c r="B171" s="34">
        <v>1.4</v>
      </c>
    </row>
    <row r="172" spans="1:2" x14ac:dyDescent="0.3">
      <c r="A172" s="30">
        <v>900131</v>
      </c>
      <c r="B172" s="34">
        <v>1.6</v>
      </c>
    </row>
    <row r="173" spans="1:2" x14ac:dyDescent="0.3">
      <c r="A173" s="30">
        <v>900132</v>
      </c>
      <c r="B173" s="34">
        <v>1.6</v>
      </c>
    </row>
    <row r="174" spans="1:2" x14ac:dyDescent="0.3">
      <c r="A174" s="30">
        <v>900137</v>
      </c>
      <c r="B174" s="34">
        <v>1.6</v>
      </c>
    </row>
    <row r="175" spans="1:2" x14ac:dyDescent="0.3">
      <c r="A175" s="30">
        <v>900143</v>
      </c>
      <c r="B175" s="34">
        <v>1.6</v>
      </c>
    </row>
    <row r="176" spans="1:2" x14ac:dyDescent="0.3">
      <c r="A176" s="30">
        <v>900144</v>
      </c>
      <c r="B176" s="34">
        <v>1.6</v>
      </c>
    </row>
    <row r="177" spans="1:2" x14ac:dyDescent="0.3">
      <c r="A177" s="30">
        <v>900145</v>
      </c>
      <c r="B177" s="34">
        <v>1.6</v>
      </c>
    </row>
    <row r="178" spans="1:2" x14ac:dyDescent="0.3">
      <c r="A178" s="30">
        <v>900225</v>
      </c>
      <c r="B178" s="34">
        <v>1.3</v>
      </c>
    </row>
    <row r="179" spans="1:2" x14ac:dyDescent="0.3">
      <c r="A179" s="30">
        <v>900226</v>
      </c>
      <c r="B179" s="34">
        <v>1.3</v>
      </c>
    </row>
    <row r="180" spans="1:2" x14ac:dyDescent="0.3">
      <c r="A180" s="30">
        <v>900227</v>
      </c>
      <c r="B180" s="34">
        <v>1.45</v>
      </c>
    </row>
    <row r="181" spans="1:2" x14ac:dyDescent="0.3">
      <c r="A181" s="30">
        <v>920011</v>
      </c>
      <c r="B181" s="34">
        <v>1.5</v>
      </c>
    </row>
    <row r="182" spans="1:2" x14ac:dyDescent="0.3">
      <c r="A182" s="30">
        <v>920073</v>
      </c>
      <c r="B182" s="34">
        <v>1.5</v>
      </c>
    </row>
    <row r="183" spans="1:2" x14ac:dyDescent="0.3">
      <c r="A183" s="30">
        <v>920075</v>
      </c>
      <c r="B183" s="34">
        <v>1.3</v>
      </c>
    </row>
    <row r="184" spans="1:2" x14ac:dyDescent="0.3">
      <c r="A184" s="30">
        <v>920076</v>
      </c>
      <c r="B184" s="34">
        <v>1.35</v>
      </c>
    </row>
    <row r="185" spans="1:2" x14ac:dyDescent="0.3">
      <c r="A185" s="30">
        <v>920077</v>
      </c>
      <c r="B185" s="34">
        <v>1.35</v>
      </c>
    </row>
    <row r="186" spans="1:2" x14ac:dyDescent="0.3">
      <c r="A186" s="30">
        <v>920098</v>
      </c>
      <c r="B186" s="34">
        <v>1.65</v>
      </c>
    </row>
    <row r="187" spans="1:2" x14ac:dyDescent="0.3">
      <c r="A187" s="30">
        <v>920099</v>
      </c>
      <c r="B187" s="34">
        <v>1.65</v>
      </c>
    </row>
    <row r="188" spans="1:2" x14ac:dyDescent="0.3">
      <c r="A188" s="30">
        <v>920108</v>
      </c>
      <c r="B188" s="34">
        <v>1.65</v>
      </c>
    </row>
    <row r="189" spans="1:2" x14ac:dyDescent="0.3">
      <c r="A189" s="30">
        <v>920114</v>
      </c>
      <c r="B189" s="34">
        <v>1.6</v>
      </c>
    </row>
    <row r="190" spans="1:2" x14ac:dyDescent="0.3">
      <c r="A190" s="30">
        <v>920115</v>
      </c>
      <c r="B190" s="34">
        <v>1.6</v>
      </c>
    </row>
    <row r="191" spans="1:2" x14ac:dyDescent="0.3">
      <c r="A191" s="30">
        <v>920116</v>
      </c>
      <c r="B191" s="34">
        <v>1.6</v>
      </c>
    </row>
    <row r="192" spans="1:2" x14ac:dyDescent="0.3">
      <c r="A192" s="30">
        <v>920118</v>
      </c>
      <c r="B192" s="34">
        <v>1.42</v>
      </c>
    </row>
    <row r="193" spans="1:2" x14ac:dyDescent="0.3">
      <c r="A193" s="30">
        <v>920119</v>
      </c>
      <c r="B193" s="34">
        <v>1.6</v>
      </c>
    </row>
    <row r="194" spans="1:2" x14ac:dyDescent="0.3">
      <c r="A194" s="30">
        <v>920121</v>
      </c>
      <c r="B194" s="34">
        <v>1.6</v>
      </c>
    </row>
    <row r="195" spans="1:2" x14ac:dyDescent="0.3">
      <c r="A195" s="30">
        <v>920123</v>
      </c>
      <c r="B195" s="34">
        <v>1.6</v>
      </c>
    </row>
    <row r="196" spans="1:2" x14ac:dyDescent="0.3">
      <c r="A196" s="30">
        <v>920124</v>
      </c>
      <c r="B196" s="34">
        <v>1.6</v>
      </c>
    </row>
    <row r="197" spans="1:2" x14ac:dyDescent="0.3">
      <c r="A197" s="30">
        <v>920126</v>
      </c>
      <c r="B197" s="34">
        <v>1.6</v>
      </c>
    </row>
    <row r="198" spans="1:2" x14ac:dyDescent="0.3">
      <c r="A198" s="30">
        <v>920127</v>
      </c>
      <c r="B198" s="34">
        <v>1.5</v>
      </c>
    </row>
    <row r="199" spans="1:2" x14ac:dyDescent="0.3">
      <c r="A199" s="30">
        <v>920128</v>
      </c>
      <c r="B199" s="34">
        <v>1.5</v>
      </c>
    </row>
    <row r="200" spans="1:2" x14ac:dyDescent="0.3">
      <c r="A200" s="30">
        <v>920129</v>
      </c>
      <c r="B200" s="34">
        <v>1.35</v>
      </c>
    </row>
    <row r="201" spans="1:2" x14ac:dyDescent="0.3">
      <c r="A201" s="30">
        <v>920131</v>
      </c>
      <c r="B201" s="34">
        <v>1.5</v>
      </c>
    </row>
    <row r="202" spans="1:2" x14ac:dyDescent="0.3">
      <c r="A202" s="30">
        <v>920135</v>
      </c>
      <c r="B202" s="34">
        <v>1.6</v>
      </c>
    </row>
    <row r="203" spans="1:2" x14ac:dyDescent="0.3">
      <c r="A203" s="30">
        <v>920136</v>
      </c>
      <c r="B203" s="34">
        <v>1.4</v>
      </c>
    </row>
    <row r="204" spans="1:2" x14ac:dyDescent="0.3">
      <c r="A204" s="30">
        <v>920138</v>
      </c>
      <c r="B204" s="34">
        <v>5.2</v>
      </c>
    </row>
    <row r="205" spans="1:2" x14ac:dyDescent="0.3">
      <c r="A205" s="30">
        <v>920140</v>
      </c>
      <c r="B205" s="34">
        <v>1.6</v>
      </c>
    </row>
    <row r="206" spans="1:2" x14ac:dyDescent="0.3">
      <c r="A206" s="30">
        <v>920141</v>
      </c>
      <c r="B206" s="34">
        <v>1.4</v>
      </c>
    </row>
    <row r="207" spans="1:2" x14ac:dyDescent="0.3">
      <c r="A207" s="30">
        <v>920142</v>
      </c>
      <c r="B207" s="34">
        <v>1.35</v>
      </c>
    </row>
    <row r="208" spans="1:2" x14ac:dyDescent="0.3">
      <c r="A208" s="30">
        <v>920147</v>
      </c>
      <c r="B208" s="34">
        <v>1.3</v>
      </c>
    </row>
    <row r="209" spans="1:2" x14ac:dyDescent="0.3">
      <c r="A209" s="30">
        <v>920148</v>
      </c>
      <c r="B209" s="34">
        <v>1.3</v>
      </c>
    </row>
    <row r="210" spans="1:2" x14ac:dyDescent="0.3">
      <c r="A210" s="30">
        <v>920149</v>
      </c>
      <c r="B210" s="34">
        <v>1.1000000000000001</v>
      </c>
    </row>
    <row r="211" spans="1:2" x14ac:dyDescent="0.3">
      <c r="A211" s="30">
        <v>920151</v>
      </c>
      <c r="B211" s="34">
        <v>1.3</v>
      </c>
    </row>
    <row r="212" spans="1:2" x14ac:dyDescent="0.3">
      <c r="A212" s="30">
        <v>920152</v>
      </c>
      <c r="B212" s="34">
        <v>1.3</v>
      </c>
    </row>
    <row r="213" spans="1:2" x14ac:dyDescent="0.3">
      <c r="A213" s="30">
        <v>930050</v>
      </c>
      <c r="B213" s="34">
        <v>0.5</v>
      </c>
    </row>
    <row r="214" spans="1:2" x14ac:dyDescent="0.3">
      <c r="A214" s="30">
        <v>930055</v>
      </c>
      <c r="B214" s="34">
        <v>0.6</v>
      </c>
    </row>
    <row r="215" spans="1:2" x14ac:dyDescent="0.3">
      <c r="A215" s="30">
        <v>930111</v>
      </c>
      <c r="B215" s="34">
        <v>0.7</v>
      </c>
    </row>
    <row r="216" spans="1:2" x14ac:dyDescent="0.3">
      <c r="A216" s="30">
        <v>930114</v>
      </c>
      <c r="B216" s="34">
        <v>0.7</v>
      </c>
    </row>
    <row r="217" spans="1:2" x14ac:dyDescent="0.3">
      <c r="A217" s="30">
        <v>930136</v>
      </c>
      <c r="B217" s="34">
        <v>0.7</v>
      </c>
    </row>
    <row r="218" spans="1:2" x14ac:dyDescent="0.3">
      <c r="A218" s="30">
        <v>930138</v>
      </c>
      <c r="B218" s="34">
        <v>0.7</v>
      </c>
    </row>
    <row r="219" spans="1:2" x14ac:dyDescent="0.3">
      <c r="A219" s="30">
        <v>930141</v>
      </c>
      <c r="B219" s="34">
        <v>0.7</v>
      </c>
    </row>
    <row r="220" spans="1:2" x14ac:dyDescent="0.3">
      <c r="A220" s="30">
        <v>930142</v>
      </c>
      <c r="B220" s="34">
        <v>0.7</v>
      </c>
    </row>
    <row r="221" spans="1:2" x14ac:dyDescent="0.3">
      <c r="A221" s="30">
        <v>930143</v>
      </c>
      <c r="B221" s="34">
        <v>0.7</v>
      </c>
    </row>
    <row r="222" spans="1:2" x14ac:dyDescent="0.3">
      <c r="A222" s="30">
        <v>930148</v>
      </c>
      <c r="B222" s="34">
        <v>0.7</v>
      </c>
    </row>
    <row r="223" spans="1:2" x14ac:dyDescent="0.3">
      <c r="A223" s="30">
        <v>930149</v>
      </c>
      <c r="B223" s="34">
        <v>0.7</v>
      </c>
    </row>
    <row r="224" spans="1:2" x14ac:dyDescent="0.3">
      <c r="A224" s="30">
        <v>930150</v>
      </c>
      <c r="B224" s="34">
        <v>0.7</v>
      </c>
    </row>
    <row r="225" spans="1:2" x14ac:dyDescent="0.3">
      <c r="A225" s="30">
        <v>930151</v>
      </c>
      <c r="B225" s="34">
        <v>0.7</v>
      </c>
    </row>
    <row r="226" spans="1:2" x14ac:dyDescent="0.3">
      <c r="A226" s="30">
        <v>930196</v>
      </c>
      <c r="B226" s="34">
        <v>0.6</v>
      </c>
    </row>
    <row r="227" spans="1:2" x14ac:dyDescent="0.3">
      <c r="A227" s="30">
        <v>930200</v>
      </c>
      <c r="B227" s="34">
        <v>0.5</v>
      </c>
    </row>
    <row r="228" spans="1:2" x14ac:dyDescent="0.3">
      <c r="A228" s="30">
        <v>930208</v>
      </c>
      <c r="B228" s="34">
        <v>0.55000000000000004</v>
      </c>
    </row>
    <row r="229" spans="1:2" x14ac:dyDescent="0.3">
      <c r="A229" s="30">
        <v>930209</v>
      </c>
      <c r="B229" s="34">
        <v>0.55000000000000004</v>
      </c>
    </row>
    <row r="230" spans="1:2" x14ac:dyDescent="0.3">
      <c r="A230" s="30">
        <v>930211</v>
      </c>
      <c r="B230" s="34">
        <v>0.55000000000000004</v>
      </c>
    </row>
    <row r="231" spans="1:2" x14ac:dyDescent="0.3">
      <c r="A231" s="30">
        <v>930212</v>
      </c>
      <c r="B231" s="34">
        <v>0.55000000000000004</v>
      </c>
    </row>
    <row r="232" spans="1:2" x14ac:dyDescent="0.3">
      <c r="A232" s="30">
        <v>930250</v>
      </c>
      <c r="B232" s="34">
        <v>0.55000000000000004</v>
      </c>
    </row>
    <row r="233" spans="1:2" x14ac:dyDescent="0.3">
      <c r="A233" s="30">
        <v>930251</v>
      </c>
      <c r="B233" s="34">
        <v>0.55000000000000004</v>
      </c>
    </row>
    <row r="234" spans="1:2" x14ac:dyDescent="0.3">
      <c r="A234" s="30" t="s">
        <v>5</v>
      </c>
      <c r="B234" s="34">
        <v>1.2</v>
      </c>
    </row>
    <row r="235" spans="1:2" x14ac:dyDescent="0.3">
      <c r="A235" s="30" t="s">
        <v>6</v>
      </c>
      <c r="B235" s="34">
        <v>1.2</v>
      </c>
    </row>
    <row r="236" spans="1:2" x14ac:dyDescent="0.3">
      <c r="A236" s="30" t="s">
        <v>3</v>
      </c>
      <c r="B236" s="34">
        <v>1.2</v>
      </c>
    </row>
    <row r="237" spans="1:2" x14ac:dyDescent="0.3">
      <c r="A237" s="30" t="s">
        <v>4</v>
      </c>
      <c r="B237" s="34">
        <v>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0142-EDF0-41F5-8895-9E7B61F8F791}">
  <dimension ref="A1:A115"/>
  <sheetViews>
    <sheetView workbookViewId="0">
      <selection activeCell="A116" sqref="A116:XFD158"/>
    </sheetView>
  </sheetViews>
  <sheetFormatPr defaultRowHeight="14.4" x14ac:dyDescent="0.3"/>
  <cols>
    <col min="1" max="1" width="38" bestFit="1" customWidth="1"/>
  </cols>
  <sheetData>
    <row r="1" spans="1:1" x14ac:dyDescent="0.3">
      <c r="A1" s="36" t="s">
        <v>249</v>
      </c>
    </row>
    <row r="2" spans="1:1" x14ac:dyDescent="0.3">
      <c r="A2" s="36" t="s">
        <v>250</v>
      </c>
    </row>
    <row r="3" spans="1:1" x14ac:dyDescent="0.3">
      <c r="A3" s="36" t="s">
        <v>251</v>
      </c>
    </row>
    <row r="4" spans="1:1" x14ac:dyDescent="0.3">
      <c r="A4" s="36" t="s">
        <v>252</v>
      </c>
    </row>
    <row r="5" spans="1:1" x14ac:dyDescent="0.3">
      <c r="A5" s="36" t="s">
        <v>253</v>
      </c>
    </row>
    <row r="6" spans="1:1" x14ac:dyDescent="0.3">
      <c r="A6" s="36" t="s">
        <v>254</v>
      </c>
    </row>
    <row r="7" spans="1:1" x14ac:dyDescent="0.3">
      <c r="A7" s="36" t="s">
        <v>255</v>
      </c>
    </row>
    <row r="8" spans="1:1" x14ac:dyDescent="0.3">
      <c r="A8" s="36" t="s">
        <v>256</v>
      </c>
    </row>
    <row r="9" spans="1:1" x14ac:dyDescent="0.3">
      <c r="A9" s="36" t="s">
        <v>257</v>
      </c>
    </row>
    <row r="10" spans="1:1" x14ac:dyDescent="0.3">
      <c r="A10" s="36" t="s">
        <v>258</v>
      </c>
    </row>
    <row r="11" spans="1:1" x14ac:dyDescent="0.3">
      <c r="A11" s="36" t="s">
        <v>259</v>
      </c>
    </row>
    <row r="12" spans="1:1" x14ac:dyDescent="0.3">
      <c r="A12" s="36" t="s">
        <v>260</v>
      </c>
    </row>
    <row r="13" spans="1:1" x14ac:dyDescent="0.3">
      <c r="A13" s="36" t="s">
        <v>261</v>
      </c>
    </row>
    <row r="14" spans="1:1" x14ac:dyDescent="0.3">
      <c r="A14" s="36" t="s">
        <v>262</v>
      </c>
    </row>
    <row r="15" spans="1:1" x14ac:dyDescent="0.3">
      <c r="A15" s="36" t="s">
        <v>263</v>
      </c>
    </row>
    <row r="16" spans="1:1" x14ac:dyDescent="0.3">
      <c r="A16" s="36" t="s">
        <v>264</v>
      </c>
    </row>
    <row r="17" spans="1:1" x14ac:dyDescent="0.3">
      <c r="A17" s="36" t="s">
        <v>265</v>
      </c>
    </row>
    <row r="18" spans="1:1" x14ac:dyDescent="0.3">
      <c r="A18" s="36" t="s">
        <v>266</v>
      </c>
    </row>
    <row r="19" spans="1:1" x14ac:dyDescent="0.3">
      <c r="A19" s="36" t="s">
        <v>267</v>
      </c>
    </row>
    <row r="20" spans="1:1" x14ac:dyDescent="0.3">
      <c r="A20" s="36" t="s">
        <v>268</v>
      </c>
    </row>
    <row r="21" spans="1:1" x14ac:dyDescent="0.3">
      <c r="A21" s="36" t="s">
        <v>269</v>
      </c>
    </row>
    <row r="22" spans="1:1" x14ac:dyDescent="0.3">
      <c r="A22" s="36" t="s">
        <v>270</v>
      </c>
    </row>
    <row r="23" spans="1:1" x14ac:dyDescent="0.3">
      <c r="A23" s="36" t="s">
        <v>271</v>
      </c>
    </row>
    <row r="24" spans="1:1" x14ac:dyDescent="0.3">
      <c r="A24" s="36" t="s">
        <v>272</v>
      </c>
    </row>
    <row r="25" spans="1:1" x14ac:dyDescent="0.3">
      <c r="A25" s="36" t="s">
        <v>273</v>
      </c>
    </row>
    <row r="26" spans="1:1" x14ac:dyDescent="0.3">
      <c r="A26" s="36" t="s">
        <v>274</v>
      </c>
    </row>
    <row r="27" spans="1:1" x14ac:dyDescent="0.3">
      <c r="A27" s="36" t="s">
        <v>275</v>
      </c>
    </row>
    <row r="28" spans="1:1" x14ac:dyDescent="0.3">
      <c r="A28" s="36" t="s">
        <v>276</v>
      </c>
    </row>
    <row r="29" spans="1:1" x14ac:dyDescent="0.3">
      <c r="A29" s="36" t="s">
        <v>277</v>
      </c>
    </row>
    <row r="30" spans="1:1" x14ac:dyDescent="0.3">
      <c r="A30" s="36" t="s">
        <v>278</v>
      </c>
    </row>
    <row r="31" spans="1:1" x14ac:dyDescent="0.3">
      <c r="A31" s="36" t="s">
        <v>279</v>
      </c>
    </row>
    <row r="32" spans="1:1" x14ac:dyDescent="0.3">
      <c r="A32" s="36" t="s">
        <v>280</v>
      </c>
    </row>
    <row r="33" spans="1:1" x14ac:dyDescent="0.3">
      <c r="A33" s="36" t="s">
        <v>281</v>
      </c>
    </row>
    <row r="34" spans="1:1" x14ac:dyDescent="0.3">
      <c r="A34" s="36" t="s">
        <v>282</v>
      </c>
    </row>
    <row r="35" spans="1:1" x14ac:dyDescent="0.3">
      <c r="A35" s="36" t="s">
        <v>283</v>
      </c>
    </row>
    <row r="36" spans="1:1" x14ac:dyDescent="0.3">
      <c r="A36" s="36" t="s">
        <v>284</v>
      </c>
    </row>
    <row r="37" spans="1:1" x14ac:dyDescent="0.3">
      <c r="A37" s="36" t="s">
        <v>285</v>
      </c>
    </row>
    <row r="38" spans="1:1" x14ac:dyDescent="0.3">
      <c r="A38" s="30" t="s">
        <v>286</v>
      </c>
    </row>
    <row r="39" spans="1:1" x14ac:dyDescent="0.3">
      <c r="A39" s="36" t="s">
        <v>287</v>
      </c>
    </row>
    <row r="40" spans="1:1" x14ac:dyDescent="0.3">
      <c r="A40" s="36" t="s">
        <v>289</v>
      </c>
    </row>
    <row r="41" spans="1:1" x14ac:dyDescent="0.3">
      <c r="A41" s="36" t="s">
        <v>290</v>
      </c>
    </row>
    <row r="42" spans="1:1" x14ac:dyDescent="0.3">
      <c r="A42" s="36" t="s">
        <v>291</v>
      </c>
    </row>
    <row r="43" spans="1:1" x14ac:dyDescent="0.3">
      <c r="A43" s="30" t="s">
        <v>292</v>
      </c>
    </row>
    <row r="44" spans="1:1" x14ac:dyDescent="0.3">
      <c r="A44" s="36" t="s">
        <v>177</v>
      </c>
    </row>
    <row r="45" spans="1:1" x14ac:dyDescent="0.3">
      <c r="A45" s="36" t="s">
        <v>178</v>
      </c>
    </row>
    <row r="46" spans="1:1" x14ac:dyDescent="0.3">
      <c r="A46" s="36" t="s">
        <v>179</v>
      </c>
    </row>
    <row r="47" spans="1:1" x14ac:dyDescent="0.3">
      <c r="A47" s="36" t="s">
        <v>180</v>
      </c>
    </row>
    <row r="48" spans="1:1" x14ac:dyDescent="0.3">
      <c r="A48" s="36" t="s">
        <v>181</v>
      </c>
    </row>
    <row r="49" spans="1:1" x14ac:dyDescent="0.3">
      <c r="A49" s="36" t="s">
        <v>182</v>
      </c>
    </row>
    <row r="50" spans="1:1" x14ac:dyDescent="0.3">
      <c r="A50" s="36" t="s">
        <v>183</v>
      </c>
    </row>
    <row r="51" spans="1:1" x14ac:dyDescent="0.3">
      <c r="A51" s="36" t="s">
        <v>184</v>
      </c>
    </row>
    <row r="52" spans="1:1" x14ac:dyDescent="0.3">
      <c r="A52" s="36" t="s">
        <v>185</v>
      </c>
    </row>
    <row r="53" spans="1:1" x14ac:dyDescent="0.3">
      <c r="A53" s="36" t="s">
        <v>186</v>
      </c>
    </row>
    <row r="54" spans="1:1" x14ac:dyDescent="0.3">
      <c r="A54" s="36" t="s">
        <v>187</v>
      </c>
    </row>
    <row r="55" spans="1:1" x14ac:dyDescent="0.3">
      <c r="A55" s="36" t="s">
        <v>188</v>
      </c>
    </row>
    <row r="56" spans="1:1" x14ac:dyDescent="0.3">
      <c r="A56" s="36" t="s">
        <v>189</v>
      </c>
    </row>
    <row r="57" spans="1:1" x14ac:dyDescent="0.3">
      <c r="A57" s="36" t="s">
        <v>190</v>
      </c>
    </row>
    <row r="58" spans="1:1" x14ac:dyDescent="0.3">
      <c r="A58" s="36" t="s">
        <v>191</v>
      </c>
    </row>
    <row r="59" spans="1:1" x14ac:dyDescent="0.3">
      <c r="A59" s="36" t="s">
        <v>192</v>
      </c>
    </row>
    <row r="60" spans="1:1" x14ac:dyDescent="0.3">
      <c r="A60" s="36" t="s">
        <v>193</v>
      </c>
    </row>
    <row r="61" spans="1:1" x14ac:dyDescent="0.3">
      <c r="A61" s="36" t="s">
        <v>194</v>
      </c>
    </row>
    <row r="62" spans="1:1" x14ac:dyDescent="0.3">
      <c r="A62" s="36" t="s">
        <v>195</v>
      </c>
    </row>
    <row r="63" spans="1:1" x14ac:dyDescent="0.3">
      <c r="A63" s="36" t="s">
        <v>196</v>
      </c>
    </row>
    <row r="64" spans="1:1" x14ac:dyDescent="0.3">
      <c r="A64" s="36" t="s">
        <v>197</v>
      </c>
    </row>
    <row r="65" spans="1:1" x14ac:dyDescent="0.3">
      <c r="A65" s="36" t="s">
        <v>198</v>
      </c>
    </row>
    <row r="66" spans="1:1" x14ac:dyDescent="0.3">
      <c r="A66" s="36" t="s">
        <v>199</v>
      </c>
    </row>
    <row r="67" spans="1:1" x14ac:dyDescent="0.3">
      <c r="A67" s="36" t="s">
        <v>200</v>
      </c>
    </row>
    <row r="68" spans="1:1" x14ac:dyDescent="0.3">
      <c r="A68" s="36" t="s">
        <v>201</v>
      </c>
    </row>
    <row r="69" spans="1:1" x14ac:dyDescent="0.3">
      <c r="A69" s="30" t="s">
        <v>202</v>
      </c>
    </row>
    <row r="70" spans="1:1" x14ac:dyDescent="0.3">
      <c r="A70" s="30" t="s">
        <v>203</v>
      </c>
    </row>
    <row r="71" spans="1:1" x14ac:dyDescent="0.3">
      <c r="A71" s="30" t="s">
        <v>204</v>
      </c>
    </row>
    <row r="72" spans="1:1" x14ac:dyDescent="0.3">
      <c r="A72" s="30" t="s">
        <v>205</v>
      </c>
    </row>
    <row r="73" spans="1:1" x14ac:dyDescent="0.3">
      <c r="A73" s="30" t="s">
        <v>206</v>
      </c>
    </row>
    <row r="74" spans="1:1" x14ac:dyDescent="0.3">
      <c r="A74" s="30" t="s">
        <v>207</v>
      </c>
    </row>
    <row r="75" spans="1:1" x14ac:dyDescent="0.3">
      <c r="A75" s="36" t="s">
        <v>208</v>
      </c>
    </row>
    <row r="76" spans="1:1" x14ac:dyDescent="0.3">
      <c r="A76" s="30" t="s">
        <v>209</v>
      </c>
    </row>
    <row r="77" spans="1:1" x14ac:dyDescent="0.3">
      <c r="A77" s="30" t="s">
        <v>210</v>
      </c>
    </row>
    <row r="78" spans="1:1" x14ac:dyDescent="0.3">
      <c r="A78" s="30" t="s">
        <v>211</v>
      </c>
    </row>
    <row r="79" spans="1:1" x14ac:dyDescent="0.3">
      <c r="A79" s="30" t="s">
        <v>212</v>
      </c>
    </row>
    <row r="80" spans="1:1" x14ac:dyDescent="0.3">
      <c r="A80" s="30" t="s">
        <v>213</v>
      </c>
    </row>
    <row r="81" spans="1:1" x14ac:dyDescent="0.3">
      <c r="A81" s="30" t="s">
        <v>214</v>
      </c>
    </row>
    <row r="82" spans="1:1" x14ac:dyDescent="0.3">
      <c r="A82" s="36" t="s">
        <v>215</v>
      </c>
    </row>
    <row r="83" spans="1:1" x14ac:dyDescent="0.3">
      <c r="A83" s="36" t="s">
        <v>216</v>
      </c>
    </row>
    <row r="84" spans="1:1" x14ac:dyDescent="0.3">
      <c r="A84" s="36" t="s">
        <v>217</v>
      </c>
    </row>
    <row r="85" spans="1:1" x14ac:dyDescent="0.3">
      <c r="A85" s="36" t="s">
        <v>218</v>
      </c>
    </row>
    <row r="86" spans="1:1" x14ac:dyDescent="0.3">
      <c r="A86" s="36" t="s">
        <v>219</v>
      </c>
    </row>
    <row r="87" spans="1:1" x14ac:dyDescent="0.3">
      <c r="A87" s="36" t="s">
        <v>220</v>
      </c>
    </row>
    <row r="88" spans="1:1" x14ac:dyDescent="0.3">
      <c r="A88" s="36" t="s">
        <v>221</v>
      </c>
    </row>
    <row r="89" spans="1:1" x14ac:dyDescent="0.3">
      <c r="A89" s="36" t="s">
        <v>222</v>
      </c>
    </row>
    <row r="90" spans="1:1" x14ac:dyDescent="0.3">
      <c r="A90" s="36" t="s">
        <v>223</v>
      </c>
    </row>
    <row r="91" spans="1:1" x14ac:dyDescent="0.3">
      <c r="A91" s="36" t="s">
        <v>224</v>
      </c>
    </row>
    <row r="92" spans="1:1" x14ac:dyDescent="0.3">
      <c r="A92" s="36" t="s">
        <v>225</v>
      </c>
    </row>
    <row r="93" spans="1:1" x14ac:dyDescent="0.3">
      <c r="A93" s="36" t="s">
        <v>226</v>
      </c>
    </row>
    <row r="94" spans="1:1" x14ac:dyDescent="0.3">
      <c r="A94" s="36" t="s">
        <v>227</v>
      </c>
    </row>
    <row r="95" spans="1:1" x14ac:dyDescent="0.3">
      <c r="A95" s="36" t="s">
        <v>228</v>
      </c>
    </row>
    <row r="96" spans="1:1" x14ac:dyDescent="0.3">
      <c r="A96" s="36" t="s">
        <v>229</v>
      </c>
    </row>
    <row r="97" spans="1:1" x14ac:dyDescent="0.3">
      <c r="A97" s="36" t="s">
        <v>230</v>
      </c>
    </row>
    <row r="98" spans="1:1" x14ac:dyDescent="0.3">
      <c r="A98" s="36" t="s">
        <v>231</v>
      </c>
    </row>
    <row r="99" spans="1:1" x14ac:dyDescent="0.3">
      <c r="A99" s="36" t="s">
        <v>232</v>
      </c>
    </row>
    <row r="100" spans="1:1" x14ac:dyDescent="0.3">
      <c r="A100" s="36" t="s">
        <v>233</v>
      </c>
    </row>
    <row r="101" spans="1:1" x14ac:dyDescent="0.3">
      <c r="A101" s="36" t="s">
        <v>234</v>
      </c>
    </row>
    <row r="102" spans="1:1" x14ac:dyDescent="0.3">
      <c r="A102" s="36" t="s">
        <v>235</v>
      </c>
    </row>
    <row r="103" spans="1:1" x14ac:dyDescent="0.3">
      <c r="A103" s="36" t="s">
        <v>236</v>
      </c>
    </row>
    <row r="104" spans="1:1" x14ac:dyDescent="0.3">
      <c r="A104" s="36" t="s">
        <v>237</v>
      </c>
    </row>
    <row r="105" spans="1:1" x14ac:dyDescent="0.3">
      <c r="A105" s="36" t="s">
        <v>288</v>
      </c>
    </row>
    <row r="106" spans="1:1" x14ac:dyDescent="0.3">
      <c r="A106" s="30" t="s">
        <v>238</v>
      </c>
    </row>
    <row r="107" spans="1:1" x14ac:dyDescent="0.3">
      <c r="A107" s="36" t="s">
        <v>239</v>
      </c>
    </row>
    <row r="108" spans="1:1" x14ac:dyDescent="0.3">
      <c r="A108" s="36" t="s">
        <v>240</v>
      </c>
    </row>
    <row r="109" spans="1:1" x14ac:dyDescent="0.3">
      <c r="A109" s="36" t="s">
        <v>241</v>
      </c>
    </row>
    <row r="110" spans="1:1" x14ac:dyDescent="0.3">
      <c r="A110" s="36" t="s">
        <v>242</v>
      </c>
    </row>
    <row r="111" spans="1:1" x14ac:dyDescent="0.3">
      <c r="A111" s="36" t="s">
        <v>243</v>
      </c>
    </row>
    <row r="112" spans="1:1" x14ac:dyDescent="0.3">
      <c r="A112" s="36" t="s">
        <v>244</v>
      </c>
    </row>
    <row r="113" spans="1:1" x14ac:dyDescent="0.3">
      <c r="A113" s="36" t="s">
        <v>245</v>
      </c>
    </row>
    <row r="114" spans="1:1" x14ac:dyDescent="0.3">
      <c r="A114" s="36" t="s">
        <v>246</v>
      </c>
    </row>
    <row r="115" spans="1:1" x14ac:dyDescent="0.3">
      <c r="A115" s="36" t="s">
        <v>247</v>
      </c>
    </row>
  </sheetData>
  <sortState xmlns:xlrd2="http://schemas.microsoft.com/office/spreadsheetml/2017/richdata2" ref="A1:A115">
    <sortCondition ref="A1:A1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EA7F1C-EB89-46EA-B34C-D3A0BC1860D5}">
  <ds:schemaRefs>
    <ds:schemaRef ds:uri="http://schemas.microsoft.com/office/2006/documentManagement/types"/>
    <ds:schemaRef ds:uri="096e287b-e4a4-4e80-ab29-39c3b5137996"/>
    <ds:schemaRef ds:uri="http://purl.org/dc/terms/"/>
    <ds:schemaRef ds:uri="9dabb8ae-1829-408c-9a84-ed8989760f20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5FDA88-11CC-4F3E-BF6F-867775EE9473}"/>
</file>

<file path=customXml/itemProps3.xml><?xml version="1.0" encoding="utf-8"?>
<ds:datastoreItem xmlns:ds="http://schemas.openxmlformats.org/officeDocument/2006/customXml" ds:itemID="{26007AEA-FFFD-4604-B676-F63A95995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Amersfoort totaal def 2024 loc.</vt:lpstr>
      <vt:lpstr>Amersfoort totaal def 2024 diam</vt:lpstr>
      <vt:lpstr>Blad1</vt:lpstr>
      <vt:lpstr>Blad2</vt:lpstr>
      <vt:lpstr>'Amersfoort totaal def 2024 loc.'!Afdrukbereik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cad1</dc:creator>
  <cp:lastModifiedBy>HSO Civiel</cp:lastModifiedBy>
  <cp:lastPrinted>2024-04-03T06:52:35Z</cp:lastPrinted>
  <dcterms:created xsi:type="dcterms:W3CDTF">2023-11-17T14:50:26Z</dcterms:created>
  <dcterms:modified xsi:type="dcterms:W3CDTF">2024-05-21T08:41:01Z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0x010100A9CA441E9322394595390F1EC44AA55D</vt:lpwstr>
  </property>
  <property fmtid="{D5CDD505-2E9C-101B-9397-08002B2CF9AE}" pid="3" name="MediaServiceImageTags">
    <vt:lpwstr/>
  </property>
</Properties>
</file>