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taatsbosbeheer.sharepoint.com/teams/e92c3d/Gedeelde documenten/General/E3531087 SIM 2024-2030/Aanbesteding/4. aanbestedingsfase/NvI/NvI/"/>
    </mc:Choice>
  </mc:AlternateContent>
  <xr:revisionPtr revIDLastSave="782" documentId="14_{FFB84451-FEBD-4A8C-9B40-2D8818A3D9AF}" xr6:coauthVersionLast="47" xr6:coauthVersionMax="47" xr10:uidLastSave="{868C7212-065F-447C-A7F5-0815A945B9EE}"/>
  <bookViews>
    <workbookView xWindow="-120" yWindow="-120" windowWidth="29040" windowHeight="15840" xr2:uid="{6FF52A5D-2139-45CB-A9AB-0F1AE0828288}"/>
  </bookViews>
  <sheets>
    <sheet name="Westho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3" i="1" l="1"/>
  <c r="O43" i="1" s="1"/>
  <c r="K43" i="1"/>
  <c r="I43" i="1"/>
  <c r="G43" i="1"/>
  <c r="M42" i="1"/>
  <c r="K42" i="1"/>
  <c r="G42" i="1"/>
  <c r="I42" i="1" s="1"/>
  <c r="O42" i="1" s="1"/>
  <c r="AB137" i="1"/>
  <c r="Z137" i="1"/>
  <c r="AA137" i="1"/>
  <c r="Y137" i="1"/>
  <c r="X137" i="1"/>
  <c r="W115" i="1"/>
  <c r="G21" i="1"/>
  <c r="I21" i="1" s="1"/>
  <c r="M106" i="1"/>
  <c r="K106" i="1"/>
  <c r="M105" i="1"/>
  <c r="K105" i="1"/>
  <c r="M104" i="1"/>
  <c r="K104" i="1"/>
  <c r="M103" i="1"/>
  <c r="K103" i="1"/>
  <c r="M102" i="1"/>
  <c r="K102" i="1"/>
  <c r="M97" i="1"/>
  <c r="K97" i="1"/>
  <c r="M96" i="1"/>
  <c r="K96" i="1"/>
  <c r="M95" i="1"/>
  <c r="K95" i="1"/>
  <c r="M94" i="1"/>
  <c r="K94" i="1"/>
  <c r="M93" i="1"/>
  <c r="K93" i="1"/>
  <c r="M87" i="1"/>
  <c r="K87" i="1"/>
  <c r="M86" i="1"/>
  <c r="K86" i="1"/>
  <c r="M83" i="1"/>
  <c r="K83" i="1"/>
  <c r="M78" i="1"/>
  <c r="K78" i="1"/>
  <c r="M69" i="1"/>
  <c r="K69" i="1"/>
  <c r="M62" i="1"/>
  <c r="K62" i="1"/>
  <c r="M61" i="1"/>
  <c r="K61" i="1"/>
  <c r="M59" i="1"/>
  <c r="K59" i="1"/>
  <c r="M58" i="1"/>
  <c r="K58" i="1"/>
  <c r="M56" i="1"/>
  <c r="K56" i="1"/>
  <c r="M53" i="1"/>
  <c r="K53" i="1"/>
  <c r="M52" i="1"/>
  <c r="K52" i="1"/>
  <c r="M47" i="1"/>
  <c r="K47" i="1"/>
  <c r="M46" i="1"/>
  <c r="K46" i="1"/>
  <c r="M33" i="1"/>
  <c r="K33" i="1"/>
  <c r="M32" i="1"/>
  <c r="K32" i="1"/>
  <c r="M31" i="1"/>
  <c r="K31" i="1"/>
  <c r="G106" i="1"/>
  <c r="I106" i="1" s="1"/>
  <c r="G105" i="1"/>
  <c r="I105" i="1" s="1"/>
  <c r="G104" i="1"/>
  <c r="I104" i="1" s="1"/>
  <c r="G103" i="1"/>
  <c r="I103" i="1" s="1"/>
  <c r="G102" i="1"/>
  <c r="I102" i="1" s="1"/>
  <c r="G97" i="1"/>
  <c r="I97" i="1" s="1"/>
  <c r="G96" i="1"/>
  <c r="I96" i="1" s="1"/>
  <c r="G95" i="1"/>
  <c r="I95" i="1" s="1"/>
  <c r="G94" i="1"/>
  <c r="I94" i="1" s="1"/>
  <c r="G93" i="1"/>
  <c r="I93" i="1" s="1"/>
  <c r="G87" i="1"/>
  <c r="I87" i="1" s="1"/>
  <c r="G86" i="1"/>
  <c r="I86" i="1" s="1"/>
  <c r="G83" i="1"/>
  <c r="I83" i="1" s="1"/>
  <c r="G78" i="1"/>
  <c r="I78" i="1" s="1"/>
  <c r="G69" i="1"/>
  <c r="I69" i="1" s="1"/>
  <c r="G62" i="1"/>
  <c r="I62" i="1" s="1"/>
  <c r="G61" i="1"/>
  <c r="I61" i="1" s="1"/>
  <c r="G59" i="1"/>
  <c r="I59" i="1" s="1"/>
  <c r="G58" i="1"/>
  <c r="I58" i="1" s="1"/>
  <c r="G56" i="1"/>
  <c r="I56" i="1" s="1"/>
  <c r="G53" i="1"/>
  <c r="I53" i="1" s="1"/>
  <c r="G52" i="1"/>
  <c r="I52" i="1" s="1"/>
  <c r="G47" i="1"/>
  <c r="I47" i="1" s="1"/>
  <c r="G46" i="1"/>
  <c r="I46" i="1" s="1"/>
  <c r="G33" i="1"/>
  <c r="I33" i="1" s="1"/>
  <c r="G32" i="1"/>
  <c r="I32" i="1" s="1"/>
  <c r="G31" i="1"/>
  <c r="I31" i="1" s="1"/>
  <c r="M22" i="1"/>
  <c r="M23" i="1"/>
  <c r="M24" i="1"/>
  <c r="M25" i="1"/>
  <c r="K22" i="1"/>
  <c r="K23" i="1"/>
  <c r="K24" i="1"/>
  <c r="K25" i="1"/>
  <c r="G22" i="1"/>
  <c r="I22" i="1" s="1"/>
  <c r="G23" i="1"/>
  <c r="I23" i="1" s="1"/>
  <c r="G24" i="1"/>
  <c r="I24" i="1" s="1"/>
  <c r="O24" i="1" s="1"/>
  <c r="G25" i="1"/>
  <c r="I25" i="1" s="1"/>
  <c r="M21" i="1"/>
  <c r="K21" i="1"/>
  <c r="AC130" i="1"/>
  <c r="AC129" i="1"/>
  <c r="AC128" i="1"/>
  <c r="AC127" i="1"/>
  <c r="AC126" i="1"/>
  <c r="AB115" i="1"/>
  <c r="AA115" i="1"/>
  <c r="Z115" i="1"/>
  <c r="Y115" i="1"/>
  <c r="X115" i="1"/>
  <c r="L113" i="1"/>
  <c r="Z109" i="1"/>
  <c r="W109" i="1"/>
  <c r="AB106" i="1"/>
  <c r="Z106" i="1"/>
  <c r="X106" i="1"/>
  <c r="AB104" i="1"/>
  <c r="Z104" i="1"/>
  <c r="X104" i="1"/>
  <c r="AB101" i="1"/>
  <c r="AA101" i="1"/>
  <c r="Z101" i="1"/>
  <c r="Y101" i="1"/>
  <c r="X101" i="1"/>
  <c r="W101" i="1"/>
  <c r="AB97" i="1"/>
  <c r="AA97" i="1"/>
  <c r="Z97" i="1"/>
  <c r="Y97" i="1"/>
  <c r="W97" i="1"/>
  <c r="AA95" i="1"/>
  <c r="Z95" i="1"/>
  <c r="Y95" i="1"/>
  <c r="X95" i="1"/>
  <c r="W95" i="1"/>
  <c r="AB94" i="1"/>
  <c r="Z94" i="1"/>
  <c r="Y94" i="1"/>
  <c r="X94" i="1"/>
  <c r="W94" i="1"/>
  <c r="AB93" i="1"/>
  <c r="AA93" i="1"/>
  <c r="Y93" i="1"/>
  <c r="X93" i="1"/>
  <c r="W93" i="1"/>
  <c r="AB87" i="1"/>
  <c r="AA87" i="1"/>
  <c r="Y87" i="1"/>
  <c r="X87" i="1"/>
  <c r="W87" i="1"/>
  <c r="AB86" i="1"/>
  <c r="AA86" i="1"/>
  <c r="Z86" i="1"/>
  <c r="Y86" i="1"/>
  <c r="X86" i="1"/>
  <c r="AB83" i="1"/>
  <c r="Z83" i="1"/>
  <c r="X83" i="1"/>
  <c r="AB79" i="1"/>
  <c r="AA79" i="1"/>
  <c r="Z79" i="1"/>
  <c r="Y79" i="1"/>
  <c r="X79" i="1"/>
  <c r="W79" i="1"/>
  <c r="AB78" i="1"/>
  <c r="AA78" i="1"/>
  <c r="Z78" i="1"/>
  <c r="X78" i="1"/>
  <c r="W78" i="1"/>
  <c r="AB75" i="1"/>
  <c r="AA75" i="1"/>
  <c r="Z75" i="1"/>
  <c r="Y75" i="1"/>
  <c r="X75" i="1"/>
  <c r="W75" i="1"/>
  <c r="AB74" i="1"/>
  <c r="AA74" i="1"/>
  <c r="Z74" i="1"/>
  <c r="Y74" i="1"/>
  <c r="X74" i="1"/>
  <c r="W74" i="1"/>
  <c r="AB73" i="1"/>
  <c r="AA73" i="1"/>
  <c r="Z73" i="1"/>
  <c r="Y73" i="1"/>
  <c r="X73" i="1"/>
  <c r="W73" i="1"/>
  <c r="AB72" i="1"/>
  <c r="AA72" i="1"/>
  <c r="Z72" i="1"/>
  <c r="Y72" i="1"/>
  <c r="X72" i="1"/>
  <c r="W72" i="1"/>
  <c r="AB71" i="1"/>
  <c r="AA71" i="1"/>
  <c r="Z71" i="1"/>
  <c r="Y71" i="1"/>
  <c r="X71" i="1"/>
  <c r="W71" i="1"/>
  <c r="AB69" i="1"/>
  <c r="Z69" i="1"/>
  <c r="Y69" i="1"/>
  <c r="W69" i="1"/>
  <c r="AB62" i="1"/>
  <c r="AA62" i="1"/>
  <c r="Z62" i="1"/>
  <c r="Y62" i="1"/>
  <c r="W62" i="1"/>
  <c r="AA61" i="1"/>
  <c r="Z61" i="1"/>
  <c r="Y61" i="1"/>
  <c r="X61" i="1"/>
  <c r="W61" i="1"/>
  <c r="AB59" i="1"/>
  <c r="AA59" i="1"/>
  <c r="Z59" i="1"/>
  <c r="Y59" i="1"/>
  <c r="W59" i="1"/>
  <c r="AB58" i="1"/>
  <c r="AA58" i="1"/>
  <c r="Z58" i="1"/>
  <c r="Y58" i="1"/>
  <c r="W58" i="1"/>
  <c r="AA56" i="1"/>
  <c r="Z56" i="1"/>
  <c r="Y56" i="1"/>
  <c r="W56" i="1"/>
  <c r="AB53" i="1"/>
  <c r="AA53" i="1"/>
  <c r="Z53" i="1"/>
  <c r="X53" i="1"/>
  <c r="W53" i="1"/>
  <c r="AB52" i="1"/>
  <c r="AA52" i="1"/>
  <c r="Z52" i="1"/>
  <c r="Y52" i="1"/>
  <c r="W52" i="1"/>
  <c r="AB47" i="1"/>
  <c r="AA47" i="1"/>
  <c r="W47" i="1"/>
  <c r="AB46" i="1"/>
  <c r="AA46" i="1"/>
  <c r="Z46" i="1"/>
  <c r="Y46" i="1"/>
  <c r="W46" i="1"/>
  <c r="AB43" i="1"/>
  <c r="Z43" i="1"/>
  <c r="Y43" i="1"/>
  <c r="W43" i="1"/>
  <c r="AA42" i="1"/>
  <c r="Z42" i="1"/>
  <c r="X42" i="1"/>
  <c r="W42" i="1"/>
  <c r="AB33" i="1"/>
  <c r="AA33" i="1"/>
  <c r="Z33" i="1"/>
  <c r="Y33" i="1"/>
  <c r="W33" i="1"/>
  <c r="AB32" i="1"/>
  <c r="AA32" i="1"/>
  <c r="Z32" i="1"/>
  <c r="Y32" i="1"/>
  <c r="W32" i="1"/>
  <c r="AA31" i="1"/>
  <c r="Z31" i="1"/>
  <c r="Y31" i="1"/>
  <c r="W31" i="1"/>
  <c r="Z24" i="1"/>
  <c r="W10" i="1"/>
  <c r="X10" i="1" s="1"/>
  <c r="Y10" i="1" s="1"/>
  <c r="Z10" i="1" s="1"/>
  <c r="AA10" i="1" s="1"/>
  <c r="AB10" i="1" s="1"/>
  <c r="Q10" i="1"/>
  <c r="R10" i="1" s="1"/>
  <c r="S10" i="1" s="1"/>
  <c r="T10" i="1" s="1"/>
  <c r="U10" i="1" s="1"/>
  <c r="V10" i="1" s="1"/>
  <c r="O22" i="1" l="1"/>
  <c r="Y22" i="1" s="1"/>
  <c r="O25" i="1"/>
  <c r="Z25" i="1" s="1"/>
  <c r="O23" i="1"/>
  <c r="Z23" i="1" s="1"/>
  <c r="O102" i="1"/>
  <c r="AB102" i="1" s="1"/>
  <c r="O103" i="1"/>
  <c r="AB103" i="1" s="1"/>
  <c r="O104" i="1"/>
  <c r="W104" i="1" s="1"/>
  <c r="O105" i="1"/>
  <c r="Y105" i="1" s="1"/>
  <c r="O106" i="1"/>
  <c r="W106" i="1" s="1"/>
  <c r="O93" i="1"/>
  <c r="Z93" i="1" s="1"/>
  <c r="AC93" i="1" s="1"/>
  <c r="O94" i="1"/>
  <c r="AA94" i="1" s="1"/>
  <c r="AC94" i="1" s="1"/>
  <c r="O95" i="1"/>
  <c r="AB95" i="1" s="1"/>
  <c r="AC95" i="1" s="1"/>
  <c r="O96" i="1"/>
  <c r="AB96" i="1" s="1"/>
  <c r="O97" i="1"/>
  <c r="X97" i="1" s="1"/>
  <c r="AC97" i="1" s="1"/>
  <c r="O86" i="1"/>
  <c r="W86" i="1" s="1"/>
  <c r="AC86" i="1" s="1"/>
  <c r="O87" i="1"/>
  <c r="Z87" i="1" s="1"/>
  <c r="AC87" i="1" s="1"/>
  <c r="O83" i="1"/>
  <c r="AA83" i="1" s="1"/>
  <c r="O78" i="1"/>
  <c r="Y78" i="1" s="1"/>
  <c r="AC78" i="1" s="1"/>
  <c r="O69" i="1"/>
  <c r="AA69" i="1" s="1"/>
  <c r="O61" i="1"/>
  <c r="AB61" i="1" s="1"/>
  <c r="AC61" i="1" s="1"/>
  <c r="O62" i="1"/>
  <c r="X62" i="1" s="1"/>
  <c r="AC62" i="1" s="1"/>
  <c r="O58" i="1"/>
  <c r="X58" i="1" s="1"/>
  <c r="AC58" i="1" s="1"/>
  <c r="O59" i="1"/>
  <c r="X59" i="1" s="1"/>
  <c r="AC59" i="1" s="1"/>
  <c r="O56" i="1"/>
  <c r="O52" i="1"/>
  <c r="X52" i="1" s="1"/>
  <c r="AC52" i="1" s="1"/>
  <c r="O53" i="1"/>
  <c r="Y53" i="1" s="1"/>
  <c r="AC53" i="1" s="1"/>
  <c r="O46" i="1"/>
  <c r="X46" i="1" s="1"/>
  <c r="AC46" i="1" s="1"/>
  <c r="O47" i="1"/>
  <c r="Z47" i="1" s="1"/>
  <c r="O31" i="1"/>
  <c r="AB31" i="1" s="1"/>
  <c r="O32" i="1"/>
  <c r="X32" i="1" s="1"/>
  <c r="AC32" i="1" s="1"/>
  <c r="O33" i="1"/>
  <c r="X33" i="1" s="1"/>
  <c r="AC33" i="1" s="1"/>
  <c r="O21" i="1"/>
  <c r="W21" i="1" s="1"/>
  <c r="AC101" i="1"/>
  <c r="AC72" i="1"/>
  <c r="AC74" i="1"/>
  <c r="AC79" i="1"/>
  <c r="AC71" i="1"/>
  <c r="AC73" i="1"/>
  <c r="AC75" i="1"/>
  <c r="AC115" i="1"/>
  <c r="AB21" i="1"/>
  <c r="Z21" i="1"/>
  <c r="Y21" i="1"/>
  <c r="X21" i="1"/>
  <c r="AB22" i="1"/>
  <c r="AA22" i="1"/>
  <c r="Z22" i="1"/>
  <c r="X22" i="1"/>
  <c r="W22" i="1"/>
  <c r="AB24" i="1"/>
  <c r="AA24" i="1"/>
  <c r="Y24" i="1"/>
  <c r="X24" i="1"/>
  <c r="W24" i="1"/>
  <c r="AA25" i="1"/>
  <c r="Y25" i="1"/>
  <c r="W25" i="1"/>
  <c r="AB42" i="1"/>
  <c r="Y42" i="1"/>
  <c r="AA43" i="1"/>
  <c r="X43" i="1"/>
  <c r="X47" i="1"/>
  <c r="AB56" i="1"/>
  <c r="X56" i="1"/>
  <c r="Y83" i="1"/>
  <c r="Z105" i="1"/>
  <c r="W105" i="1"/>
  <c r="AB109" i="1"/>
  <c r="AA109" i="1"/>
  <c r="Y109" i="1"/>
  <c r="X109" i="1"/>
  <c r="Y106" i="1" l="1"/>
  <c r="Y102" i="1"/>
  <c r="AA105" i="1"/>
  <c r="AA106" i="1"/>
  <c r="AC106" i="1" s="1"/>
  <c r="X105" i="1"/>
  <c r="AB105" i="1"/>
  <c r="Y103" i="1"/>
  <c r="Y104" i="1"/>
  <c r="AA104" i="1"/>
  <c r="AA103" i="1"/>
  <c r="Z103" i="1"/>
  <c r="W103" i="1"/>
  <c r="X103" i="1"/>
  <c r="Z102" i="1"/>
  <c r="W102" i="1"/>
  <c r="AC102" i="1" s="1"/>
  <c r="AA102" i="1"/>
  <c r="X102" i="1"/>
  <c r="Y96" i="1"/>
  <c r="Z96" i="1"/>
  <c r="Z111" i="1" s="1"/>
  <c r="Z112" i="1" s="1"/>
  <c r="Z113" i="1" s="1"/>
  <c r="Z116" i="1" s="1"/>
  <c r="Z120" i="1" s="1"/>
  <c r="W96" i="1"/>
  <c r="AA96" i="1"/>
  <c r="X96" i="1"/>
  <c r="W83" i="1"/>
  <c r="AC83" i="1" s="1"/>
  <c r="X69" i="1"/>
  <c r="AC69" i="1" s="1"/>
  <c r="Y47" i="1"/>
  <c r="X31" i="1"/>
  <c r="AC31" i="1" s="1"/>
  <c r="X25" i="1"/>
  <c r="AB25" i="1"/>
  <c r="AA21" i="1"/>
  <c r="W23" i="1"/>
  <c r="AA23" i="1"/>
  <c r="X23" i="1"/>
  <c r="AB23" i="1"/>
  <c r="Y23" i="1"/>
  <c r="Y111" i="1" s="1"/>
  <c r="Y112" i="1" s="1"/>
  <c r="Y113" i="1" s="1"/>
  <c r="Y116" i="1" s="1"/>
  <c r="Y120" i="1" s="1"/>
  <c r="AC21" i="1"/>
  <c r="AC42" i="1"/>
  <c r="AC47" i="1"/>
  <c r="AC43" i="1"/>
  <c r="AC56" i="1"/>
  <c r="AC109" i="1"/>
  <c r="AC22" i="1"/>
  <c r="AC104" i="1"/>
  <c r="AC24" i="1"/>
  <c r="AC105" i="1" l="1"/>
  <c r="AC103" i="1"/>
  <c r="AC96" i="1"/>
  <c r="X111" i="1"/>
  <c r="X112" i="1" s="1"/>
  <c r="X113" i="1" s="1"/>
  <c r="X116" i="1" s="1"/>
  <c r="X120" i="1" s="1"/>
  <c r="AA111" i="1"/>
  <c r="AA112" i="1" s="1"/>
  <c r="AA113" i="1" s="1"/>
  <c r="AA116" i="1" s="1"/>
  <c r="AA120" i="1" s="1"/>
  <c r="AA123" i="1" s="1"/>
  <c r="AA132" i="1" s="1"/>
  <c r="AC25" i="1"/>
  <c r="AB111" i="1"/>
  <c r="AB112" i="1" s="1"/>
  <c r="AB113" i="1" s="1"/>
  <c r="AB116" i="1" s="1"/>
  <c r="AB120" i="1" s="1"/>
  <c r="AB123" i="1" s="1"/>
  <c r="AB132" i="1" s="1"/>
  <c r="AC23" i="1"/>
  <c r="W111" i="1"/>
  <c r="W112" i="1" s="1"/>
  <c r="W113" i="1" s="1"/>
  <c r="W116" i="1" s="1"/>
  <c r="W120" i="1" s="1"/>
  <c r="Z123" i="1"/>
  <c r="Z132" i="1" s="1"/>
  <c r="Y123" i="1"/>
  <c r="Y132" i="1" s="1"/>
  <c r="X123" i="1" l="1"/>
  <c r="X132" i="1" s="1"/>
  <c r="AC111" i="1"/>
  <c r="AC112" i="1" s="1"/>
  <c r="AC113" i="1" s="1"/>
  <c r="AC116" i="1" s="1"/>
  <c r="W119" i="1" s="1"/>
  <c r="W123" i="1" s="1"/>
  <c r="AC120" i="1"/>
  <c r="X134" i="1"/>
  <c r="Y134" i="1"/>
  <c r="Y135" i="1" s="1"/>
  <c r="Z134" i="1"/>
  <c r="Z135" i="1" s="1"/>
  <c r="AA134" i="1"/>
  <c r="AA135" i="1" s="1"/>
  <c r="AB134" i="1"/>
  <c r="AB135" i="1" s="1"/>
  <c r="X135" i="1" l="1"/>
  <c r="X138" i="1" s="1"/>
  <c r="X139" i="1" s="1"/>
  <c r="AC119" i="1"/>
  <c r="AB138" i="1"/>
  <c r="AB139" i="1" s="1"/>
  <c r="AA138" i="1"/>
  <c r="AA139" i="1" s="1"/>
  <c r="Z138" i="1"/>
  <c r="Z139" i="1" s="1"/>
  <c r="Y138" i="1"/>
  <c r="Y139" i="1" s="1"/>
  <c r="W132" i="1"/>
  <c r="AC123" i="1"/>
  <c r="W134" i="1" l="1"/>
  <c r="W135" i="1" s="1"/>
  <c r="W138" i="1" s="1"/>
  <c r="AC132" i="1"/>
  <c r="X141" i="1"/>
  <c r="Y141" i="1"/>
  <c r="Z141" i="1"/>
  <c r="AA141" i="1"/>
  <c r="AB141" i="1"/>
  <c r="AB142" i="1" l="1"/>
  <c r="AB144" i="1" s="1"/>
  <c r="AA142" i="1"/>
  <c r="AA144" i="1" s="1"/>
  <c r="Z142" i="1"/>
  <c r="Z144" i="1" s="1"/>
  <c r="Y142" i="1"/>
  <c r="Y144" i="1" s="1"/>
  <c r="X142" i="1"/>
  <c r="X144" i="1" s="1"/>
  <c r="AC134" i="1"/>
  <c r="AC135" i="1" l="1"/>
  <c r="AC138" i="1" l="1"/>
  <c r="AC139" i="1" s="1"/>
  <c r="W139" i="1"/>
  <c r="W141" i="1" l="1"/>
  <c r="W142" i="1" l="1"/>
  <c r="AC142" i="1" s="1"/>
  <c r="AC141" i="1"/>
  <c r="W144" i="1" l="1"/>
  <c r="AC1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Schut, Arno</author>
    <author>Jan de Knegt</author>
    <author>Gerjo</author>
  </authors>
  <commentList>
    <comment ref="C9" authorId="0" shapeId="0" xr:uid="{BD964695-381B-41B0-B37A-8B8A24BF233D}">
      <text>
        <r>
          <rPr>
            <b/>
            <sz val="9"/>
            <color indexed="81"/>
            <rFont val="Tahoma"/>
            <family val="2"/>
          </rPr>
          <t>In enig planjaar</t>
        </r>
        <r>
          <rPr>
            <sz val="9"/>
            <color indexed="81"/>
            <rFont val="Tahoma"/>
            <family val="2"/>
          </rPr>
          <t xml:space="preserve">
</t>
        </r>
      </text>
    </comment>
    <comment ref="D9" authorId="0" shapeId="0" xr:uid="{C87420D7-97FE-4B46-BFF0-DF6DDEDE29CA}">
      <text>
        <r>
          <rPr>
            <b/>
            <sz val="9"/>
            <color indexed="81"/>
            <rFont val="Tahoma"/>
            <family val="2"/>
          </rPr>
          <t xml:space="preserve">in enig planjaar
</t>
        </r>
        <r>
          <rPr>
            <sz val="9"/>
            <color indexed="81"/>
            <rFont val="Tahoma"/>
            <family val="2"/>
          </rPr>
          <t xml:space="preserve">
</t>
        </r>
      </text>
    </comment>
    <comment ref="E9" authorId="1" shapeId="0" xr:uid="{27B27C1D-5303-4A64-BB30-33DB196FDF34}">
      <text>
        <r>
          <rPr>
            <sz val="8"/>
            <color indexed="81"/>
            <rFont val="Tahoma"/>
            <family val="2"/>
          </rPr>
          <t xml:space="preserve">Mogelijke invoer:
m1 (strekkende meter),  m2 (vierkante meter),
m3 (kubieke meter), post, st (stuks),
stpst (stelpost) , wk (week), vr (vracht), are, ha
</t>
        </r>
      </text>
    </comment>
    <comment ref="Q9" authorId="1" shapeId="0" xr:uid="{8A3A1718-F0B8-4F33-80D7-BD036DF1DFC8}">
      <text>
        <r>
          <rPr>
            <b/>
            <sz val="8"/>
            <color indexed="81"/>
            <rFont val="Tahoma"/>
            <family val="2"/>
          </rPr>
          <t>Vul in de onderstaande kolommen een j in (met een kleine letter) indien in het (de) desbetreffende jaar (jaren) werkzaamheden worden gepland</t>
        </r>
        <r>
          <rPr>
            <sz val="8"/>
            <color indexed="81"/>
            <rFont val="Tahoma"/>
            <family val="2"/>
          </rPr>
          <t xml:space="preserve">
</t>
        </r>
      </text>
    </comment>
    <comment ref="B109" authorId="2" shapeId="0" xr:uid="{4E6267CF-E133-490C-B7CC-361374330919}">
      <text>
        <r>
          <rPr>
            <sz val="9"/>
            <color indexed="81"/>
            <rFont val="Tahoma"/>
            <family val="2"/>
          </rPr>
          <t>Normbedrag hoogwerker per dag wordt als volgt berekend: Arbeidsuren van alle te snoeien bomen 10-20 m en &gt; 20 m per jaar totaliseren. Het totaal delen door 24 (3 man 1 dag) = het aantal dagen. Per dag geld een max tarief van € 200,-.</t>
        </r>
      </text>
    </comment>
  </commentList>
</comments>
</file>

<file path=xl/sharedStrings.xml><?xml version="1.0" encoding="utf-8"?>
<sst xmlns="http://schemas.openxmlformats.org/spreadsheetml/2006/main" count="336" uniqueCount="177">
  <si>
    <t xml:space="preserve">BASISGEGEVENS                                                                             </t>
  </si>
  <si>
    <t>LEGENDA</t>
  </si>
  <si>
    <t>Rijksmonumentnummer</t>
  </si>
  <si>
    <t>507931 (Complexnummer 507930)</t>
  </si>
  <si>
    <t>Eerste jaar planperiode</t>
  </si>
  <si>
    <t>Monumentnaam (indien van toepassing)</t>
  </si>
  <si>
    <t>Historische park- en tuinaanleg behorende tot de historische buitenplaats Westhove</t>
  </si>
  <si>
    <t>Laatste jaar planperiode</t>
  </si>
  <si>
    <t>Zelfstandig onderdeel</t>
  </si>
  <si>
    <t>Monumentadres</t>
  </si>
  <si>
    <t>Duinvlietweg 8,</t>
  </si>
  <si>
    <t>Postcode en plaats</t>
  </si>
  <si>
    <t>4356 ND Oostkapelle</t>
  </si>
  <si>
    <t>volgnummer</t>
  </si>
  <si>
    <t>STABU-code en omschrijving</t>
  </si>
  <si>
    <t>Fre-quen-tie</t>
  </si>
  <si>
    <t>Aan-tal</t>
  </si>
  <si>
    <t>Een-heid</t>
  </si>
  <si>
    <t>Arbeid in uren</t>
  </si>
  <si>
    <t>Arbeid in uren totaal</t>
  </si>
  <si>
    <t>Uurtarief</t>
  </si>
  <si>
    <t>Materiaal totaal</t>
  </si>
  <si>
    <t>Materieel totaal</t>
  </si>
  <si>
    <t>Stel-posten</t>
  </si>
  <si>
    <t>Totaal</t>
  </si>
  <si>
    <t>Jaar vd werkzaamheden
(vul desgewenst een j in)</t>
  </si>
  <si>
    <t>Planjaar 1 bedragen</t>
  </si>
  <si>
    <t>Planjaar 2 bedragen</t>
  </si>
  <si>
    <t>Planjaar 3 bedragen</t>
  </si>
  <si>
    <t>Planjaar 4 bedragen</t>
  </si>
  <si>
    <t>Planjaar 5 bedragen</t>
  </si>
  <si>
    <t>Planjaar 6 bedragen</t>
  </si>
  <si>
    <t>TOTAAL</t>
  </si>
  <si>
    <t xml:space="preserve">Toelichting </t>
  </si>
  <si>
    <t>01 Voor het werk geldende
     bepalingen</t>
  </si>
  <si>
    <t>92 Groene monumenten (begraafplaatsen, parken, tuinen, e.d.)</t>
  </si>
  <si>
    <t>92.01 Hoogstamboomgaarden/
leifruit collecties</t>
  </si>
  <si>
    <t>92.02Grasland</t>
  </si>
  <si>
    <t>hoofdstructuur grasland</t>
  </si>
  <si>
    <t>grasland (bermen, gazons, parkweiden en ruigten in parkbossen en langs water-lopen); alleen voor zover niet begraasd</t>
  </si>
  <si>
    <t>maaien (max 2x/ jaar) kleinschalig opp &lt; 500 m2 incl. afvoeren maaisel</t>
  </si>
  <si>
    <t>are</t>
  </si>
  <si>
    <t>j</t>
  </si>
  <si>
    <t xml:space="preserve"> </t>
  </si>
  <si>
    <t xml:space="preserve">Maaien en afvoeren van het grasland in nazomer (10% sparen in overleg met OG) met gepast (klein) materieel. Lage snelheid. Verplicht gebruik van messenbalk. Afharken en afvoeren van gras met de hand of kleinschalig materieel. Vrijkomend materiaal afvoeren en storten. </t>
  </si>
  <si>
    <t>maaien (max 2x/ jaar) grootschalig opp &gt; 500 m2 incl. afvoeren maaisel</t>
  </si>
  <si>
    <t xml:space="preserve">Maaien en afvoeren van het grasland in nazomer (10% sparen in overleg met OG) met gepast (klein) materieel. Lage snelheid. Verplicht gebruik van messenbalk. Afharken en afvoeren van gras met kleinschalig materieel. Vrijkomend materiaal afvoeren en storten. </t>
  </si>
  <si>
    <t>maaien bermen (max 2x/jaar) kleinschalig</t>
  </si>
  <si>
    <t>maaien moeilijk bereikbare oevers (max 2x/jaar) met bosmaaier</t>
  </si>
  <si>
    <t>m1</t>
  </si>
  <si>
    <t xml:space="preserve">gefaseerd kleinschalig maaien en afvoeren maaisel van oevers. Maaien met bosmaaier. Afharken en afvoeren van gras met de hand of kleinschalig materieel. Vrijkomend materiaal afvoeren en storten. </t>
  </si>
  <si>
    <t>bladruimen (max 1x/ jaar)</t>
  </si>
  <si>
    <t>Vaak kleinere oppervlakten. betreft verwijderen blad en takken van de padenstructuur in het najaar (na bladval). Blad wordt in het bos verwerkt, niet op stinzenlocaties.</t>
  </si>
  <si>
    <t>92.03 Hagen, topiaria en berceaus</t>
  </si>
  <si>
    <t>92.04 Heestergroepen</t>
  </si>
  <si>
    <t>kernwaarde: heestergroepen, die bepalend zijn in een (landschappelijke) aanleg en die vanuit de ontwerpgedachte van de aanleg een belangrijke ruimtelijke functie hebben op hun specifieke plek (bijvoorbeeld als afsluiting van een zichtlijn)</t>
  </si>
  <si>
    <t xml:space="preserve">snoeien heesters </t>
  </si>
  <si>
    <t>m2</t>
  </si>
  <si>
    <t>handmatig afzetten (kettingzaag) en knippen (heggeschaar) van heesters en terugdringen dominantie Am. Vogelkers en Rhododenderon.</t>
  </si>
  <si>
    <t>bemesten</t>
  </si>
  <si>
    <t>handmatig bemesten met een biologische vorm van bemesting (0,13 kg/m2), welke voordien afgestemd wordt en goedgekeurd dient te worden door OG.</t>
  </si>
  <si>
    <t>planten haagplantsoen incl wildbescherming</t>
  </si>
  <si>
    <t>st</t>
  </si>
  <si>
    <t>leveren en aanplanten haagplantsoen (maat P9) en leveren en aanbrengen wildbescherming (natuurlijk afbreekbare groeikokers met bamboestok). Soortkeuze plantsoen, herkomst en locatie in overleg met OG.  zie ook bijlage 4 2.2</t>
  </si>
  <si>
    <t xml:space="preserve">92.05 Heesterborders, vaste planten borders en rozenperken     </t>
  </si>
  <si>
    <t xml:space="preserve">                                                                                                                                                                                                                        </t>
  </si>
  <si>
    <t>92.06 Kuipplantencollectie</t>
  </si>
  <si>
    <t>92.07 Laanbeplantingen</t>
  </si>
  <si>
    <t>hoofdstructuur laanbeplanting</t>
  </si>
  <si>
    <t>snoeien bomen, begeleiding lanen</t>
  </si>
  <si>
    <t>snoeihoogte &lt; 10m - met 6 tot 10 takken per boom</t>
  </si>
  <si>
    <t>Begeleidingssnoei. Hout blijft achter en dient door ON naar door OG aangegeven locatie in bosvak gebracht te worden. Kosten hoogwerker ingebrepen.</t>
  </si>
  <si>
    <t>snoeihoogte  &gt; 20 m - met meer dan 26 takken per boom</t>
  </si>
  <si>
    <t>Snoeien ten behoeve van vrijzetten lanen en/of boomveiligheid. Kosten hoogwerker ingebrepen. Hout blijft achter en dient door ON naar door OG aangegeven locatie in bosvak gebracht te worden.</t>
  </si>
  <si>
    <t xml:space="preserve">incidenteel inboeten bomen, planten bomen, incl. boompalen e.d. </t>
  </si>
  <si>
    <t>zie ook bijlage 4 2.2</t>
  </si>
  <si>
    <t>boom stamomtrek 16-18 met kluit incl wildbescherming</t>
  </si>
  <si>
    <t>leveren en aanplanten laanbomen incl boompalen en wildbescherming (stalen gaaskorf (fijnmazig en sterk) 2 meter hoog, houten palen robinia onbehand. 10/12 dik en bestand tegen herten). Soortkeuze plantsoen, herkomst en locatie in overleg met OG.</t>
  </si>
  <si>
    <t>water geven jonge aanplant</t>
  </si>
  <si>
    <t>Alleen bij grote droogte in overleg met OG 4x per jaar. 5 minuten per stuk + gebruik trekker met tankwagen.</t>
  </si>
  <si>
    <t>92.08 Parkbosranden</t>
  </si>
  <si>
    <t>hoofdstructuur parkbosranden, voor zover het gaat om de buitenste rij of groepen bomen of heesters</t>
  </si>
  <si>
    <t>snoeien bomen</t>
  </si>
  <si>
    <t>incidenteel kappen, verwijderen bomen, vellen en stobbe verwijderen (ingeval van herplant)</t>
  </si>
  <si>
    <t xml:space="preserve">stamdiameter 0,2 - 0,3 m </t>
  </si>
  <si>
    <t>Handmatig kappen bomen op aanwijs OG met behulp van eventueel benodigd materieel. Hout blijft achter en dient door ON naar door OG aangegeven locatie in bosvak gebracht te worden.</t>
  </si>
  <si>
    <t>boom plantmaat veer, zonder kluit, incl wildbescherming</t>
  </si>
  <si>
    <t>leveren en aanplanten veren en leveren en aanbrengen wildbescherming (natuurlijk afbreekbare groeikokers met bamboestok). Soortkeuze plantsoen, herkomst en locatie in overleg met OG.</t>
  </si>
  <si>
    <t>heesters</t>
  </si>
  <si>
    <t>handmatig snoeien/bosmaaien van heesters en kruidig gewas o.a. t.b.v. aanplant bosplantsoen en terugdringen dominantie Am. Vogelkers en Rhododenderon.</t>
  </si>
  <si>
    <t>planten bosplantsoen incl wildbescherming</t>
  </si>
  <si>
    <t>leveren en aanplanten bosplantsoen en leveren en aanbrengen wildbescherming (natuurlijk afbreekbare groeikokers met bamboestok). Soortkeuze plantsoen, herkomst en locatie in overleg met OG.</t>
  </si>
  <si>
    <t>92.09 Solitairen en boomgroepen</t>
  </si>
  <si>
    <t>Hoofdstructuur solitairen en boomgroepen die beeldbepalend zijn in een (landschappelijke) aanleg en die vanuit de ontwerpgedachte van de aanleg een belangrijke ruimtelijke functie hebben op hun specifieke plek (bijvoorbeeld als coulisse in een parkweide) en bij begraafplaatsen, boomsingels</t>
  </si>
  <si>
    <t>solitairen en boomgroepen</t>
  </si>
  <si>
    <t>incidenteel kappen, verwijderen bomen, vellen en stobbe verwijderen</t>
  </si>
  <si>
    <t>stamdiameter tot 20 cm</t>
  </si>
  <si>
    <t>Inclusief 3 man, motorzaag, trekker, versnipperaar en afvoer. Eventuele kosten hoogwerker te vermelden onder Groot materieel.</t>
  </si>
  <si>
    <t xml:space="preserve">stamdiameter 0,5 - 0,7 m </t>
  </si>
  <si>
    <t>Idem.</t>
  </si>
  <si>
    <t xml:space="preserve">stamdiameter 0,7 - 1 m </t>
  </si>
  <si>
    <t>stamdiameter 1m of meer</t>
  </si>
  <si>
    <t>stobbe boren of frezen (grotere bomen)</t>
  </si>
  <si>
    <t>Inclusief materieel en afvoer.</t>
  </si>
  <si>
    <t>incidenteel inboeten bomen volgens oorspronkelijk ontwerp (cultivar en plaats), planten bomen, incl. boompalen e.d.</t>
  </si>
  <si>
    <t>boom stamomtrek 20-25 met kluit</t>
  </si>
  <si>
    <t>Idem</t>
  </si>
  <si>
    <t>92.10 Zichtassen en zichtlijnen</t>
  </si>
  <si>
    <t>hoofdstructuur zichtassen en zichtlijnen</t>
  </si>
  <si>
    <t>incidenteel verwijderen opslag</t>
  </si>
  <si>
    <t>Handmatig uittrekken of uitsteken zaailingen en opslag.</t>
  </si>
  <si>
    <t>beperkt kappen bomen</t>
  </si>
  <si>
    <t>verwijderen takken boom</t>
  </si>
  <si>
    <t>Begeleidingssnoei. Hout blijft achter en dient door ON naar door OG aangegeven locatie in bosvak gebracht te worden.</t>
  </si>
  <si>
    <t>snoeien  te ver uitgegroeide heesters</t>
  </si>
  <si>
    <t>Handmatig snoeien. Vrijkomend hout verwerken in bosvak.</t>
  </si>
  <si>
    <t>92.11 Aardwerken</t>
  </si>
  <si>
    <t>92.12 Waterpartijen en waterlopen</t>
  </si>
  <si>
    <t>hoofdstructuur waterpartijen en waterlopen</t>
  </si>
  <si>
    <t xml:space="preserve">schoon en op diepte houden obv normbedrag </t>
  </si>
  <si>
    <t>m3</t>
  </si>
  <si>
    <t>Baggeren tot op de zandlaag, alleen humeus materiaal verwijderen. Materaal laten rijpen en afvoeren naar depot in gebied. Materieel en rijplaten inbegrepen.</t>
  </si>
  <si>
    <t>afvoeren en/of tijdelijk opslaan bagger</t>
  </si>
  <si>
    <t>ha</t>
  </si>
  <si>
    <t>aanleggen baggerdepot met overstort in het gebied. Materieel inbegrepen.</t>
  </si>
  <si>
    <t>afwerken depot na inklinking (met gesloten grondbalans)</t>
  </si>
  <si>
    <t>doorspitten, egaliseren en inzaaien baggerdepot. Materieel inbegrepen.</t>
  </si>
  <si>
    <t>opschonen windhoeken (Plaatselijk verwijderen van opgehoopt blad en takhout)</t>
  </si>
  <si>
    <t>gaat alleen om kleinere oppervlakten. Handmatig uithalen en afvoeren naar aangewezen depot(s) in terrein.</t>
  </si>
  <si>
    <t>verwijderen overmatige plantengroei. Handmatig tot maximaal 3 meter uit de kant.</t>
  </si>
  <si>
    <t>Opschonen van o.a. Lisdodde, 25% per keer laten staan. In overige vijvers ook overmatige plantengroei op oevers en in water die meer dan 50% van domineert eens per 2 jaar verwijderen. Vrijkomend materiaal afvoeren en storten.</t>
  </si>
  <si>
    <t>92.13 Wegen, paden en terrassen van historisch padenstelsel</t>
  </si>
  <si>
    <t>hoofdstructuur historisch padenstelsel</t>
  </si>
  <si>
    <t>onkruidvrij houden ongebonden verharding en elementenverharding</t>
  </si>
  <si>
    <t>Is gemiddelde kostprijs, inclusief materieel. Ongebonden verharding is bijv zand; elementenverharding is bijv klinkers.</t>
  </si>
  <si>
    <t>onkruidvrij houden licht gebonden verharding</t>
  </si>
  <si>
    <t>machinaal schoffelen</t>
  </si>
  <si>
    <t>blad ruimen</t>
  </si>
  <si>
    <t>Zie blad ruimen van gras. Vaak kleinere oppervlakten. Norm gelijk gehouden aan blad verwijderen van gras. betreft verwijderen blad en takken van de padenstructuur in het najaar (na bladval). Blad wordt in het bos verwerkt, niet op stinzenlocaties.</t>
  </si>
  <si>
    <t>steken graskanten</t>
  </si>
  <si>
    <t>Kanten steken met hand of machine, kant los schoffelen en vrijkomend materiaal ter plaatse verwerken.</t>
  </si>
  <si>
    <t>aanvullen van de toplaag (zoals grind, schelpen of zand)</t>
  </si>
  <si>
    <t>zorgen dat (half) verharde paden een toplaag schelpen bevatten door jaarlijks deels opschelpen, tevens afwatering paden garanderen door indien nodig opnieuw profileren (bol leggen) en zandpaden waar nodig egaliseren en aanvullen met zand uit het gebied.</t>
  </si>
  <si>
    <t>onderhoud eenvoudige houten loopbruggetjes die deel uitmaken van de historische wandeling</t>
  </si>
  <si>
    <t>Planken vervangen indien nodig. Ca. 16 manuren.</t>
  </si>
  <si>
    <t>Groot materieel voor subsidiabele werkzaamheden, voor zover niet al verwerkt in de normen</t>
  </si>
  <si>
    <t>hoogwerker, steigerkosten, kranen voor… (dood hout in lanen en opsnoeien kronen)</t>
  </si>
  <si>
    <t>Alleen voor kosten die subsidiabel zijn volgens Stabu 92 van de Leidraad en niet indien in de normbedragen al is voorzien in dit materieel. Maatwerk, kostprijs</t>
  </si>
  <si>
    <t xml:space="preserve">Subtotaal </t>
  </si>
  <si>
    <t>SUBTOTAAL van alle werkzaamheden</t>
  </si>
  <si>
    <t>Onvoorzien</t>
  </si>
  <si>
    <t>Subtotaal incl. onvoorzien</t>
  </si>
  <si>
    <t>Directiekosten</t>
  </si>
  <si>
    <t>Opstellen instandhoudingsplan</t>
  </si>
  <si>
    <t>Subtotaal incl. directiekosten</t>
  </si>
  <si>
    <t>Adviseurs</t>
  </si>
  <si>
    <t>Kosten voor abonnement en periodieke inspectie</t>
  </si>
  <si>
    <t>Diverse adviseurs</t>
  </si>
  <si>
    <t>Diverse specialisten</t>
  </si>
  <si>
    <t>Tuinhistorisch onderzoek</t>
  </si>
  <si>
    <t>accountantskosten</t>
  </si>
  <si>
    <t>Subtotaal incl. adviseurskosten</t>
  </si>
  <si>
    <t>Leges</t>
  </si>
  <si>
    <t>Subtotaal incl. leges</t>
  </si>
  <si>
    <t>Indexeringspercentage</t>
  </si>
  <si>
    <t>Indexeringsbedrag</t>
  </si>
  <si>
    <t>Subtotaal incl. indexering</t>
  </si>
  <si>
    <t>BTW</t>
  </si>
  <si>
    <r>
      <t xml:space="preserve">BTW terug     </t>
    </r>
    <r>
      <rPr>
        <sz val="9"/>
        <rFont val="Arial"/>
        <family val="2"/>
      </rPr>
      <t>(percentage invullen zonder - teken)</t>
    </r>
  </si>
  <si>
    <t>Het kan zijn dat u de omzetbelasting geheel of gedeeltelijk kunt terugvorderen. Kunt u de gehele BTW (van 21%) terugvorderen, dan vult u in kolom L "100%" in. Het rekenprogramma brengt dit dan vanzelf in mindering.</t>
  </si>
  <si>
    <t>Materiaal</t>
  </si>
  <si>
    <t>Materieel</t>
  </si>
  <si>
    <t>Arbeid totaal</t>
  </si>
  <si>
    <t>TOTAAL Inschrijving Westhove</t>
  </si>
  <si>
    <t>Tuin- en parkaanleg</t>
  </si>
  <si>
    <t>Begeleiding Opdrachtgever</t>
  </si>
  <si>
    <t>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</si>
</sst>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0000"/>
  </numFmts>
  <fonts count="14" x14ac:knownFonts="1">
    <font>
      <sz val="10"/>
      <color theme="1"/>
      <name val="Agrofont"/>
      <family val="2"/>
    </font>
    <font>
      <b/>
      <sz val="12"/>
      <name val="Arial"/>
      <family val="2"/>
    </font>
    <font>
      <b/>
      <sz val="10"/>
      <name val="Arial"/>
      <family val="2"/>
    </font>
    <font>
      <sz val="10"/>
      <name val="Arial"/>
      <family val="2"/>
    </font>
    <font>
      <i/>
      <sz val="10"/>
      <name val="Arial"/>
      <family val="2"/>
    </font>
    <font>
      <sz val="10"/>
      <color rgb="FFFF0000"/>
      <name val="Arial"/>
      <family val="2"/>
    </font>
    <font>
      <sz val="9"/>
      <name val="Arial"/>
      <family val="2"/>
    </font>
    <font>
      <b/>
      <sz val="9"/>
      <color indexed="81"/>
      <name val="Tahoma"/>
      <family val="2"/>
    </font>
    <font>
      <sz val="9"/>
      <color indexed="81"/>
      <name val="Tahoma"/>
      <family val="2"/>
    </font>
    <font>
      <sz val="8"/>
      <color indexed="81"/>
      <name val="Tahoma"/>
      <family val="2"/>
    </font>
    <font>
      <b/>
      <sz val="8"/>
      <color indexed="81"/>
      <name val="Tahoma"/>
      <family val="2"/>
    </font>
    <font>
      <b/>
      <sz val="10"/>
      <color theme="1"/>
      <name val="Agrofont"/>
      <family val="2"/>
    </font>
    <font>
      <sz val="10"/>
      <name val="Agrofont"/>
      <family val="2"/>
    </font>
    <font>
      <sz val="10"/>
      <color rgb="FF000000"/>
      <name val="Agrofont"/>
      <family val="2"/>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2" tint="-9.9978637043366805E-2"/>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231">
    <xf numFmtId="0" fontId="0" fillId="0" borderId="0" xfId="0"/>
    <xf numFmtId="0" fontId="0" fillId="3" borderId="0" xfId="0" applyFill="1"/>
    <xf numFmtId="0" fontId="12" fillId="3" borderId="0" xfId="0" applyFont="1" applyFill="1"/>
    <xf numFmtId="4" fontId="0" fillId="5" borderId="21" xfId="0" applyNumberFormat="1" applyFill="1" applyBorder="1" applyAlignment="1" applyProtection="1">
      <alignment vertical="top" wrapText="1"/>
      <protection locked="0"/>
    </xf>
    <xf numFmtId="44" fontId="0" fillId="5" borderId="21" xfId="0" applyNumberFormat="1" applyFill="1" applyBorder="1" applyAlignment="1" applyProtection="1">
      <alignment vertical="top" wrapText="1"/>
      <protection locked="0"/>
    </xf>
    <xf numFmtId="2" fontId="0" fillId="3" borderId="21" xfId="0" applyNumberFormat="1" applyFill="1" applyBorder="1" applyAlignment="1" applyProtection="1">
      <alignment vertical="top" wrapText="1"/>
    </xf>
    <xf numFmtId="44" fontId="0" fillId="3" borderId="21" xfId="0" applyNumberFormat="1" applyFill="1" applyBorder="1" applyAlignment="1" applyProtection="1">
      <alignment vertical="top" wrapText="1"/>
    </xf>
    <xf numFmtId="44" fontId="12" fillId="5" borderId="21" xfId="0" applyNumberFormat="1" applyFont="1" applyFill="1" applyBorder="1" applyAlignment="1" applyProtection="1">
      <alignment vertical="top" wrapText="1"/>
      <protection locked="0"/>
    </xf>
    <xf numFmtId="44" fontId="0" fillId="0" borderId="0" xfId="0" applyNumberFormat="1"/>
    <xf numFmtId="4" fontId="0" fillId="0" borderId="0" xfId="0" applyNumberFormat="1"/>
    <xf numFmtId="0" fontId="0" fillId="0" borderId="0" xfId="0" applyBorder="1"/>
    <xf numFmtId="0" fontId="0" fillId="0" borderId="0" xfId="0" applyAlignment="1" applyProtection="1">
      <alignment vertical="top"/>
    </xf>
    <xf numFmtId="0" fontId="0" fillId="3" borderId="4" xfId="0" applyFill="1" applyBorder="1" applyAlignment="1" applyProtection="1">
      <alignment vertical="top" wrapText="1"/>
    </xf>
    <xf numFmtId="0" fontId="0" fillId="0" borderId="5" xfId="0" applyBorder="1" applyAlignment="1" applyProtection="1">
      <alignment vertical="top" wrapText="1"/>
    </xf>
    <xf numFmtId="0" fontId="12" fillId="3" borderId="0" xfId="0" applyFont="1" applyFill="1" applyAlignment="1" applyProtection="1">
      <alignment horizontal="center" vertical="top" wrapText="1"/>
    </xf>
    <xf numFmtId="0" fontId="0" fillId="0" borderId="6" xfId="0" applyBorder="1" applyAlignment="1" applyProtection="1">
      <alignment vertical="top" wrapText="1"/>
    </xf>
    <xf numFmtId="4" fontId="0" fillId="0" borderId="6" xfId="0" applyNumberFormat="1" applyBorder="1" applyAlignment="1" applyProtection="1">
      <alignment vertical="top" wrapText="1"/>
    </xf>
    <xf numFmtId="164" fontId="0" fillId="0" borderId="6" xfId="0" applyNumberFormat="1" applyBorder="1" applyAlignment="1" applyProtection="1">
      <alignment vertical="top" wrapText="1"/>
    </xf>
    <xf numFmtId="44" fontId="0" fillId="0" borderId="6" xfId="0" applyNumberFormat="1" applyBorder="1" applyAlignment="1" applyProtection="1">
      <alignment vertical="top" wrapText="1"/>
    </xf>
    <xf numFmtId="0" fontId="0" fillId="0" borderId="0" xfId="0" applyAlignment="1" applyProtection="1">
      <alignment vertical="top" wrapText="1"/>
    </xf>
    <xf numFmtId="44" fontId="0" fillId="0" borderId="0" xfId="0" applyNumberFormat="1" applyAlignment="1" applyProtection="1">
      <alignment vertical="top" wrapText="1"/>
    </xf>
    <xf numFmtId="0" fontId="2" fillId="3" borderId="8" xfId="0" applyFont="1" applyFill="1" applyBorder="1" applyAlignment="1" applyProtection="1">
      <alignment vertical="top" wrapText="1"/>
    </xf>
    <xf numFmtId="0" fontId="0" fillId="0" borderId="8" xfId="0" applyBorder="1" applyAlignment="1" applyProtection="1">
      <alignment vertical="top" wrapText="1"/>
    </xf>
    <xf numFmtId="0" fontId="12" fillId="3" borderId="5" xfId="0" applyFont="1" applyFill="1" applyBorder="1" applyAlignment="1" applyProtection="1">
      <alignment horizontal="center" vertical="top" wrapText="1"/>
    </xf>
    <xf numFmtId="0" fontId="2" fillId="0" borderId="4" xfId="0" applyFont="1" applyBorder="1" applyAlignment="1" applyProtection="1">
      <alignment vertical="top" wrapText="1"/>
    </xf>
    <xf numFmtId="0" fontId="2" fillId="0" borderId="4" xfId="0" applyFont="1" applyBorder="1" applyProtection="1"/>
    <xf numFmtId="0" fontId="0" fillId="3" borderId="4" xfId="0" applyFill="1" applyBorder="1" applyProtection="1"/>
    <xf numFmtId="0" fontId="0" fillId="0" borderId="19" xfId="0" applyBorder="1" applyAlignment="1" applyProtection="1">
      <alignment vertical="top" wrapText="1"/>
    </xf>
    <xf numFmtId="0" fontId="0" fillId="0" borderId="4" xfId="0" applyBorder="1" applyAlignment="1" applyProtection="1">
      <alignment vertical="top" wrapText="1"/>
    </xf>
    <xf numFmtId="0" fontId="0" fillId="0" borderId="4" xfId="0" applyBorder="1" applyAlignment="1" applyProtection="1">
      <alignment horizontal="center" vertical="top" wrapText="1"/>
    </xf>
    <xf numFmtId="0" fontId="3" fillId="3" borderId="4" xfId="0" applyFont="1" applyFill="1" applyBorder="1" applyAlignment="1" applyProtection="1">
      <alignment vertical="top" wrapText="1"/>
    </xf>
    <xf numFmtId="44" fontId="0" fillId="0" borderId="0" xfId="0" applyNumberFormat="1" applyAlignment="1" applyProtection="1">
      <alignment vertical="top"/>
    </xf>
    <xf numFmtId="0" fontId="3" fillId="0" borderId="0" xfId="0" applyFont="1" applyAlignment="1" applyProtection="1">
      <alignment vertical="top" wrapText="1"/>
    </xf>
    <xf numFmtId="0" fontId="0" fillId="0" borderId="4" xfId="0" applyBorder="1" applyAlignment="1" applyProtection="1">
      <alignment horizontal="left" vertical="top" wrapText="1"/>
    </xf>
    <xf numFmtId="0" fontId="3" fillId="0" borderId="4" xfId="0" applyFont="1" applyBorder="1" applyAlignment="1" applyProtection="1">
      <alignment horizontal="center" vertical="top" wrapText="1"/>
    </xf>
    <xf numFmtId="0" fontId="3" fillId="3" borderId="4" xfId="0" applyFont="1" applyFill="1" applyBorder="1" applyAlignment="1" applyProtection="1">
      <alignment wrapText="1"/>
    </xf>
    <xf numFmtId="15" fontId="0" fillId="0" borderId="4" xfId="0" applyNumberFormat="1" applyBorder="1" applyAlignment="1" applyProtection="1">
      <alignment horizontal="left" vertical="top" wrapText="1"/>
    </xf>
    <xf numFmtId="0" fontId="0" fillId="0" borderId="4" xfId="0" applyFill="1" applyBorder="1" applyAlignment="1" applyProtection="1">
      <alignment horizontal="center" vertical="top" wrapText="1"/>
    </xf>
    <xf numFmtId="0" fontId="0" fillId="0" borderId="14" xfId="0" applyBorder="1" applyAlignment="1" applyProtection="1">
      <alignment vertical="top" wrapText="1"/>
    </xf>
    <xf numFmtId="0" fontId="0" fillId="3" borderId="4" xfId="0" applyFill="1" applyBorder="1" applyAlignment="1" applyProtection="1">
      <alignment wrapText="1"/>
    </xf>
    <xf numFmtId="0" fontId="0" fillId="0" borderId="13" xfId="0" applyBorder="1" applyAlignment="1" applyProtection="1">
      <alignment vertical="top" wrapText="1"/>
    </xf>
    <xf numFmtId="0" fontId="12" fillId="3" borderId="6" xfId="0" applyFont="1" applyFill="1" applyBorder="1" applyAlignment="1" applyProtection="1">
      <alignment horizontal="center" vertical="top" wrapText="1"/>
    </xf>
    <xf numFmtId="4" fontId="0" fillId="0" borderId="0" xfId="0" applyNumberFormat="1" applyAlignment="1" applyProtection="1">
      <alignment vertical="top" wrapText="1"/>
    </xf>
    <xf numFmtId="0" fontId="3" fillId="0" borderId="4" xfId="0" applyFont="1" applyFill="1" applyBorder="1" applyAlignment="1" applyProtection="1">
      <alignment vertical="top" wrapText="1"/>
    </xf>
    <xf numFmtId="0" fontId="11" fillId="0" borderId="6" xfId="0" applyFont="1" applyBorder="1" applyAlignment="1" applyProtection="1">
      <alignment vertical="top" wrapText="1"/>
    </xf>
    <xf numFmtId="0" fontId="2" fillId="3" borderId="4" xfId="0" applyFont="1" applyFill="1" applyBorder="1" applyAlignment="1" applyProtection="1">
      <alignment horizontal="center" vertical="top" wrapText="1"/>
    </xf>
    <xf numFmtId="4" fontId="2" fillId="0" borderId="4" xfId="0" applyNumberFormat="1" applyFont="1" applyBorder="1" applyAlignment="1" applyProtection="1">
      <alignment vertical="top" wrapText="1"/>
    </xf>
    <xf numFmtId="164" fontId="2" fillId="0" borderId="4" xfId="0" applyNumberFormat="1" applyFont="1" applyBorder="1" applyAlignment="1" applyProtection="1">
      <alignment vertical="top" wrapText="1"/>
    </xf>
    <xf numFmtId="44" fontId="2" fillId="0" borderId="4" xfId="0" applyNumberFormat="1" applyFont="1" applyBorder="1" applyAlignment="1" applyProtection="1">
      <alignment vertical="top" wrapText="1"/>
    </xf>
    <xf numFmtId="0" fontId="2" fillId="0" borderId="19" xfId="0" applyFont="1" applyBorder="1" applyAlignment="1" applyProtection="1">
      <alignment vertical="top" wrapText="1"/>
    </xf>
    <xf numFmtId="4" fontId="2" fillId="0" borderId="4" xfId="0" applyNumberFormat="1" applyFont="1" applyBorder="1" applyAlignment="1" applyProtection="1">
      <alignment horizontal="center" vertical="top" wrapText="1"/>
    </xf>
    <xf numFmtId="0" fontId="2" fillId="0" borderId="4" xfId="0" applyFont="1" applyBorder="1" applyAlignment="1" applyProtection="1">
      <alignment vertical="center" wrapText="1"/>
    </xf>
    <xf numFmtId="0" fontId="2" fillId="3" borderId="14" xfId="0" applyFont="1" applyFill="1" applyBorder="1" applyAlignment="1" applyProtection="1">
      <alignment vertical="top" wrapText="1"/>
    </xf>
    <xf numFmtId="0" fontId="0" fillId="0" borderId="6" xfId="0" applyBorder="1" applyAlignment="1" applyProtection="1">
      <alignment vertical="top"/>
    </xf>
    <xf numFmtId="0" fontId="0" fillId="0" borderId="15" xfId="0" applyBorder="1" applyAlignment="1" applyProtection="1">
      <alignment vertical="top" wrapText="1"/>
    </xf>
    <xf numFmtId="0" fontId="12" fillId="3" borderId="15" xfId="0" applyFont="1" applyFill="1" applyBorder="1" applyAlignment="1" applyProtection="1">
      <alignment horizontal="center" vertical="top" wrapText="1"/>
    </xf>
    <xf numFmtId="4" fontId="0" fillId="0" borderId="15" xfId="0" applyNumberFormat="1" applyBorder="1" applyAlignment="1" applyProtection="1">
      <alignment vertical="top" wrapText="1"/>
    </xf>
    <xf numFmtId="164" fontId="0" fillId="0" borderId="15" xfId="0" applyNumberFormat="1" applyBorder="1" applyAlignment="1" applyProtection="1">
      <alignment vertical="top" wrapText="1"/>
    </xf>
    <xf numFmtId="44" fontId="0" fillId="0" borderId="15" xfId="0" applyNumberFormat="1" applyBorder="1" applyAlignment="1" applyProtection="1">
      <alignment vertical="top" wrapText="1"/>
    </xf>
    <xf numFmtId="1" fontId="2" fillId="0" borderId="15" xfId="0" applyNumberFormat="1" applyFont="1" applyBorder="1" applyAlignment="1" applyProtection="1">
      <alignment vertical="top" wrapText="1"/>
    </xf>
    <xf numFmtId="1" fontId="2" fillId="0" borderId="17" xfId="0" applyNumberFormat="1" applyFont="1" applyBorder="1" applyAlignment="1" applyProtection="1">
      <alignment horizontal="center" vertical="top" wrapText="1"/>
    </xf>
    <xf numFmtId="1" fontId="2" fillId="0" borderId="18" xfId="0" applyNumberFormat="1" applyFont="1" applyBorder="1" applyAlignment="1" applyProtection="1">
      <alignment horizontal="center" vertical="top" wrapText="1"/>
    </xf>
    <xf numFmtId="4" fontId="0" fillId="0" borderId="16" xfId="0" applyNumberFormat="1" applyBorder="1" applyAlignment="1" applyProtection="1">
      <alignment vertical="top" wrapText="1"/>
    </xf>
    <xf numFmtId="0" fontId="2" fillId="0" borderId="15" xfId="0" applyFont="1" applyBorder="1" applyAlignment="1" applyProtection="1">
      <alignment horizontal="center" vertical="top" wrapText="1"/>
    </xf>
    <xf numFmtId="0" fontId="0" fillId="0" borderId="2" xfId="0" applyBorder="1" applyAlignment="1" applyProtection="1">
      <alignment vertical="top"/>
    </xf>
    <xf numFmtId="0" fontId="0" fillId="4" borderId="0" xfId="0" applyFill="1" applyAlignment="1" applyProtection="1">
      <alignment vertical="top"/>
    </xf>
    <xf numFmtId="0" fontId="0" fillId="4" borderId="19" xfId="0" applyFill="1" applyBorder="1" applyAlignment="1" applyProtection="1">
      <alignment vertical="top" wrapText="1"/>
    </xf>
    <xf numFmtId="0" fontId="12" fillId="3" borderId="19" xfId="0" applyFont="1" applyFill="1" applyBorder="1" applyAlignment="1" applyProtection="1">
      <alignment horizontal="center" vertical="top" wrapText="1"/>
    </xf>
    <xf numFmtId="11" fontId="0" fillId="4" borderId="19" xfId="0" applyNumberFormat="1" applyFill="1" applyBorder="1" applyAlignment="1" applyProtection="1">
      <alignment vertical="top" wrapText="1"/>
    </xf>
    <xf numFmtId="0" fontId="0" fillId="4" borderId="19" xfId="0" applyFill="1" applyBorder="1" applyAlignment="1" applyProtection="1">
      <alignment horizontal="center" vertical="top" wrapText="1"/>
    </xf>
    <xf numFmtId="4" fontId="0" fillId="4" borderId="19" xfId="0" applyNumberFormat="1" applyFill="1" applyBorder="1" applyAlignment="1" applyProtection="1">
      <alignment vertical="top" wrapText="1"/>
    </xf>
    <xf numFmtId="164" fontId="0" fillId="4" borderId="19" xfId="0" applyNumberFormat="1" applyFill="1" applyBorder="1" applyAlignment="1" applyProtection="1">
      <alignment vertical="top" wrapText="1"/>
    </xf>
    <xf numFmtId="44" fontId="0" fillId="4" borderId="19" xfId="0" applyNumberFormat="1" applyFill="1" applyBorder="1" applyAlignment="1" applyProtection="1">
      <alignment vertical="top" wrapText="1"/>
    </xf>
    <xf numFmtId="0" fontId="2" fillId="4" borderId="19" xfId="0" applyFont="1" applyFill="1" applyBorder="1" applyAlignment="1" applyProtection="1">
      <alignment vertical="top" wrapText="1"/>
    </xf>
    <xf numFmtId="4" fontId="0" fillId="4" borderId="20" xfId="0" applyNumberFormat="1" applyFill="1" applyBorder="1" applyAlignment="1" applyProtection="1">
      <alignment vertical="top" wrapText="1"/>
    </xf>
    <xf numFmtId="0" fontId="0" fillId="4" borderId="12" xfId="0" applyFill="1" applyBorder="1" applyAlignment="1" applyProtection="1">
      <alignment vertical="top" wrapText="1"/>
    </xf>
    <xf numFmtId="0" fontId="2" fillId="4" borderId="21" xfId="0" applyFont="1" applyFill="1" applyBorder="1" applyAlignment="1" applyProtection="1">
      <alignment vertical="top" wrapText="1"/>
    </xf>
    <xf numFmtId="0" fontId="12" fillId="3" borderId="21" xfId="0" applyFont="1" applyFill="1" applyBorder="1" applyAlignment="1" applyProtection="1">
      <alignment vertical="top" wrapText="1"/>
    </xf>
    <xf numFmtId="0" fontId="0" fillId="4" borderId="21" xfId="0" applyFill="1" applyBorder="1" applyAlignment="1" applyProtection="1">
      <alignment vertical="top" wrapText="1"/>
    </xf>
    <xf numFmtId="0" fontId="0" fillId="4" borderId="21" xfId="0" applyFill="1" applyBorder="1" applyAlignment="1" applyProtection="1">
      <alignment horizontal="center" vertical="top" wrapText="1"/>
    </xf>
    <xf numFmtId="4" fontId="0" fillId="4" borderId="21" xfId="0" applyNumberFormat="1" applyFill="1" applyBorder="1" applyAlignment="1" applyProtection="1">
      <alignment vertical="top" wrapText="1"/>
    </xf>
    <xf numFmtId="44" fontId="0" fillId="4" borderId="21" xfId="0" applyNumberFormat="1" applyFill="1" applyBorder="1" applyAlignment="1" applyProtection="1">
      <alignment vertical="top" wrapText="1"/>
    </xf>
    <xf numFmtId="0" fontId="0" fillId="4" borderId="22" xfId="0" applyFill="1" applyBorder="1" applyAlignment="1" applyProtection="1">
      <alignment vertical="top" wrapText="1"/>
    </xf>
    <xf numFmtId="0" fontId="0" fillId="3" borderId="4" xfId="0" applyFill="1" applyBorder="1" applyAlignment="1" applyProtection="1">
      <alignment vertical="top"/>
    </xf>
    <xf numFmtId="0" fontId="2" fillId="3" borderId="21" xfId="0" applyFont="1" applyFill="1" applyBorder="1" applyAlignment="1" applyProtection="1">
      <alignment horizontal="center" vertical="top" wrapText="1"/>
    </xf>
    <xf numFmtId="164" fontId="0" fillId="4" borderId="21" xfId="0" applyNumberFormat="1" applyFill="1" applyBorder="1" applyAlignment="1" applyProtection="1">
      <alignment vertical="top" wrapText="1"/>
    </xf>
    <xf numFmtId="0" fontId="12" fillId="3" borderId="21" xfId="0" applyFont="1" applyFill="1" applyBorder="1" applyAlignment="1" applyProtection="1">
      <alignment horizontal="center" vertical="top" wrapText="1"/>
    </xf>
    <xf numFmtId="0" fontId="2" fillId="0" borderId="21" xfId="0" applyFont="1" applyBorder="1" applyAlignment="1" applyProtection="1">
      <alignment vertical="top" wrapText="1"/>
    </xf>
    <xf numFmtId="0" fontId="0" fillId="0" borderId="21" xfId="0" applyBorder="1" applyAlignment="1" applyProtection="1">
      <alignment vertical="top" wrapText="1"/>
    </xf>
    <xf numFmtId="0" fontId="0" fillId="0" borderId="21" xfId="0" applyBorder="1" applyAlignment="1" applyProtection="1">
      <alignment horizontal="center" vertical="top" wrapText="1"/>
    </xf>
    <xf numFmtId="4" fontId="0" fillId="0" borderId="21" xfId="0" applyNumberFormat="1" applyBorder="1" applyAlignment="1" applyProtection="1">
      <alignment vertical="top" wrapText="1"/>
    </xf>
    <xf numFmtId="164" fontId="0" fillId="0" borderId="21" xfId="0" applyNumberFormat="1" applyBorder="1" applyAlignment="1" applyProtection="1">
      <alignment vertical="top" wrapText="1"/>
    </xf>
    <xf numFmtId="44" fontId="0" fillId="0" borderId="21" xfId="0" applyNumberFormat="1" applyBorder="1" applyAlignment="1" applyProtection="1">
      <alignment vertical="top" wrapText="1"/>
    </xf>
    <xf numFmtId="0" fontId="0" fillId="0" borderId="22" xfId="0" applyBorder="1" applyAlignment="1" applyProtection="1">
      <alignment vertical="top" wrapText="1"/>
    </xf>
    <xf numFmtId="0" fontId="4" fillId="0" borderId="21" xfId="0" applyFont="1" applyBorder="1" applyAlignment="1" applyProtection="1">
      <alignment vertical="top" wrapText="1"/>
    </xf>
    <xf numFmtId="0" fontId="4" fillId="3" borderId="21" xfId="0" applyFont="1" applyFill="1" applyBorder="1" applyAlignment="1" applyProtection="1">
      <alignment horizontal="center" vertical="top" wrapText="1"/>
    </xf>
    <xf numFmtId="0" fontId="3" fillId="0" borderId="21" xfId="0" applyFont="1" applyBorder="1" applyAlignment="1" applyProtection="1">
      <alignment vertical="top" wrapText="1"/>
    </xf>
    <xf numFmtId="43" fontId="0" fillId="3" borderId="21" xfId="0" applyNumberFormat="1" applyFill="1" applyBorder="1" applyAlignment="1" applyProtection="1">
      <alignment vertical="top" wrapText="1"/>
    </xf>
    <xf numFmtId="4" fontId="0" fillId="3" borderId="21" xfId="0" applyNumberFormat="1" applyFill="1" applyBorder="1" applyAlignment="1" applyProtection="1">
      <alignment vertical="top" wrapText="1"/>
    </xf>
    <xf numFmtId="0" fontId="3" fillId="0" borderId="21" xfId="0" applyFont="1" applyBorder="1" applyAlignment="1" applyProtection="1">
      <alignment horizontal="center" vertical="top" wrapText="1"/>
    </xf>
    <xf numFmtId="0" fontId="3" fillId="0" borderId="0" xfId="0" applyFont="1" applyAlignment="1" applyProtection="1">
      <alignment vertical="top"/>
    </xf>
    <xf numFmtId="49" fontId="12" fillId="3" borderId="4" xfId="0" applyNumberFormat="1" applyFont="1" applyFill="1" applyBorder="1" applyAlignment="1" applyProtection="1">
      <alignment vertical="top" wrapText="1"/>
    </xf>
    <xf numFmtId="0" fontId="12" fillId="3" borderId="4" xfId="0" applyFont="1" applyFill="1" applyBorder="1" applyAlignment="1" applyProtection="1">
      <alignment vertical="top" wrapText="1"/>
    </xf>
    <xf numFmtId="49" fontId="0" fillId="3" borderId="4" xfId="0" applyNumberFormat="1" applyFill="1" applyBorder="1" applyAlignment="1" applyProtection="1">
      <alignment vertical="top" wrapText="1"/>
    </xf>
    <xf numFmtId="0" fontId="5" fillId="0" borderId="21" xfId="0" applyFont="1" applyBorder="1" applyAlignment="1" applyProtection="1">
      <alignment vertical="top" wrapText="1"/>
    </xf>
    <xf numFmtId="0" fontId="3" fillId="3" borderId="21" xfId="0" applyFont="1" applyFill="1" applyBorder="1" applyAlignment="1" applyProtection="1">
      <alignment horizontal="center" vertical="top" wrapText="1"/>
    </xf>
    <xf numFmtId="44" fontId="0" fillId="0" borderId="21" xfId="0" applyNumberFormat="1" applyFill="1" applyBorder="1" applyAlignment="1" applyProtection="1">
      <alignment vertical="top" wrapText="1"/>
    </xf>
    <xf numFmtId="0" fontId="0" fillId="3" borderId="0" xfId="0" applyFill="1" applyAlignment="1" applyProtection="1">
      <alignment vertical="top"/>
    </xf>
    <xf numFmtId="0" fontId="3" fillId="3" borderId="21" xfId="0" applyFont="1" applyFill="1" applyBorder="1" applyAlignment="1" applyProtection="1">
      <alignment vertical="top" wrapText="1"/>
    </xf>
    <xf numFmtId="0" fontId="0" fillId="3" borderId="21" xfId="0" applyFill="1" applyBorder="1" applyAlignment="1" applyProtection="1">
      <alignment vertical="top" wrapText="1"/>
    </xf>
    <xf numFmtId="0" fontId="0" fillId="3" borderId="21" xfId="0" applyFill="1" applyBorder="1" applyAlignment="1" applyProtection="1">
      <alignment horizontal="center" vertical="top" wrapText="1"/>
    </xf>
    <xf numFmtId="0" fontId="2" fillId="3" borderId="19" xfId="0" applyFont="1" applyFill="1" applyBorder="1" applyAlignment="1" applyProtection="1">
      <alignment vertical="top" wrapText="1"/>
    </xf>
    <xf numFmtId="0" fontId="0" fillId="3" borderId="22" xfId="0" applyFill="1" applyBorder="1" applyAlignment="1" applyProtection="1">
      <alignment vertical="top" wrapText="1"/>
    </xf>
    <xf numFmtId="49" fontId="12" fillId="3" borderId="8" xfId="0" applyNumberFormat="1" applyFont="1" applyFill="1" applyBorder="1" applyAlignment="1" applyProtection="1">
      <alignment vertical="top" wrapText="1"/>
    </xf>
    <xf numFmtId="44" fontId="0" fillId="0" borderId="21" xfId="0" applyNumberFormat="1" applyBorder="1" applyAlignment="1" applyProtection="1">
      <alignment horizontal="center" vertical="top" wrapText="1"/>
    </xf>
    <xf numFmtId="0" fontId="4" fillId="3" borderId="21" xfId="0" applyFont="1" applyFill="1" applyBorder="1" applyAlignment="1" applyProtection="1">
      <alignment horizontal="center" vertical="top"/>
    </xf>
    <xf numFmtId="0" fontId="3" fillId="0" borderId="21" xfId="0" applyFont="1" applyFill="1" applyBorder="1" applyAlignment="1" applyProtection="1">
      <alignment horizontal="center" vertical="top" wrapText="1"/>
    </xf>
    <xf numFmtId="0" fontId="0" fillId="0" borderId="21" xfId="0" applyFill="1" applyBorder="1" applyAlignment="1" applyProtection="1">
      <alignment vertical="top" wrapText="1"/>
    </xf>
    <xf numFmtId="0" fontId="0" fillId="0" borderId="21" xfId="0" applyFill="1" applyBorder="1" applyAlignment="1" applyProtection="1">
      <alignment horizontal="center" vertical="top" wrapText="1"/>
    </xf>
    <xf numFmtId="0" fontId="4" fillId="0" borderId="21" xfId="0" applyFont="1" applyFill="1" applyBorder="1" applyAlignment="1" applyProtection="1">
      <alignment horizontal="center" vertical="top" wrapText="1"/>
    </xf>
    <xf numFmtId="0" fontId="3" fillId="4" borderId="21" xfId="0" applyFont="1" applyFill="1" applyBorder="1" applyAlignment="1" applyProtection="1">
      <alignment vertical="top" wrapText="1"/>
    </xf>
    <xf numFmtId="4" fontId="0" fillId="3" borderId="4" xfId="0" applyNumberFormat="1" applyFill="1" applyBorder="1" applyAlignment="1" applyProtection="1">
      <alignment vertical="top" wrapText="1"/>
    </xf>
    <xf numFmtId="0" fontId="12" fillId="0" borderId="21" xfId="0" applyFont="1" applyFill="1" applyBorder="1" applyAlignment="1" applyProtection="1">
      <alignment horizontal="center" vertical="top" wrapText="1"/>
    </xf>
    <xf numFmtId="164" fontId="3" fillId="0" borderId="21" xfId="0" applyNumberFormat="1" applyFont="1" applyBorder="1" applyAlignment="1" applyProtection="1">
      <alignment vertical="top" wrapText="1"/>
    </xf>
    <xf numFmtId="44" fontId="3" fillId="0" borderId="21" xfId="0" applyNumberFormat="1" applyFont="1" applyBorder="1" applyAlignment="1" applyProtection="1">
      <alignment vertical="top" wrapText="1"/>
    </xf>
    <xf numFmtId="4" fontId="3" fillId="0" borderId="21" xfId="0" applyNumberFormat="1" applyFont="1" applyBorder="1" applyAlignment="1" applyProtection="1">
      <alignment vertical="top" wrapText="1"/>
    </xf>
    <xf numFmtId="49" fontId="13" fillId="3" borderId="4" xfId="0" applyNumberFormat="1" applyFont="1" applyFill="1" applyBorder="1" applyAlignment="1" applyProtection="1">
      <alignment vertical="top" wrapText="1"/>
    </xf>
    <xf numFmtId="49" fontId="12" fillId="3" borderId="4" xfId="0" applyNumberFormat="1" applyFont="1" applyFill="1" applyBorder="1" applyAlignment="1" applyProtection="1">
      <alignment wrapText="1"/>
    </xf>
    <xf numFmtId="0" fontId="5" fillId="0" borderId="19" xfId="0" applyFont="1" applyBorder="1" applyAlignment="1" applyProtection="1">
      <alignment vertical="top" wrapText="1"/>
    </xf>
    <xf numFmtId="0" fontId="0" fillId="0" borderId="19" xfId="0" applyBorder="1" applyAlignment="1" applyProtection="1">
      <alignment horizontal="center" vertical="top" wrapText="1"/>
    </xf>
    <xf numFmtId="4" fontId="0" fillId="0" borderId="19" xfId="0" applyNumberFormat="1" applyBorder="1" applyAlignment="1" applyProtection="1">
      <alignment vertical="top" wrapText="1"/>
    </xf>
    <xf numFmtId="164" fontId="0" fillId="0" borderId="19" xfId="0" applyNumberFormat="1" applyBorder="1" applyAlignment="1" applyProtection="1">
      <alignment vertical="top" wrapText="1"/>
    </xf>
    <xf numFmtId="44" fontId="0" fillId="0" borderId="19" xfId="0" applyNumberFormat="1" applyBorder="1" applyAlignment="1" applyProtection="1">
      <alignment vertical="top" wrapText="1"/>
    </xf>
    <xf numFmtId="0" fontId="0" fillId="0" borderId="12" xfId="0" applyBorder="1" applyAlignment="1" applyProtection="1">
      <alignment vertical="top" wrapText="1"/>
    </xf>
    <xf numFmtId="0" fontId="2" fillId="2" borderId="4" xfId="0" applyFont="1" applyFill="1" applyBorder="1" applyAlignment="1" applyProtection="1">
      <alignment vertical="top" wrapText="1"/>
    </xf>
    <xf numFmtId="0" fontId="0" fillId="2" borderId="4" xfId="0" applyFill="1" applyBorder="1" applyAlignment="1" applyProtection="1">
      <alignment vertical="top" wrapText="1"/>
    </xf>
    <xf numFmtId="4" fontId="0" fillId="2" borderId="4" xfId="0" applyNumberFormat="1" applyFill="1" applyBorder="1" applyAlignment="1" applyProtection="1">
      <alignment vertical="top" wrapText="1"/>
    </xf>
    <xf numFmtId="164" fontId="0" fillId="2" borderId="4" xfId="0" applyNumberFormat="1" applyFill="1" applyBorder="1" applyAlignment="1" applyProtection="1">
      <alignment vertical="top" wrapText="1"/>
    </xf>
    <xf numFmtId="44" fontId="0" fillId="2" borderId="4" xfId="0" applyNumberFormat="1" applyFill="1" applyBorder="1" applyAlignment="1" applyProtection="1">
      <alignment vertical="top" wrapText="1"/>
    </xf>
    <xf numFmtId="0" fontId="0" fillId="2" borderId="4" xfId="0" applyFill="1" applyBorder="1" applyAlignment="1" applyProtection="1">
      <alignment horizontal="center" vertical="top" wrapText="1"/>
    </xf>
    <xf numFmtId="0" fontId="0" fillId="0" borderId="9" xfId="0" applyBorder="1" applyAlignment="1" applyProtection="1">
      <alignment vertical="top" wrapText="1"/>
    </xf>
    <xf numFmtId="0" fontId="12" fillId="3" borderId="10" xfId="0" applyFont="1" applyFill="1" applyBorder="1" applyAlignment="1" applyProtection="1">
      <alignment horizontal="center" vertical="top"/>
    </xf>
    <xf numFmtId="0" fontId="0" fillId="0" borderId="10" xfId="0" applyBorder="1" applyAlignment="1" applyProtection="1">
      <alignment vertical="top"/>
    </xf>
    <xf numFmtId="4" fontId="0" fillId="0" borderId="10" xfId="0" applyNumberFormat="1" applyBorder="1" applyAlignment="1" applyProtection="1">
      <alignment vertical="top"/>
    </xf>
    <xf numFmtId="164" fontId="0" fillId="0" borderId="10" xfId="0" applyNumberFormat="1" applyBorder="1" applyAlignment="1" applyProtection="1">
      <alignment vertical="top"/>
    </xf>
    <xf numFmtId="44" fontId="0" fillId="0" borderId="10" xfId="0" applyNumberFormat="1" applyBorder="1" applyAlignment="1" applyProtection="1">
      <alignment vertical="top"/>
    </xf>
    <xf numFmtId="0" fontId="0" fillId="0" borderId="11" xfId="0" applyBorder="1" applyAlignment="1" applyProtection="1">
      <alignment vertical="top"/>
    </xf>
    <xf numFmtId="0" fontId="2" fillId="0" borderId="19" xfId="0" applyFont="1" applyBorder="1" applyAlignment="1" applyProtection="1">
      <alignment vertical="top"/>
    </xf>
    <xf numFmtId="0" fontId="0" fillId="2" borderId="4" xfId="0" applyFill="1" applyBorder="1" applyAlignment="1" applyProtection="1">
      <alignment vertical="top"/>
    </xf>
    <xf numFmtId="0" fontId="12" fillId="3" borderId="0" xfId="0" applyFont="1" applyFill="1" applyAlignment="1" applyProtection="1">
      <alignment horizontal="center" vertical="top"/>
    </xf>
    <xf numFmtId="4" fontId="0" fillId="0" borderId="0" xfId="0" applyNumberFormat="1" applyAlignment="1" applyProtection="1">
      <alignment vertical="top"/>
    </xf>
    <xf numFmtId="164" fontId="0" fillId="0" borderId="0" xfId="0" applyNumberFormat="1" applyAlignment="1" applyProtection="1">
      <alignment vertical="top"/>
    </xf>
    <xf numFmtId="0" fontId="12" fillId="3" borderId="0" xfId="0" applyFont="1" applyFill="1" applyAlignment="1" applyProtection="1">
      <alignment horizontal="center"/>
    </xf>
    <xf numFmtId="0" fontId="0" fillId="0" borderId="24" xfId="0" applyBorder="1" applyAlignment="1" applyProtection="1">
      <alignment vertical="top"/>
    </xf>
    <xf numFmtId="0" fontId="0" fillId="0" borderId="19" xfId="0" applyBorder="1" applyAlignment="1" applyProtection="1">
      <alignment vertical="top"/>
    </xf>
    <xf numFmtId="0" fontId="0" fillId="0" borderId="21" xfId="0" applyBorder="1" applyAlignment="1" applyProtection="1">
      <alignment vertical="top"/>
    </xf>
    <xf numFmtId="10" fontId="12" fillId="0" borderId="21" xfId="0" applyNumberFormat="1" applyFont="1" applyBorder="1" applyAlignment="1" applyProtection="1">
      <alignment vertical="top" wrapText="1"/>
    </xf>
    <xf numFmtId="0" fontId="3" fillId="0" borderId="25" xfId="0" applyFont="1" applyBorder="1" applyAlignment="1" applyProtection="1">
      <alignment horizontal="center" vertical="top" wrapText="1"/>
    </xf>
    <xf numFmtId="4" fontId="0" fillId="0" borderId="27" xfId="0" applyNumberFormat="1" applyBorder="1" applyAlignment="1" applyProtection="1">
      <alignment vertical="top" wrapText="1"/>
    </xf>
    <xf numFmtId="4" fontId="0" fillId="0" borderId="28" xfId="0" applyNumberFormat="1" applyBorder="1" applyAlignment="1" applyProtection="1">
      <alignment vertical="top" wrapText="1"/>
    </xf>
    <xf numFmtId="4" fontId="0" fillId="0" borderId="23" xfId="0" applyNumberFormat="1" applyBorder="1" applyAlignment="1" applyProtection="1">
      <alignment vertical="top" wrapText="1"/>
    </xf>
    <xf numFmtId="10" fontId="0" fillId="0" borderId="21" xfId="0" applyNumberFormat="1" applyBorder="1" applyAlignment="1" applyProtection="1">
      <alignment vertical="top" wrapText="1"/>
    </xf>
    <xf numFmtId="0" fontId="0" fillId="0" borderId="23" xfId="0" applyBorder="1" applyAlignment="1" applyProtection="1">
      <alignment vertical="top"/>
    </xf>
    <xf numFmtId="4" fontId="0" fillId="0" borderId="23" xfId="0" applyNumberFormat="1" applyBorder="1" applyAlignment="1" applyProtection="1">
      <alignment vertical="top"/>
    </xf>
    <xf numFmtId="10" fontId="0" fillId="0" borderId="19" xfId="0" applyNumberFormat="1" applyBorder="1" applyAlignment="1" applyProtection="1">
      <alignment vertical="top" wrapText="1"/>
    </xf>
    <xf numFmtId="0" fontId="0" fillId="0" borderId="14" xfId="0" applyBorder="1" applyAlignment="1" applyProtection="1">
      <alignment vertical="top"/>
    </xf>
    <xf numFmtId="4" fontId="5" fillId="0" borderId="0" xfId="0" applyNumberFormat="1" applyFont="1" applyAlignment="1" applyProtection="1">
      <alignment vertical="top"/>
    </xf>
    <xf numFmtId="164" fontId="5" fillId="0" borderId="0" xfId="0" applyNumberFormat="1" applyFont="1" applyAlignment="1" applyProtection="1">
      <alignment vertical="top"/>
    </xf>
    <xf numFmtId="44" fontId="5" fillId="0" borderId="0" xfId="0" applyNumberFormat="1" applyFont="1" applyAlignment="1" applyProtection="1">
      <alignment vertical="top"/>
    </xf>
    <xf numFmtId="0" fontId="0" fillId="0" borderId="21" xfId="0" applyBorder="1" applyAlignment="1" applyProtection="1">
      <alignment horizontal="center" vertical="top"/>
    </xf>
    <xf numFmtId="0" fontId="0" fillId="0" borderId="27" xfId="0" applyBorder="1" applyAlignment="1" applyProtection="1">
      <alignment vertical="top"/>
    </xf>
    <xf numFmtId="0" fontId="12" fillId="0" borderId="13" xfId="0" applyFont="1" applyBorder="1" applyAlignment="1" applyProtection="1">
      <alignment vertical="top" wrapText="1"/>
    </xf>
    <xf numFmtId="0" fontId="12" fillId="3" borderId="6" xfId="0" applyFont="1" applyFill="1" applyBorder="1" applyAlignment="1" applyProtection="1">
      <alignment horizontal="center"/>
    </xf>
    <xf numFmtId="0" fontId="12" fillId="0" borderId="6" xfId="0" applyFont="1" applyBorder="1" applyAlignment="1" applyProtection="1">
      <alignment vertical="top"/>
    </xf>
    <xf numFmtId="4" fontId="12" fillId="0" borderId="6" xfId="0" applyNumberFormat="1" applyFont="1" applyBorder="1" applyAlignment="1" applyProtection="1">
      <alignment vertical="top"/>
    </xf>
    <xf numFmtId="164" fontId="12" fillId="0" borderId="6" xfId="0" applyNumberFormat="1" applyFont="1" applyBorder="1" applyAlignment="1" applyProtection="1">
      <alignment vertical="top"/>
    </xf>
    <xf numFmtId="44" fontId="12" fillId="0" borderId="6" xfId="0" applyNumberFormat="1" applyFont="1" applyBorder="1" applyAlignment="1" applyProtection="1">
      <alignment vertical="top"/>
    </xf>
    <xf numFmtId="44" fontId="2" fillId="2" borderId="4" xfId="0" applyNumberFormat="1" applyFont="1" applyFill="1" applyBorder="1" applyAlignment="1" applyProtection="1">
      <alignment vertical="top" wrapText="1"/>
    </xf>
    <xf numFmtId="0" fontId="12" fillId="0" borderId="4" xfId="0" applyFont="1" applyBorder="1" applyAlignment="1" applyProtection="1">
      <alignment vertical="top" wrapText="1"/>
    </xf>
    <xf numFmtId="0" fontId="12" fillId="0" borderId="0" xfId="0" applyFont="1" applyAlignment="1" applyProtection="1">
      <alignment vertical="top"/>
    </xf>
    <xf numFmtId="4" fontId="12" fillId="5" borderId="21" xfId="0" applyNumberFormat="1" applyFont="1" applyFill="1" applyBorder="1" applyAlignment="1" applyProtection="1">
      <alignment vertical="top" wrapText="1"/>
      <protection locked="0"/>
    </xf>
    <xf numFmtId="0" fontId="12" fillId="2" borderId="4" xfId="0" applyFont="1" applyFill="1" applyBorder="1" applyAlignment="1" applyProtection="1">
      <alignment vertical="top" wrapText="1"/>
    </xf>
    <xf numFmtId="0" fontId="12" fillId="2" borderId="9" xfId="0" applyFont="1" applyFill="1" applyBorder="1" applyAlignment="1" applyProtection="1">
      <alignment horizontal="center" vertical="top" wrapText="1"/>
    </xf>
    <xf numFmtId="0" fontId="12" fillId="2" borderId="10" xfId="0" applyFont="1" applyFill="1" applyBorder="1" applyAlignment="1" applyProtection="1">
      <alignment horizontal="center" vertical="top" wrapText="1"/>
    </xf>
    <xf numFmtId="0" fontId="12" fillId="2" borderId="11" xfId="0" applyFont="1" applyFill="1" applyBorder="1" applyAlignment="1" applyProtection="1">
      <alignment horizontal="center" vertical="top" wrapText="1"/>
    </xf>
    <xf numFmtId="0" fontId="0" fillId="2" borderId="4" xfId="0" applyFill="1" applyBorder="1" applyAlignment="1" applyProtection="1">
      <alignment vertical="top" wrapText="1"/>
    </xf>
    <xf numFmtId="0" fontId="0" fillId="0" borderId="25" xfId="0" applyBorder="1" applyAlignment="1" applyProtection="1">
      <alignment vertical="top" wrapText="1"/>
    </xf>
    <xf numFmtId="0" fontId="0" fillId="0" borderId="26" xfId="0" applyBorder="1" applyAlignment="1" applyProtection="1">
      <alignment vertical="top" wrapText="1"/>
    </xf>
    <xf numFmtId="0" fontId="0" fillId="0" borderId="22" xfId="0" applyBorder="1" applyAlignment="1" applyProtection="1">
      <alignment vertical="top" wrapText="1"/>
    </xf>
    <xf numFmtId="164" fontId="3" fillId="0" borderId="0" xfId="0" applyNumberFormat="1" applyFont="1" applyAlignment="1" applyProtection="1">
      <alignment vertical="top"/>
    </xf>
    <xf numFmtId="0" fontId="0" fillId="0" borderId="0" xfId="0" applyAlignment="1" applyProtection="1">
      <alignment vertical="top"/>
    </xf>
    <xf numFmtId="0" fontId="0" fillId="0" borderId="12" xfId="0" applyBorder="1" applyAlignment="1" applyProtection="1">
      <alignment vertical="top"/>
    </xf>
    <xf numFmtId="0" fontId="3" fillId="2" borderId="4" xfId="0" applyFont="1" applyFill="1" applyBorder="1" applyAlignment="1" applyProtection="1">
      <alignment vertical="top" wrapText="1"/>
    </xf>
    <xf numFmtId="0" fontId="0" fillId="0" borderId="24" xfId="0" applyBorder="1" applyAlignment="1" applyProtection="1">
      <alignment vertical="top"/>
    </xf>
    <xf numFmtId="0" fontId="2" fillId="0" borderId="25" xfId="0" applyFont="1" applyBorder="1" applyAlignment="1" applyProtection="1">
      <alignment vertical="top" wrapText="1"/>
    </xf>
    <xf numFmtId="0" fontId="2" fillId="0" borderId="26" xfId="0" applyFont="1" applyBorder="1" applyAlignment="1" applyProtection="1">
      <alignment vertical="top" wrapText="1"/>
    </xf>
    <xf numFmtId="0" fontId="2" fillId="0" borderId="22" xfId="0" applyFont="1" applyBorder="1" applyAlignment="1" applyProtection="1">
      <alignment vertical="top" wrapText="1"/>
    </xf>
    <xf numFmtId="0" fontId="3" fillId="0" borderId="25" xfId="0" applyFont="1" applyBorder="1" applyAlignment="1" applyProtection="1">
      <alignment vertical="top" wrapText="1"/>
    </xf>
    <xf numFmtId="0" fontId="3" fillId="0" borderId="26" xfId="0" applyFont="1" applyBorder="1" applyAlignment="1" applyProtection="1">
      <alignment vertical="top" wrapText="1"/>
    </xf>
    <xf numFmtId="0" fontId="3" fillId="0" borderId="22" xfId="0" applyFont="1" applyBorder="1" applyAlignment="1" applyProtection="1">
      <alignment vertical="top" wrapText="1"/>
    </xf>
    <xf numFmtId="0" fontId="3" fillId="0" borderId="29" xfId="0" applyFont="1" applyBorder="1" applyAlignment="1" applyProtection="1">
      <alignment horizontal="left" vertical="top" wrapText="1"/>
    </xf>
    <xf numFmtId="0" fontId="3" fillId="0" borderId="30" xfId="0" applyFont="1" applyBorder="1" applyAlignment="1" applyProtection="1">
      <alignment horizontal="left" vertical="top" wrapText="1"/>
    </xf>
    <xf numFmtId="0" fontId="3" fillId="0" borderId="31" xfId="0" applyFont="1" applyBorder="1" applyAlignment="1" applyProtection="1">
      <alignment horizontal="left" vertical="top" wrapText="1"/>
    </xf>
    <xf numFmtId="0" fontId="3" fillId="0" borderId="32" xfId="0" applyFont="1" applyBorder="1" applyAlignment="1" applyProtection="1">
      <alignment horizontal="left" vertical="top" wrapText="1"/>
    </xf>
    <xf numFmtId="0" fontId="3" fillId="0" borderId="33" xfId="0" applyFont="1" applyBorder="1" applyAlignment="1" applyProtection="1">
      <alignment horizontal="left" vertical="top" wrapText="1"/>
    </xf>
    <xf numFmtId="0" fontId="3" fillId="0" borderId="34" xfId="0" applyFont="1" applyBorder="1" applyAlignment="1" applyProtection="1">
      <alignment horizontal="left" vertical="top" wrapText="1"/>
    </xf>
    <xf numFmtId="0" fontId="2" fillId="0" borderId="4" xfId="0" applyFont="1" applyBorder="1" applyAlignment="1" applyProtection="1">
      <alignment horizontal="center" vertical="top" wrapText="1"/>
    </xf>
    <xf numFmtId="0" fontId="2" fillId="0" borderId="4" xfId="0" applyFont="1" applyBorder="1" applyAlignment="1" applyProtection="1">
      <alignment horizontal="center" vertical="top"/>
    </xf>
    <xf numFmtId="0" fontId="12" fillId="0" borderId="25" xfId="0" applyFont="1" applyBorder="1" applyAlignment="1" applyProtection="1">
      <alignment vertical="top" wrapText="1"/>
    </xf>
    <xf numFmtId="0" fontId="12" fillId="0" borderId="26" xfId="0" applyFont="1" applyBorder="1" applyAlignment="1" applyProtection="1">
      <alignment vertical="top" wrapText="1"/>
    </xf>
    <xf numFmtId="0" fontId="12" fillId="0" borderId="22" xfId="0" applyFont="1" applyBorder="1" applyAlignment="1" applyProtection="1">
      <alignment vertical="top" wrapText="1"/>
    </xf>
    <xf numFmtId="49" fontId="0" fillId="2" borderId="4" xfId="0" applyNumberFormat="1" applyFill="1" applyBorder="1" applyAlignment="1" applyProtection="1">
      <alignment vertical="top" wrapText="1"/>
    </xf>
    <xf numFmtId="49" fontId="0" fillId="0" borderId="4" xfId="0" applyNumberFormat="1" applyBorder="1" applyAlignment="1" applyProtection="1">
      <alignment vertical="top" wrapText="1"/>
    </xf>
    <xf numFmtId="0" fontId="0" fillId="0" borderId="0" xfId="0" applyAlignment="1" applyProtection="1">
      <alignment vertical="top" wrapText="1"/>
    </xf>
    <xf numFmtId="0" fontId="0" fillId="0" borderId="0" xfId="0" applyBorder="1" applyAlignment="1" applyProtection="1">
      <alignment vertical="top" wrapText="1"/>
    </xf>
    <xf numFmtId="0" fontId="1" fillId="0" borderId="1" xfId="0" applyFont="1" applyBorder="1" applyAlignment="1" applyProtection="1">
      <alignment vertical="top" wrapText="1"/>
    </xf>
    <xf numFmtId="0" fontId="1" fillId="0" borderId="2" xfId="0" applyFont="1" applyBorder="1" applyAlignment="1" applyProtection="1">
      <alignment vertical="top" wrapText="1"/>
    </xf>
    <xf numFmtId="0" fontId="0" fillId="0" borderId="2" xfId="0" applyBorder="1" applyAlignment="1" applyProtection="1">
      <alignment vertical="top" wrapText="1"/>
    </xf>
    <xf numFmtId="4" fontId="2" fillId="0" borderId="2" xfId="0" applyNumberFormat="1" applyFont="1" applyBorder="1" applyAlignment="1" applyProtection="1">
      <alignment vertical="top" wrapText="1"/>
    </xf>
    <xf numFmtId="0" fontId="0" fillId="0" borderId="12" xfId="0" applyBorder="1" applyAlignment="1" applyProtection="1">
      <alignment vertical="top" wrapText="1"/>
    </xf>
    <xf numFmtId="0" fontId="0" fillId="6" borderId="1" xfId="0"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6" borderId="13" xfId="0" applyFill="1" applyBorder="1" applyAlignment="1" applyProtection="1">
      <alignment horizontal="left" vertical="top" wrapText="1"/>
      <protection locked="0"/>
    </xf>
    <xf numFmtId="0" fontId="0" fillId="6" borderId="7" xfId="0" applyFill="1" applyBorder="1" applyAlignment="1" applyProtection="1">
      <alignment horizontal="left" vertical="top" wrapText="1"/>
      <protection locked="0"/>
    </xf>
    <xf numFmtId="0" fontId="0" fillId="0" borderId="3" xfId="0" applyBorder="1" applyAlignment="1" applyProtection="1">
      <alignment vertical="top"/>
    </xf>
    <xf numFmtId="0" fontId="0" fillId="0" borderId="7" xfId="0" applyBorder="1" applyAlignment="1" applyProtection="1">
      <alignment vertical="top"/>
    </xf>
    <xf numFmtId="0" fontId="0" fillId="2" borderId="9" xfId="0" applyFill="1" applyBorder="1" applyAlignment="1" applyProtection="1">
      <alignment horizontal="left" vertical="top" wrapText="1"/>
    </xf>
    <xf numFmtId="0" fontId="0" fillId="0" borderId="10" xfId="0" applyBorder="1" applyAlignment="1" applyProtection="1">
      <alignment horizontal="left" vertical="top" wrapText="1"/>
    </xf>
    <xf numFmtId="0" fontId="0" fillId="0" borderId="11" xfId="0" applyBorder="1" applyAlignment="1" applyProtection="1">
      <alignment horizontal="left" vertical="top" wrapText="1"/>
    </xf>
    <xf numFmtId="0" fontId="0" fillId="2" borderId="4" xfId="0" applyFill="1" applyBorder="1" applyAlignment="1" applyProtection="1">
      <alignment horizontal="left" vertical="top" wrapText="1"/>
    </xf>
    <xf numFmtId="0" fontId="0" fillId="0" borderId="4" xfId="0"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B487E-A4A6-4883-9C52-0BC0D5C8F4B6}">
  <dimension ref="A1:AF144"/>
  <sheetViews>
    <sheetView showGridLines="0" tabSelected="1" zoomScaleNormal="100" workbookViewId="0">
      <pane ySplit="17" topLeftCell="A30" activePane="bottomLeft" state="frozen"/>
      <selection activeCell="G1" sqref="G1"/>
      <selection pane="bottomLeft" activeCell="N43" sqref="N43"/>
    </sheetView>
  </sheetViews>
  <sheetFormatPr defaultRowHeight="12.75" customHeight="1" x14ac:dyDescent="0.2"/>
  <cols>
    <col min="1" max="1" width="12.42578125" bestFit="1" customWidth="1"/>
    <col min="2" max="2" width="35.85546875" customWidth="1"/>
    <col min="3" max="3" width="6.42578125" style="2" customWidth="1"/>
    <col min="4" max="4" width="6.140625" customWidth="1"/>
    <col min="5" max="5" width="5.85546875" customWidth="1"/>
    <col min="6" max="6" width="10.7109375" style="9" customWidth="1"/>
    <col min="7" max="7" width="10.7109375" customWidth="1"/>
    <col min="8" max="8" width="10.7109375" style="8" customWidth="1"/>
    <col min="9" max="9" width="10.7109375" customWidth="1"/>
    <col min="10" max="10" width="10.7109375" style="8" customWidth="1"/>
    <col min="11" max="11" width="10.7109375" customWidth="1"/>
    <col min="12" max="12" width="10.7109375" style="8" customWidth="1"/>
    <col min="13" max="13" width="10.7109375" customWidth="1"/>
    <col min="14" max="14" width="10.7109375" style="8" customWidth="1"/>
    <col min="15" max="15" width="10.7109375" customWidth="1"/>
    <col min="16" max="16" width="4.28515625" style="10" customWidth="1"/>
    <col min="17" max="22" width="6.7109375" customWidth="1"/>
    <col min="23" max="29" width="14.7109375" customWidth="1"/>
    <col min="30" max="30" width="50.85546875" hidden="1" customWidth="1"/>
    <col min="31" max="31" width="0" hidden="1" customWidth="1"/>
    <col min="32" max="32" width="60.7109375" style="1" customWidth="1"/>
  </cols>
  <sheetData>
    <row r="1" spans="1:32" s="11" customFormat="1" ht="15.75" x14ac:dyDescent="0.2">
      <c r="B1" s="215" t="s">
        <v>0</v>
      </c>
      <c r="C1" s="216"/>
      <c r="D1" s="217"/>
      <c r="E1" s="217"/>
      <c r="F1" s="217"/>
      <c r="G1" s="217"/>
      <c r="H1" s="217"/>
      <c r="I1" s="217"/>
      <c r="J1" s="217"/>
      <c r="K1" s="217"/>
      <c r="L1" s="217"/>
      <c r="M1" s="217"/>
      <c r="N1" s="217"/>
      <c r="O1" s="217"/>
      <c r="P1" s="218"/>
      <c r="Q1" s="217"/>
      <c r="R1" s="217"/>
      <c r="S1" s="217"/>
      <c r="T1" s="217"/>
      <c r="U1" s="217"/>
      <c r="V1" s="217"/>
      <c r="W1" s="217"/>
      <c r="X1" s="217"/>
      <c r="Y1" s="217"/>
      <c r="Z1" s="217"/>
      <c r="AA1" s="217"/>
      <c r="AB1" s="217"/>
      <c r="AC1" s="217"/>
      <c r="AD1" s="224"/>
      <c r="AF1" s="12"/>
    </row>
    <row r="2" spans="1:32" s="11" customFormat="1" x14ac:dyDescent="0.2">
      <c r="B2" s="13"/>
      <c r="C2" s="14"/>
      <c r="D2" s="15"/>
      <c r="E2" s="15"/>
      <c r="F2" s="16"/>
      <c r="G2" s="17"/>
      <c r="H2" s="18"/>
      <c r="I2" s="17"/>
      <c r="J2" s="18"/>
      <c r="K2" s="19"/>
      <c r="L2" s="20"/>
      <c r="M2" s="19"/>
      <c r="N2" s="20"/>
      <c r="O2" s="19"/>
      <c r="P2" s="213"/>
      <c r="Q2" s="213"/>
      <c r="R2" s="213"/>
      <c r="S2" s="213"/>
      <c r="T2" s="213"/>
      <c r="U2" s="213"/>
      <c r="V2" s="213"/>
      <c r="W2" s="213"/>
      <c r="X2" s="213"/>
      <c r="Y2" s="213"/>
      <c r="Z2" s="213"/>
      <c r="AA2" s="213"/>
      <c r="AB2" s="213"/>
      <c r="AC2" s="190"/>
      <c r="AD2" s="225"/>
      <c r="AF2" s="21" t="s">
        <v>1</v>
      </c>
    </row>
    <row r="3" spans="1:32" s="11" customFormat="1" x14ac:dyDescent="0.2">
      <c r="B3" s="22" t="s">
        <v>2</v>
      </c>
      <c r="C3" s="23"/>
      <c r="D3" s="226" t="s">
        <v>3</v>
      </c>
      <c r="E3" s="227"/>
      <c r="F3" s="227"/>
      <c r="G3" s="227"/>
      <c r="H3" s="227"/>
      <c r="I3" s="227"/>
      <c r="J3" s="228"/>
      <c r="K3" s="19"/>
      <c r="L3" s="213" t="s">
        <v>4</v>
      </c>
      <c r="M3" s="219"/>
      <c r="N3" s="229">
        <v>2024</v>
      </c>
      <c r="O3" s="230"/>
      <c r="P3" s="213"/>
      <c r="Q3" s="213"/>
      <c r="R3" s="213"/>
      <c r="S3" s="213"/>
      <c r="T3" s="213"/>
      <c r="U3" s="213"/>
      <c r="V3" s="213"/>
      <c r="W3" s="213"/>
      <c r="X3" s="213"/>
      <c r="Y3" s="213"/>
      <c r="Z3" s="213"/>
      <c r="AA3" s="213"/>
      <c r="AB3" s="213"/>
      <c r="AC3" s="19"/>
      <c r="AD3" s="24"/>
      <c r="AE3" s="25"/>
      <c r="AF3" s="26"/>
    </row>
    <row r="4" spans="1:32" s="11" customFormat="1" ht="25.5" customHeight="1" x14ac:dyDescent="0.2">
      <c r="B4" s="27" t="s">
        <v>5</v>
      </c>
      <c r="C4" s="23"/>
      <c r="D4" s="211" t="s">
        <v>6</v>
      </c>
      <c r="E4" s="212"/>
      <c r="F4" s="212"/>
      <c r="G4" s="212"/>
      <c r="H4" s="212"/>
      <c r="I4" s="212"/>
      <c r="J4" s="212"/>
      <c r="K4" s="19"/>
      <c r="L4" s="213" t="s">
        <v>7</v>
      </c>
      <c r="M4" s="219"/>
      <c r="N4" s="229">
        <v>2029</v>
      </c>
      <c r="O4" s="230"/>
      <c r="P4" s="213"/>
      <c r="Q4" s="213"/>
      <c r="R4" s="213"/>
      <c r="S4" s="213"/>
      <c r="T4" s="213"/>
      <c r="U4" s="213"/>
      <c r="V4" s="213"/>
      <c r="W4" s="213"/>
      <c r="X4" s="213"/>
      <c r="Y4" s="213"/>
      <c r="Z4" s="213"/>
      <c r="AA4" s="213"/>
      <c r="AB4" s="213"/>
      <c r="AC4" s="19"/>
      <c r="AD4" s="28"/>
      <c r="AE4" s="29"/>
      <c r="AF4" s="30"/>
    </row>
    <row r="5" spans="1:32" s="11" customFormat="1" x14ac:dyDescent="0.2">
      <c r="B5" s="27" t="s">
        <v>8</v>
      </c>
      <c r="C5" s="23"/>
      <c r="D5" s="211" t="s">
        <v>174</v>
      </c>
      <c r="E5" s="212"/>
      <c r="F5" s="212"/>
      <c r="G5" s="212"/>
      <c r="H5" s="212"/>
      <c r="I5" s="212"/>
      <c r="J5" s="212"/>
      <c r="K5" s="19"/>
      <c r="L5" s="31"/>
      <c r="N5" s="217"/>
      <c r="O5" s="217"/>
      <c r="P5" s="213"/>
      <c r="Q5" s="213"/>
      <c r="R5" s="213"/>
      <c r="S5" s="213"/>
      <c r="T5" s="213"/>
      <c r="U5" s="213"/>
      <c r="V5" s="213"/>
      <c r="W5" s="213"/>
      <c r="X5" s="213"/>
      <c r="Y5" s="213"/>
      <c r="Z5" s="213"/>
      <c r="AA5" s="213"/>
      <c r="AB5" s="213"/>
      <c r="AC5" s="32"/>
      <c r="AD5" s="33"/>
      <c r="AE5" s="34"/>
      <c r="AF5" s="35"/>
    </row>
    <row r="6" spans="1:32" s="11" customFormat="1" x14ac:dyDescent="0.2">
      <c r="B6" s="27" t="s">
        <v>9</v>
      </c>
      <c r="C6" s="23"/>
      <c r="D6" s="211" t="s">
        <v>10</v>
      </c>
      <c r="E6" s="212"/>
      <c r="F6" s="212"/>
      <c r="G6" s="212"/>
      <c r="H6" s="212"/>
      <c r="I6" s="212"/>
      <c r="J6" s="212"/>
      <c r="K6" s="19"/>
      <c r="L6" s="213" t="s">
        <v>176</v>
      </c>
      <c r="M6" s="214"/>
      <c r="N6" s="220"/>
      <c r="O6" s="221"/>
      <c r="P6" s="213"/>
      <c r="Q6" s="213"/>
      <c r="R6" s="213"/>
      <c r="S6" s="213"/>
      <c r="T6" s="213"/>
      <c r="U6" s="213"/>
      <c r="V6" s="213"/>
      <c r="W6" s="213"/>
      <c r="X6" s="213"/>
      <c r="Y6" s="213"/>
      <c r="Z6" s="213"/>
      <c r="AA6" s="213"/>
      <c r="AB6" s="213"/>
      <c r="AC6" s="19"/>
      <c r="AD6" s="36"/>
      <c r="AE6" s="37"/>
      <c r="AF6" s="35"/>
    </row>
    <row r="7" spans="1:32" s="11" customFormat="1" x14ac:dyDescent="0.2">
      <c r="B7" s="38" t="s">
        <v>11</v>
      </c>
      <c r="C7" s="23"/>
      <c r="D7" s="211" t="s">
        <v>12</v>
      </c>
      <c r="E7" s="212"/>
      <c r="F7" s="212"/>
      <c r="G7" s="212"/>
      <c r="H7" s="212"/>
      <c r="I7" s="212"/>
      <c r="J7" s="212"/>
      <c r="K7" s="19"/>
      <c r="L7" s="213"/>
      <c r="M7" s="214"/>
      <c r="N7" s="222"/>
      <c r="O7" s="223"/>
      <c r="P7" s="213"/>
      <c r="Q7" s="213"/>
      <c r="R7" s="213"/>
      <c r="S7" s="213"/>
      <c r="T7" s="213"/>
      <c r="U7" s="213"/>
      <c r="V7" s="213"/>
      <c r="W7" s="213"/>
      <c r="X7" s="213"/>
      <c r="Y7" s="213"/>
      <c r="Z7" s="213"/>
      <c r="AA7" s="213"/>
      <c r="AB7" s="213"/>
      <c r="AC7" s="19"/>
      <c r="AD7" s="33"/>
      <c r="AE7" s="25"/>
      <c r="AF7" s="39"/>
    </row>
    <row r="8" spans="1:32" s="11" customFormat="1" x14ac:dyDescent="0.2">
      <c r="B8" s="40"/>
      <c r="C8" s="41"/>
      <c r="D8" s="15"/>
      <c r="E8" s="15"/>
      <c r="F8" s="16"/>
      <c r="G8" s="17"/>
      <c r="H8" s="18"/>
      <c r="I8" s="17"/>
      <c r="J8" s="18"/>
      <c r="K8" s="15"/>
      <c r="L8" s="18"/>
      <c r="M8" s="15"/>
      <c r="N8" s="18"/>
      <c r="O8" s="15"/>
      <c r="P8" s="213"/>
      <c r="Q8" s="213"/>
      <c r="R8" s="213"/>
      <c r="S8" s="213"/>
      <c r="T8" s="213"/>
      <c r="U8" s="213"/>
      <c r="V8" s="213"/>
      <c r="W8" s="213"/>
      <c r="X8" s="213"/>
      <c r="Y8" s="213"/>
      <c r="Z8" s="213"/>
      <c r="AA8" s="213"/>
      <c r="AB8" s="213"/>
      <c r="AC8" s="42"/>
      <c r="AD8" s="28"/>
      <c r="AE8" s="43"/>
      <c r="AF8" s="35"/>
    </row>
    <row r="9" spans="1:32" s="53" customFormat="1" ht="38.25" x14ac:dyDescent="0.2">
      <c r="A9" s="44" t="s">
        <v>13</v>
      </c>
      <c r="B9" s="24" t="s">
        <v>14</v>
      </c>
      <c r="C9" s="45" t="s">
        <v>15</v>
      </c>
      <c r="D9" s="24" t="s">
        <v>16</v>
      </c>
      <c r="E9" s="24" t="s">
        <v>17</v>
      </c>
      <c r="F9" s="46" t="s">
        <v>18</v>
      </c>
      <c r="G9" s="47" t="s">
        <v>19</v>
      </c>
      <c r="H9" s="48" t="s">
        <v>20</v>
      </c>
      <c r="I9" s="47" t="s">
        <v>172</v>
      </c>
      <c r="J9" s="48" t="s">
        <v>170</v>
      </c>
      <c r="K9" s="24" t="s">
        <v>21</v>
      </c>
      <c r="L9" s="48" t="s">
        <v>171</v>
      </c>
      <c r="M9" s="24" t="s">
        <v>22</v>
      </c>
      <c r="N9" s="48" t="s">
        <v>23</v>
      </c>
      <c r="O9" s="24" t="s">
        <v>24</v>
      </c>
      <c r="P9" s="49"/>
      <c r="Q9" s="206" t="s">
        <v>25</v>
      </c>
      <c r="R9" s="207"/>
      <c r="S9" s="207"/>
      <c r="T9" s="207"/>
      <c r="U9" s="207"/>
      <c r="V9" s="207"/>
      <c r="W9" s="50" t="s">
        <v>26</v>
      </c>
      <c r="X9" s="50" t="s">
        <v>27</v>
      </c>
      <c r="Y9" s="50" t="s">
        <v>28</v>
      </c>
      <c r="Z9" s="50" t="s">
        <v>29</v>
      </c>
      <c r="AA9" s="50" t="s">
        <v>30</v>
      </c>
      <c r="AB9" s="50" t="s">
        <v>31</v>
      </c>
      <c r="AC9" s="46" t="s">
        <v>32</v>
      </c>
      <c r="AD9" s="51"/>
      <c r="AE9" s="11"/>
      <c r="AF9" s="52" t="s">
        <v>33</v>
      </c>
    </row>
    <row r="10" spans="1:32" s="64" customFormat="1" x14ac:dyDescent="0.2">
      <c r="A10" s="11"/>
      <c r="B10" s="54"/>
      <c r="C10" s="55"/>
      <c r="D10" s="54"/>
      <c r="E10" s="54"/>
      <c r="F10" s="56"/>
      <c r="G10" s="57"/>
      <c r="H10" s="58"/>
      <c r="I10" s="57"/>
      <c r="J10" s="58"/>
      <c r="K10" s="54"/>
      <c r="L10" s="58"/>
      <c r="M10" s="54"/>
      <c r="N10" s="58"/>
      <c r="O10" s="54"/>
      <c r="P10" s="49"/>
      <c r="Q10" s="59">
        <f>N3</f>
        <v>2024</v>
      </c>
      <c r="R10" s="59">
        <f>Q10+1</f>
        <v>2025</v>
      </c>
      <c r="S10" s="59">
        <f>R10+1</f>
        <v>2026</v>
      </c>
      <c r="T10" s="59">
        <f>S10+1</f>
        <v>2027</v>
      </c>
      <c r="U10" s="59">
        <f>T10+1</f>
        <v>2028</v>
      </c>
      <c r="V10" s="59">
        <f>U10+1</f>
        <v>2029</v>
      </c>
      <c r="W10" s="60">
        <f>N3</f>
        <v>2024</v>
      </c>
      <c r="X10" s="60">
        <f>W10+1</f>
        <v>2025</v>
      </c>
      <c r="Y10" s="60">
        <f>X10+1</f>
        <v>2026</v>
      </c>
      <c r="Z10" s="60">
        <f>Y10+1</f>
        <v>2027</v>
      </c>
      <c r="AA10" s="60">
        <f>Z10+1</f>
        <v>2028</v>
      </c>
      <c r="AB10" s="61">
        <f>AA10+1</f>
        <v>2029</v>
      </c>
      <c r="AC10" s="62"/>
      <c r="AD10" s="63"/>
      <c r="AE10" s="11"/>
      <c r="AF10" s="12"/>
    </row>
    <row r="11" spans="1:32" s="65" customFormat="1" hidden="1" x14ac:dyDescent="0.2">
      <c r="B11" s="66"/>
      <c r="C11" s="67"/>
      <c r="D11" s="68"/>
      <c r="E11" s="69"/>
      <c r="F11" s="70"/>
      <c r="G11" s="71"/>
      <c r="H11" s="72"/>
      <c r="I11" s="71"/>
      <c r="J11" s="72"/>
      <c r="K11" s="66"/>
      <c r="L11" s="72"/>
      <c r="M11" s="66"/>
      <c r="N11" s="72"/>
      <c r="O11" s="66"/>
      <c r="P11" s="73"/>
      <c r="Q11" s="69"/>
      <c r="R11" s="69"/>
      <c r="S11" s="69"/>
      <c r="T11" s="69"/>
      <c r="U11" s="69"/>
      <c r="V11" s="69"/>
      <c r="W11" s="74"/>
      <c r="X11" s="74"/>
      <c r="Y11" s="74"/>
      <c r="Z11" s="74"/>
      <c r="AA11" s="74"/>
      <c r="AB11" s="74"/>
      <c r="AC11" s="74"/>
      <c r="AD11" s="75"/>
      <c r="AF11" s="12"/>
    </row>
    <row r="12" spans="1:32" s="65" customFormat="1" ht="25.5" hidden="1" x14ac:dyDescent="0.2">
      <c r="B12" s="76" t="s">
        <v>34</v>
      </c>
      <c r="C12" s="77"/>
      <c r="D12" s="78"/>
      <c r="E12" s="79"/>
      <c r="F12" s="80"/>
      <c r="G12" s="80"/>
      <c r="H12" s="81"/>
      <c r="I12" s="80"/>
      <c r="J12" s="81"/>
      <c r="K12" s="80"/>
      <c r="L12" s="81"/>
      <c r="M12" s="80"/>
      <c r="N12" s="81"/>
      <c r="O12" s="80"/>
      <c r="P12" s="73"/>
      <c r="Q12" s="79"/>
      <c r="R12" s="79"/>
      <c r="S12" s="79"/>
      <c r="T12" s="79"/>
      <c r="U12" s="79"/>
      <c r="V12" s="79"/>
      <c r="W12" s="80"/>
      <c r="X12" s="80"/>
      <c r="Y12" s="80"/>
      <c r="Z12" s="80"/>
      <c r="AA12" s="80"/>
      <c r="AB12" s="80"/>
      <c r="AC12" s="80"/>
      <c r="AD12" s="82"/>
      <c r="AF12" s="83"/>
    </row>
    <row r="13" spans="1:32" s="65" customFormat="1" hidden="1" x14ac:dyDescent="0.2">
      <c r="B13" s="78"/>
      <c r="C13" s="77"/>
      <c r="D13" s="78"/>
      <c r="E13" s="79"/>
      <c r="F13" s="80"/>
      <c r="G13" s="80"/>
      <c r="H13" s="81"/>
      <c r="I13" s="80"/>
      <c r="J13" s="81"/>
      <c r="K13" s="80"/>
      <c r="L13" s="81"/>
      <c r="M13" s="80"/>
      <c r="N13" s="81"/>
      <c r="O13" s="80"/>
      <c r="P13" s="73"/>
      <c r="Q13" s="79"/>
      <c r="R13" s="79"/>
      <c r="S13" s="79"/>
      <c r="T13" s="79"/>
      <c r="U13" s="79"/>
      <c r="V13" s="79"/>
      <c r="W13" s="80"/>
      <c r="X13" s="80"/>
      <c r="Y13" s="80"/>
      <c r="Z13" s="80"/>
      <c r="AA13" s="80"/>
      <c r="AB13" s="80"/>
      <c r="AC13" s="80"/>
      <c r="AD13" s="82"/>
      <c r="AF13" s="83"/>
    </row>
    <row r="14" spans="1:32" s="65" customFormat="1" ht="38.25" hidden="1" x14ac:dyDescent="0.2">
      <c r="B14" s="76" t="s">
        <v>35</v>
      </c>
      <c r="C14" s="84"/>
      <c r="D14" s="78"/>
      <c r="E14" s="79"/>
      <c r="F14" s="80"/>
      <c r="G14" s="85"/>
      <c r="H14" s="81"/>
      <c r="I14" s="85"/>
      <c r="J14" s="81"/>
      <c r="K14" s="80"/>
      <c r="L14" s="81"/>
      <c r="M14" s="80"/>
      <c r="N14" s="81"/>
      <c r="O14" s="80"/>
      <c r="P14" s="73"/>
      <c r="Q14" s="79"/>
      <c r="R14" s="79"/>
      <c r="S14" s="79"/>
      <c r="T14" s="79"/>
      <c r="U14" s="79"/>
      <c r="V14" s="79"/>
      <c r="W14" s="80"/>
      <c r="X14" s="80"/>
      <c r="Y14" s="80"/>
      <c r="Z14" s="80"/>
      <c r="AA14" s="80"/>
      <c r="AB14" s="80"/>
      <c r="AC14" s="80"/>
      <c r="AD14" s="82"/>
      <c r="AF14" s="12"/>
    </row>
    <row r="15" spans="1:32" s="65" customFormat="1" hidden="1" x14ac:dyDescent="0.2">
      <c r="B15" s="78"/>
      <c r="C15" s="86"/>
      <c r="D15" s="78"/>
      <c r="E15" s="79"/>
      <c r="F15" s="80"/>
      <c r="G15" s="85"/>
      <c r="H15" s="81"/>
      <c r="I15" s="85"/>
      <c r="J15" s="81"/>
      <c r="K15" s="80"/>
      <c r="L15" s="81"/>
      <c r="M15" s="80"/>
      <c r="N15" s="81"/>
      <c r="O15" s="80"/>
      <c r="P15" s="73"/>
      <c r="Q15" s="79"/>
      <c r="R15" s="79"/>
      <c r="S15" s="79"/>
      <c r="T15" s="79"/>
      <c r="U15" s="79"/>
      <c r="V15" s="79"/>
      <c r="W15" s="80"/>
      <c r="X15" s="80"/>
      <c r="Y15" s="80"/>
      <c r="Z15" s="80"/>
      <c r="AA15" s="80"/>
      <c r="AB15" s="80"/>
      <c r="AC15" s="80"/>
      <c r="AD15" s="82"/>
      <c r="AF15" s="12"/>
    </row>
    <row r="16" spans="1:32" s="65" customFormat="1" ht="25.5" hidden="1" x14ac:dyDescent="0.2">
      <c r="B16" s="76" t="s">
        <v>36</v>
      </c>
      <c r="C16" s="84"/>
      <c r="D16" s="78"/>
      <c r="E16" s="79"/>
      <c r="F16" s="80"/>
      <c r="G16" s="85"/>
      <c r="H16" s="81"/>
      <c r="I16" s="85"/>
      <c r="J16" s="81"/>
      <c r="K16" s="80"/>
      <c r="L16" s="81"/>
      <c r="M16" s="80"/>
      <c r="N16" s="81"/>
      <c r="O16" s="80"/>
      <c r="P16" s="73"/>
      <c r="Q16" s="79"/>
      <c r="R16" s="79"/>
      <c r="S16" s="79"/>
      <c r="T16" s="79"/>
      <c r="U16" s="79"/>
      <c r="V16" s="79"/>
      <c r="W16" s="80"/>
      <c r="X16" s="80"/>
      <c r="Y16" s="80"/>
      <c r="Z16" s="80"/>
      <c r="AA16" s="80"/>
      <c r="AB16" s="80"/>
      <c r="AC16" s="80"/>
      <c r="AD16" s="82"/>
      <c r="AF16" s="12"/>
    </row>
    <row r="17" spans="1:32" s="65" customFormat="1" hidden="1" x14ac:dyDescent="0.2">
      <c r="B17" s="78"/>
      <c r="C17" s="86"/>
      <c r="D17" s="78"/>
      <c r="E17" s="79"/>
      <c r="F17" s="80"/>
      <c r="G17" s="85"/>
      <c r="H17" s="81"/>
      <c r="I17" s="85"/>
      <c r="J17" s="81"/>
      <c r="K17" s="80"/>
      <c r="L17" s="81"/>
      <c r="M17" s="80"/>
      <c r="N17" s="81"/>
      <c r="O17" s="80"/>
      <c r="P17" s="73"/>
      <c r="Q17" s="79"/>
      <c r="R17" s="79"/>
      <c r="S17" s="79"/>
      <c r="T17" s="79"/>
      <c r="U17" s="79"/>
      <c r="V17" s="79"/>
      <c r="W17" s="80"/>
      <c r="X17" s="80"/>
      <c r="Y17" s="80"/>
      <c r="Z17" s="80"/>
      <c r="AA17" s="80"/>
      <c r="AB17" s="80"/>
      <c r="AC17" s="80"/>
      <c r="AD17" s="82"/>
      <c r="AF17" s="12"/>
    </row>
    <row r="18" spans="1:32" s="11" customFormat="1" x14ac:dyDescent="0.2">
      <c r="B18" s="87" t="s">
        <v>37</v>
      </c>
      <c r="C18" s="84"/>
      <c r="D18" s="88"/>
      <c r="E18" s="89"/>
      <c r="F18" s="90"/>
      <c r="G18" s="91"/>
      <c r="H18" s="92"/>
      <c r="I18" s="91"/>
      <c r="J18" s="92"/>
      <c r="K18" s="90"/>
      <c r="L18" s="92"/>
      <c r="M18" s="90"/>
      <c r="N18" s="92"/>
      <c r="O18" s="90"/>
      <c r="P18" s="49"/>
      <c r="Q18" s="89"/>
      <c r="R18" s="89"/>
      <c r="S18" s="89"/>
      <c r="T18" s="89"/>
      <c r="U18" s="89"/>
      <c r="V18" s="89"/>
      <c r="W18" s="90"/>
      <c r="X18" s="90"/>
      <c r="Y18" s="90"/>
      <c r="Z18" s="90"/>
      <c r="AA18" s="90"/>
      <c r="AB18" s="90"/>
      <c r="AC18" s="90"/>
      <c r="AD18" s="93"/>
      <c r="AF18" s="12"/>
    </row>
    <row r="19" spans="1:32" s="11" customFormat="1" x14ac:dyDescent="0.2">
      <c r="B19" s="94" t="s">
        <v>38</v>
      </c>
      <c r="C19" s="95"/>
      <c r="D19" s="88"/>
      <c r="E19" s="89"/>
      <c r="F19" s="90"/>
      <c r="G19" s="91"/>
      <c r="H19" s="92"/>
      <c r="I19" s="91"/>
      <c r="J19" s="92"/>
      <c r="K19" s="90"/>
      <c r="L19" s="92"/>
      <c r="M19" s="90"/>
      <c r="N19" s="92"/>
      <c r="O19" s="90"/>
      <c r="P19" s="49"/>
      <c r="Q19" s="89"/>
      <c r="R19" s="89"/>
      <c r="S19" s="89"/>
      <c r="T19" s="89"/>
      <c r="U19" s="89"/>
      <c r="V19" s="89"/>
      <c r="W19" s="90"/>
      <c r="X19" s="90"/>
      <c r="Y19" s="90"/>
      <c r="Z19" s="90"/>
      <c r="AA19" s="90"/>
      <c r="AB19" s="90"/>
      <c r="AC19" s="90"/>
      <c r="AD19" s="93"/>
      <c r="AF19" s="12"/>
    </row>
    <row r="20" spans="1:32" s="11" customFormat="1" ht="42.75" customHeight="1" x14ac:dyDescent="0.2">
      <c r="B20" s="94" t="s">
        <v>39</v>
      </c>
      <c r="C20" s="95"/>
      <c r="D20" s="88"/>
      <c r="E20" s="89"/>
      <c r="F20" s="90"/>
      <c r="G20" s="91"/>
      <c r="H20" s="92"/>
      <c r="I20" s="91"/>
      <c r="J20" s="92"/>
      <c r="K20" s="90"/>
      <c r="L20" s="92"/>
      <c r="M20" s="90"/>
      <c r="N20" s="92"/>
      <c r="O20" s="90"/>
      <c r="P20" s="49"/>
      <c r="Q20" s="89"/>
      <c r="R20" s="89"/>
      <c r="S20" s="89"/>
      <c r="T20" s="89"/>
      <c r="U20" s="89"/>
      <c r="V20" s="89"/>
      <c r="W20" s="90"/>
      <c r="X20" s="90"/>
      <c r="Y20" s="90"/>
      <c r="Z20" s="90"/>
      <c r="AA20" s="90"/>
      <c r="AB20" s="90"/>
      <c r="AC20" s="90"/>
      <c r="AD20" s="93"/>
      <c r="AF20" s="12"/>
    </row>
    <row r="21" spans="1:32" s="11" customFormat="1" ht="63.75" x14ac:dyDescent="0.2">
      <c r="A21" s="11">
        <v>1</v>
      </c>
      <c r="B21" s="96" t="s">
        <v>40</v>
      </c>
      <c r="C21" s="86">
        <v>1</v>
      </c>
      <c r="D21" s="88">
        <v>20</v>
      </c>
      <c r="E21" s="89" t="s">
        <v>41</v>
      </c>
      <c r="F21" s="3">
        <v>0</v>
      </c>
      <c r="G21" s="5">
        <f>+F21*C21</f>
        <v>0</v>
      </c>
      <c r="H21" s="4">
        <v>0</v>
      </c>
      <c r="I21" s="6">
        <f>+H21*G21</f>
        <v>0</v>
      </c>
      <c r="J21" s="4">
        <v>0</v>
      </c>
      <c r="K21" s="97">
        <f>+J21*C21</f>
        <v>0</v>
      </c>
      <c r="L21" s="4">
        <v>0</v>
      </c>
      <c r="M21" s="6">
        <f>+L21*C21</f>
        <v>0</v>
      </c>
      <c r="N21" s="7">
        <v>0</v>
      </c>
      <c r="O21" s="98">
        <f>+N21+M21+K21+I21</f>
        <v>0</v>
      </c>
      <c r="P21" s="49"/>
      <c r="Q21" s="99" t="s">
        <v>42</v>
      </c>
      <c r="R21" s="89" t="s">
        <v>42</v>
      </c>
      <c r="S21" s="89" t="s">
        <v>42</v>
      </c>
      <c r="T21" s="89" t="s">
        <v>42</v>
      </c>
      <c r="U21" s="89" t="s">
        <v>42</v>
      </c>
      <c r="V21" s="89" t="s">
        <v>42</v>
      </c>
      <c r="W21" s="90">
        <f>IF(Q21="j",$O21,0)</f>
        <v>0</v>
      </c>
      <c r="X21" s="90">
        <f t="shared" ref="W21:AB25" si="0">IF(R21="j",$O21,0)</f>
        <v>0</v>
      </c>
      <c r="Y21" s="90">
        <f t="shared" si="0"/>
        <v>0</v>
      </c>
      <c r="Z21" s="90">
        <f t="shared" si="0"/>
        <v>0</v>
      </c>
      <c r="AA21" s="90">
        <f t="shared" si="0"/>
        <v>0</v>
      </c>
      <c r="AB21" s="90">
        <f t="shared" si="0"/>
        <v>0</v>
      </c>
      <c r="AC21" s="90">
        <f>SUM(W21:AB21)</f>
        <v>0</v>
      </c>
      <c r="AD21" s="93"/>
      <c r="AE21" s="100" t="s">
        <v>43</v>
      </c>
      <c r="AF21" s="101" t="s">
        <v>44</v>
      </c>
    </row>
    <row r="22" spans="1:32" s="11" customFormat="1" ht="63.75" x14ac:dyDescent="0.2">
      <c r="A22" s="11">
        <v>2</v>
      </c>
      <c r="B22" s="96" t="s">
        <v>45</v>
      </c>
      <c r="C22" s="86">
        <v>1</v>
      </c>
      <c r="D22" s="88">
        <v>170</v>
      </c>
      <c r="E22" s="89" t="s">
        <v>41</v>
      </c>
      <c r="F22" s="3">
        <v>0</v>
      </c>
      <c r="G22" s="5">
        <f t="shared" ref="G22:G25" si="1">+F22*C22</f>
        <v>0</v>
      </c>
      <c r="H22" s="4">
        <v>0</v>
      </c>
      <c r="I22" s="6">
        <f t="shared" ref="I22:I25" si="2">+H22*G22</f>
        <v>0</v>
      </c>
      <c r="J22" s="4">
        <v>0</v>
      </c>
      <c r="K22" s="97">
        <f t="shared" ref="K22:K25" si="3">+J22*C22</f>
        <v>0</v>
      </c>
      <c r="L22" s="4">
        <v>0</v>
      </c>
      <c r="M22" s="6">
        <f t="shared" ref="M22:M25" si="4">+L22*C22</f>
        <v>0</v>
      </c>
      <c r="N22" s="7">
        <v>0</v>
      </c>
      <c r="O22" s="98">
        <f t="shared" ref="O22:O25" si="5">+N22+M22+K22+I22</f>
        <v>0</v>
      </c>
      <c r="P22" s="49"/>
      <c r="Q22" s="99" t="s">
        <v>42</v>
      </c>
      <c r="R22" s="89" t="s">
        <v>42</v>
      </c>
      <c r="S22" s="89" t="s">
        <v>42</v>
      </c>
      <c r="T22" s="89" t="s">
        <v>42</v>
      </c>
      <c r="U22" s="89" t="s">
        <v>42</v>
      </c>
      <c r="V22" s="89" t="s">
        <v>42</v>
      </c>
      <c r="W22" s="90">
        <f t="shared" si="0"/>
        <v>0</v>
      </c>
      <c r="X22" s="90">
        <f t="shared" si="0"/>
        <v>0</v>
      </c>
      <c r="Y22" s="90">
        <f t="shared" si="0"/>
        <v>0</v>
      </c>
      <c r="Z22" s="90">
        <f t="shared" si="0"/>
        <v>0</v>
      </c>
      <c r="AA22" s="90">
        <f t="shared" si="0"/>
        <v>0</v>
      </c>
      <c r="AB22" s="90">
        <f t="shared" si="0"/>
        <v>0</v>
      </c>
      <c r="AC22" s="90">
        <f t="shared" ref="AC22:AC25" si="6">SUM(W22:AB22)</f>
        <v>0</v>
      </c>
      <c r="AD22" s="93"/>
      <c r="AF22" s="102" t="s">
        <v>46</v>
      </c>
    </row>
    <row r="23" spans="1:32" s="11" customFormat="1" ht="63.75" x14ac:dyDescent="0.2">
      <c r="A23" s="11">
        <v>3</v>
      </c>
      <c r="B23" s="96" t="s">
        <v>47</v>
      </c>
      <c r="C23" s="86">
        <v>1</v>
      </c>
      <c r="D23" s="88">
        <v>80</v>
      </c>
      <c r="E23" s="99" t="s">
        <v>41</v>
      </c>
      <c r="F23" s="3">
        <v>0</v>
      </c>
      <c r="G23" s="5">
        <f t="shared" si="1"/>
        <v>0</v>
      </c>
      <c r="H23" s="4">
        <v>0</v>
      </c>
      <c r="I23" s="6">
        <f t="shared" si="2"/>
        <v>0</v>
      </c>
      <c r="J23" s="4">
        <v>0</v>
      </c>
      <c r="K23" s="97">
        <f t="shared" si="3"/>
        <v>0</v>
      </c>
      <c r="L23" s="4">
        <v>0</v>
      </c>
      <c r="M23" s="6">
        <f t="shared" si="4"/>
        <v>0</v>
      </c>
      <c r="N23" s="7">
        <v>0</v>
      </c>
      <c r="O23" s="98">
        <f t="shared" si="5"/>
        <v>0</v>
      </c>
      <c r="P23" s="49"/>
      <c r="Q23" s="99" t="s">
        <v>42</v>
      </c>
      <c r="R23" s="89" t="s">
        <v>42</v>
      </c>
      <c r="S23" s="89" t="s">
        <v>42</v>
      </c>
      <c r="T23" s="89" t="s">
        <v>42</v>
      </c>
      <c r="U23" s="89" t="s">
        <v>42</v>
      </c>
      <c r="V23" s="89" t="s">
        <v>42</v>
      </c>
      <c r="W23" s="90">
        <f t="shared" si="0"/>
        <v>0</v>
      </c>
      <c r="X23" s="90">
        <f t="shared" si="0"/>
        <v>0</v>
      </c>
      <c r="Y23" s="90">
        <f t="shared" si="0"/>
        <v>0</v>
      </c>
      <c r="Z23" s="90">
        <f t="shared" si="0"/>
        <v>0</v>
      </c>
      <c r="AA23" s="90">
        <f t="shared" si="0"/>
        <v>0</v>
      </c>
      <c r="AB23" s="90">
        <f t="shared" si="0"/>
        <v>0</v>
      </c>
      <c r="AC23" s="90">
        <f t="shared" si="6"/>
        <v>0</v>
      </c>
      <c r="AD23" s="93"/>
      <c r="AF23" s="101" t="s">
        <v>44</v>
      </c>
    </row>
    <row r="24" spans="1:32" s="11" customFormat="1" ht="51" x14ac:dyDescent="0.2">
      <c r="A24" s="11">
        <v>4</v>
      </c>
      <c r="B24" s="96" t="s">
        <v>48</v>
      </c>
      <c r="C24" s="86">
        <v>1</v>
      </c>
      <c r="D24" s="88">
        <v>21</v>
      </c>
      <c r="E24" s="99" t="s">
        <v>49</v>
      </c>
      <c r="F24" s="3">
        <v>0</v>
      </c>
      <c r="G24" s="5">
        <f t="shared" si="1"/>
        <v>0</v>
      </c>
      <c r="H24" s="4">
        <v>0</v>
      </c>
      <c r="I24" s="6">
        <f t="shared" si="2"/>
        <v>0</v>
      </c>
      <c r="J24" s="4">
        <v>0</v>
      </c>
      <c r="K24" s="97">
        <f t="shared" si="3"/>
        <v>0</v>
      </c>
      <c r="L24" s="4">
        <v>0</v>
      </c>
      <c r="M24" s="6">
        <f t="shared" si="4"/>
        <v>0</v>
      </c>
      <c r="N24" s="7">
        <v>0</v>
      </c>
      <c r="O24" s="98">
        <f t="shared" si="5"/>
        <v>0</v>
      </c>
      <c r="P24" s="49"/>
      <c r="Q24" s="99" t="s">
        <v>42</v>
      </c>
      <c r="R24" s="89" t="s">
        <v>42</v>
      </c>
      <c r="S24" s="89" t="s">
        <v>42</v>
      </c>
      <c r="T24" s="89"/>
      <c r="U24" s="89" t="s">
        <v>42</v>
      </c>
      <c r="V24" s="89" t="s">
        <v>42</v>
      </c>
      <c r="W24" s="90">
        <f t="shared" si="0"/>
        <v>0</v>
      </c>
      <c r="X24" s="90">
        <f t="shared" si="0"/>
        <v>0</v>
      </c>
      <c r="Y24" s="90">
        <f t="shared" si="0"/>
        <v>0</v>
      </c>
      <c r="Z24" s="90">
        <f t="shared" si="0"/>
        <v>0</v>
      </c>
      <c r="AA24" s="90">
        <f t="shared" si="0"/>
        <v>0</v>
      </c>
      <c r="AB24" s="90">
        <f t="shared" si="0"/>
        <v>0</v>
      </c>
      <c r="AC24" s="90">
        <f t="shared" si="6"/>
        <v>0</v>
      </c>
      <c r="AD24" s="93"/>
      <c r="AF24" s="101" t="s">
        <v>50</v>
      </c>
    </row>
    <row r="25" spans="1:32" s="11" customFormat="1" ht="38.25" x14ac:dyDescent="0.2">
      <c r="A25" s="11">
        <v>5</v>
      </c>
      <c r="B25" s="88" t="s">
        <v>51</v>
      </c>
      <c r="C25" s="86">
        <v>1</v>
      </c>
      <c r="D25" s="88">
        <v>60</v>
      </c>
      <c r="E25" s="99" t="s">
        <v>41</v>
      </c>
      <c r="F25" s="3">
        <v>0</v>
      </c>
      <c r="G25" s="5">
        <f t="shared" si="1"/>
        <v>0</v>
      </c>
      <c r="H25" s="4">
        <v>0</v>
      </c>
      <c r="I25" s="6">
        <f t="shared" si="2"/>
        <v>0</v>
      </c>
      <c r="J25" s="4">
        <v>0</v>
      </c>
      <c r="K25" s="97">
        <f t="shared" si="3"/>
        <v>0</v>
      </c>
      <c r="L25" s="4">
        <v>0</v>
      </c>
      <c r="M25" s="6">
        <f t="shared" si="4"/>
        <v>0</v>
      </c>
      <c r="N25" s="7">
        <v>0</v>
      </c>
      <c r="O25" s="98">
        <f t="shared" si="5"/>
        <v>0</v>
      </c>
      <c r="P25" s="49"/>
      <c r="Q25" s="99" t="s">
        <v>42</v>
      </c>
      <c r="R25" s="89" t="s">
        <v>42</v>
      </c>
      <c r="S25" s="89" t="s">
        <v>42</v>
      </c>
      <c r="T25" s="89" t="s">
        <v>42</v>
      </c>
      <c r="U25" s="89" t="s">
        <v>42</v>
      </c>
      <c r="V25" s="89" t="s">
        <v>42</v>
      </c>
      <c r="W25" s="90">
        <f t="shared" si="0"/>
        <v>0</v>
      </c>
      <c r="X25" s="90">
        <f t="shared" si="0"/>
        <v>0</v>
      </c>
      <c r="Y25" s="90">
        <f t="shared" si="0"/>
        <v>0</v>
      </c>
      <c r="Z25" s="90">
        <f t="shared" si="0"/>
        <v>0</v>
      </c>
      <c r="AA25" s="90">
        <f t="shared" si="0"/>
        <v>0</v>
      </c>
      <c r="AB25" s="90">
        <f t="shared" si="0"/>
        <v>0</v>
      </c>
      <c r="AC25" s="90">
        <f t="shared" si="6"/>
        <v>0</v>
      </c>
      <c r="AD25" s="93"/>
      <c r="AF25" s="103" t="s">
        <v>52</v>
      </c>
    </row>
    <row r="26" spans="1:32" s="11" customFormat="1" hidden="1" x14ac:dyDescent="0.2">
      <c r="B26" s="104"/>
      <c r="C26" s="86"/>
      <c r="D26" s="88"/>
      <c r="E26" s="89"/>
      <c r="F26" s="90"/>
      <c r="G26" s="91"/>
      <c r="H26" s="92"/>
      <c r="I26" s="91"/>
      <c r="J26" s="92"/>
      <c r="K26" s="90"/>
      <c r="L26" s="92"/>
      <c r="M26" s="90"/>
      <c r="N26" s="92"/>
      <c r="O26" s="90"/>
      <c r="P26" s="49"/>
      <c r="Q26" s="89"/>
      <c r="R26" s="89"/>
      <c r="S26" s="89"/>
      <c r="T26" s="89"/>
      <c r="U26" s="89"/>
      <c r="V26" s="89"/>
      <c r="W26" s="90"/>
      <c r="X26" s="90"/>
      <c r="Y26" s="90"/>
      <c r="Z26" s="90"/>
      <c r="AA26" s="90"/>
      <c r="AB26" s="90"/>
      <c r="AC26" s="90"/>
      <c r="AD26" s="93"/>
      <c r="AF26" s="12"/>
    </row>
    <row r="27" spans="1:32" s="65" customFormat="1" ht="25.5" hidden="1" customHeight="1" x14ac:dyDescent="0.2">
      <c r="B27" s="76" t="s">
        <v>53</v>
      </c>
      <c r="C27" s="84"/>
      <c r="D27" s="78"/>
      <c r="E27" s="79"/>
      <c r="F27" s="80"/>
      <c r="G27" s="85"/>
      <c r="H27" s="81"/>
      <c r="I27" s="85"/>
      <c r="J27" s="92"/>
      <c r="K27" s="80"/>
      <c r="L27" s="81"/>
      <c r="M27" s="80"/>
      <c r="N27" s="81"/>
      <c r="O27" s="80"/>
      <c r="P27" s="73"/>
      <c r="Q27" s="79"/>
      <c r="R27" s="79"/>
      <c r="S27" s="79"/>
      <c r="T27" s="79"/>
      <c r="U27" s="79"/>
      <c r="V27" s="79"/>
      <c r="W27" s="80"/>
      <c r="X27" s="80"/>
      <c r="Y27" s="80"/>
      <c r="Z27" s="80"/>
      <c r="AA27" s="80"/>
      <c r="AB27" s="80"/>
      <c r="AC27" s="80"/>
      <c r="AD27" s="82"/>
      <c r="AF27" s="12"/>
    </row>
    <row r="28" spans="1:32" s="11" customFormat="1" x14ac:dyDescent="0.2">
      <c r="B28" s="88"/>
      <c r="C28" s="86"/>
      <c r="D28" s="88"/>
      <c r="E28" s="89"/>
      <c r="F28" s="90"/>
      <c r="G28" s="91"/>
      <c r="H28" s="92"/>
      <c r="I28" s="91"/>
      <c r="J28" s="92"/>
      <c r="K28" s="90"/>
      <c r="L28" s="92"/>
      <c r="M28" s="90"/>
      <c r="N28" s="92"/>
      <c r="O28" s="90"/>
      <c r="P28" s="49"/>
      <c r="Q28" s="89"/>
      <c r="R28" s="89"/>
      <c r="S28" s="89"/>
      <c r="T28" s="89"/>
      <c r="U28" s="89"/>
      <c r="V28" s="89"/>
      <c r="W28" s="90"/>
      <c r="X28" s="90"/>
      <c r="Y28" s="90"/>
      <c r="Z28" s="90"/>
      <c r="AA28" s="90"/>
      <c r="AB28" s="90"/>
      <c r="AC28" s="90"/>
      <c r="AD28" s="93"/>
      <c r="AF28" s="12"/>
    </row>
    <row r="29" spans="1:32" s="11" customFormat="1" x14ac:dyDescent="0.2">
      <c r="B29" s="87" t="s">
        <v>54</v>
      </c>
      <c r="C29" s="84"/>
      <c r="D29" s="88"/>
      <c r="E29" s="88"/>
      <c r="F29" s="90"/>
      <c r="G29" s="91"/>
      <c r="H29" s="92"/>
      <c r="I29" s="91"/>
      <c r="J29" s="92"/>
      <c r="K29" s="90"/>
      <c r="L29" s="92"/>
      <c r="M29" s="90"/>
      <c r="N29" s="92"/>
      <c r="O29" s="90"/>
      <c r="P29" s="49"/>
      <c r="Q29" s="89"/>
      <c r="R29" s="89"/>
      <c r="S29" s="89"/>
      <c r="T29" s="89"/>
      <c r="U29" s="89"/>
      <c r="V29" s="89"/>
      <c r="W29" s="90"/>
      <c r="X29" s="90"/>
      <c r="Y29" s="90"/>
      <c r="Z29" s="90"/>
      <c r="AA29" s="90"/>
      <c r="AB29" s="90"/>
      <c r="AC29" s="90"/>
      <c r="AD29" s="93"/>
      <c r="AF29" s="12"/>
    </row>
    <row r="30" spans="1:32" s="11" customFormat="1" ht="89.25" x14ac:dyDescent="0.2">
      <c r="B30" s="94" t="s">
        <v>55</v>
      </c>
      <c r="C30" s="95"/>
      <c r="D30" s="88"/>
      <c r="E30" s="89"/>
      <c r="F30" s="90"/>
      <c r="G30" s="91"/>
      <c r="H30" s="92"/>
      <c r="I30" s="91"/>
      <c r="J30" s="92"/>
      <c r="K30" s="90"/>
      <c r="L30" s="92"/>
      <c r="M30" s="90"/>
      <c r="N30" s="92"/>
      <c r="O30" s="90"/>
      <c r="P30" s="49"/>
      <c r="Q30" s="89"/>
      <c r="R30" s="89"/>
      <c r="S30" s="89"/>
      <c r="T30" s="89"/>
      <c r="U30" s="89"/>
      <c r="V30" s="89"/>
      <c r="W30" s="90"/>
      <c r="X30" s="90"/>
      <c r="Y30" s="90"/>
      <c r="Z30" s="90"/>
      <c r="AA30" s="90"/>
      <c r="AB30" s="90"/>
      <c r="AC30" s="90"/>
      <c r="AD30" s="93"/>
      <c r="AF30" s="12"/>
    </row>
    <row r="31" spans="1:32" s="11" customFormat="1" ht="38.25" x14ac:dyDescent="0.2">
      <c r="A31" s="11">
        <v>6</v>
      </c>
      <c r="B31" s="96" t="s">
        <v>56</v>
      </c>
      <c r="C31" s="105">
        <v>1</v>
      </c>
      <c r="D31" s="88">
        <v>4322</v>
      </c>
      <c r="E31" s="89" t="s">
        <v>57</v>
      </c>
      <c r="F31" s="3">
        <v>0</v>
      </c>
      <c r="G31" s="5">
        <f t="shared" ref="G31:G33" si="7">+F31*C31</f>
        <v>0</v>
      </c>
      <c r="H31" s="4">
        <v>0</v>
      </c>
      <c r="I31" s="6">
        <f t="shared" ref="I31:I33" si="8">+H31*G31</f>
        <v>0</v>
      </c>
      <c r="J31" s="4">
        <v>0</v>
      </c>
      <c r="K31" s="97">
        <f t="shared" ref="K31:K33" si="9">+J31*C31</f>
        <v>0</v>
      </c>
      <c r="L31" s="4">
        <v>0</v>
      </c>
      <c r="M31" s="6">
        <f t="shared" ref="M31:M33" si="10">+L31*C31</f>
        <v>0</v>
      </c>
      <c r="N31" s="4">
        <v>0</v>
      </c>
      <c r="O31" s="98">
        <f t="shared" ref="O31:O33" si="11">+N31+M31+K31+I31</f>
        <v>0</v>
      </c>
      <c r="P31" s="49"/>
      <c r="Q31" s="99"/>
      <c r="R31" s="89" t="s">
        <v>42</v>
      </c>
      <c r="S31" s="89"/>
      <c r="T31" s="99"/>
      <c r="U31" s="89"/>
      <c r="V31" s="89" t="s">
        <v>42</v>
      </c>
      <c r="W31" s="90">
        <f t="shared" ref="W31:AB33" si="12">IF(Q31="j",$O31,0)</f>
        <v>0</v>
      </c>
      <c r="X31" s="90">
        <f t="shared" si="12"/>
        <v>0</v>
      </c>
      <c r="Y31" s="90">
        <f t="shared" si="12"/>
        <v>0</v>
      </c>
      <c r="Z31" s="90">
        <f t="shared" si="12"/>
        <v>0</v>
      </c>
      <c r="AA31" s="90">
        <f t="shared" si="12"/>
        <v>0</v>
      </c>
      <c r="AB31" s="90">
        <f t="shared" si="12"/>
        <v>0</v>
      </c>
      <c r="AC31" s="90">
        <f t="shared" ref="AC31:AC33" si="13">SUM(W31:AB31)</f>
        <v>0</v>
      </c>
      <c r="AD31" s="93"/>
      <c r="AF31" s="101" t="s">
        <v>58</v>
      </c>
    </row>
    <row r="32" spans="1:32" s="11" customFormat="1" ht="38.25" x14ac:dyDescent="0.2">
      <c r="A32" s="11">
        <v>7</v>
      </c>
      <c r="B32" s="88" t="s">
        <v>59</v>
      </c>
      <c r="C32" s="86">
        <v>1</v>
      </c>
      <c r="D32" s="88">
        <v>144</v>
      </c>
      <c r="E32" s="99" t="s">
        <v>57</v>
      </c>
      <c r="F32" s="3">
        <v>0</v>
      </c>
      <c r="G32" s="5">
        <f t="shared" si="7"/>
        <v>0</v>
      </c>
      <c r="H32" s="4">
        <v>0</v>
      </c>
      <c r="I32" s="6">
        <f t="shared" si="8"/>
        <v>0</v>
      </c>
      <c r="J32" s="4">
        <v>0</v>
      </c>
      <c r="K32" s="97">
        <f t="shared" si="9"/>
        <v>0</v>
      </c>
      <c r="L32" s="4">
        <v>0</v>
      </c>
      <c r="M32" s="6">
        <f t="shared" si="10"/>
        <v>0</v>
      </c>
      <c r="N32" s="4">
        <v>0</v>
      </c>
      <c r="O32" s="98">
        <f t="shared" si="11"/>
        <v>0</v>
      </c>
      <c r="P32" s="49"/>
      <c r="Q32" s="89"/>
      <c r="R32" s="89" t="s">
        <v>42</v>
      </c>
      <c r="S32" s="89"/>
      <c r="T32" s="89"/>
      <c r="U32" s="89"/>
      <c r="V32" s="89"/>
      <c r="W32" s="90">
        <f t="shared" si="12"/>
        <v>0</v>
      </c>
      <c r="X32" s="90">
        <f t="shared" si="12"/>
        <v>0</v>
      </c>
      <c r="Y32" s="90">
        <f t="shared" si="12"/>
        <v>0</v>
      </c>
      <c r="Z32" s="90">
        <f t="shared" si="12"/>
        <v>0</v>
      </c>
      <c r="AA32" s="90">
        <f t="shared" si="12"/>
        <v>0</v>
      </c>
      <c r="AB32" s="90">
        <f t="shared" si="12"/>
        <v>0</v>
      </c>
      <c r="AC32" s="90">
        <f t="shared" si="13"/>
        <v>0</v>
      </c>
      <c r="AD32" s="93"/>
      <c r="AF32" s="102" t="s">
        <v>60</v>
      </c>
    </row>
    <row r="33" spans="1:32" s="11" customFormat="1" ht="51" x14ac:dyDescent="0.2">
      <c r="A33" s="11">
        <v>8</v>
      </c>
      <c r="B33" s="88" t="s">
        <v>61</v>
      </c>
      <c r="C33" s="105">
        <v>1</v>
      </c>
      <c r="D33" s="88">
        <v>110</v>
      </c>
      <c r="E33" s="89" t="s">
        <v>62</v>
      </c>
      <c r="F33" s="3">
        <v>0</v>
      </c>
      <c r="G33" s="5">
        <f t="shared" si="7"/>
        <v>0</v>
      </c>
      <c r="H33" s="4">
        <v>0</v>
      </c>
      <c r="I33" s="6">
        <f t="shared" si="8"/>
        <v>0</v>
      </c>
      <c r="J33" s="4">
        <v>0</v>
      </c>
      <c r="K33" s="97">
        <f t="shared" si="9"/>
        <v>0</v>
      </c>
      <c r="L33" s="4">
        <v>0</v>
      </c>
      <c r="M33" s="6">
        <f t="shared" si="10"/>
        <v>0</v>
      </c>
      <c r="N33" s="4">
        <v>0</v>
      </c>
      <c r="O33" s="98">
        <f t="shared" si="11"/>
        <v>0</v>
      </c>
      <c r="P33" s="49"/>
      <c r="Q33" s="89"/>
      <c r="R33" s="89" t="s">
        <v>42</v>
      </c>
      <c r="S33" s="89"/>
      <c r="T33" s="89"/>
      <c r="U33" s="89"/>
      <c r="V33" s="89"/>
      <c r="W33" s="90">
        <f t="shared" si="12"/>
        <v>0</v>
      </c>
      <c r="X33" s="90">
        <f t="shared" si="12"/>
        <v>0</v>
      </c>
      <c r="Y33" s="90">
        <f t="shared" si="12"/>
        <v>0</v>
      </c>
      <c r="Z33" s="90">
        <f t="shared" si="12"/>
        <v>0</v>
      </c>
      <c r="AA33" s="90">
        <f t="shared" si="12"/>
        <v>0</v>
      </c>
      <c r="AB33" s="90">
        <f t="shared" si="12"/>
        <v>0</v>
      </c>
      <c r="AC33" s="90">
        <f t="shared" si="13"/>
        <v>0</v>
      </c>
      <c r="AD33" s="93"/>
      <c r="AF33" s="12" t="s">
        <v>63</v>
      </c>
    </row>
    <row r="34" spans="1:32" s="11" customFormat="1" hidden="1" x14ac:dyDescent="0.2">
      <c r="B34" s="88"/>
      <c r="C34" s="86"/>
      <c r="D34" s="88"/>
      <c r="E34" s="89"/>
      <c r="F34" s="90"/>
      <c r="G34" s="91"/>
      <c r="H34" s="92"/>
      <c r="I34" s="91"/>
      <c r="J34" s="92"/>
      <c r="K34" s="90"/>
      <c r="L34" s="92"/>
      <c r="M34" s="90"/>
      <c r="N34" s="106"/>
      <c r="O34" s="90"/>
      <c r="P34" s="49"/>
      <c r="Q34" s="89"/>
      <c r="R34" s="89"/>
      <c r="S34" s="89"/>
      <c r="T34" s="89"/>
      <c r="U34" s="89"/>
      <c r="V34" s="89"/>
      <c r="W34" s="90"/>
      <c r="X34" s="90"/>
      <c r="Y34" s="90"/>
      <c r="Z34" s="90"/>
      <c r="AA34" s="90"/>
      <c r="AB34" s="90"/>
      <c r="AC34" s="90"/>
      <c r="AD34" s="93"/>
      <c r="AF34" s="12"/>
    </row>
    <row r="35" spans="1:32" s="65" customFormat="1" ht="25.5" hidden="1" x14ac:dyDescent="0.2">
      <c r="B35" s="76" t="s">
        <v>64</v>
      </c>
      <c r="C35" s="84"/>
      <c r="D35" s="78"/>
      <c r="E35" s="79"/>
      <c r="F35" s="80"/>
      <c r="G35" s="85"/>
      <c r="H35" s="81"/>
      <c r="I35" s="85"/>
      <c r="J35" s="92"/>
      <c r="K35" s="80"/>
      <c r="L35" s="81"/>
      <c r="M35" s="80"/>
      <c r="N35" s="106"/>
      <c r="O35" s="80"/>
      <c r="P35" s="73"/>
      <c r="Q35" s="79"/>
      <c r="R35" s="79"/>
      <c r="S35" s="79"/>
      <c r="T35" s="79"/>
      <c r="U35" s="79"/>
      <c r="V35" s="79"/>
      <c r="W35" s="80"/>
      <c r="X35" s="80"/>
      <c r="Y35" s="80"/>
      <c r="Z35" s="80"/>
      <c r="AA35" s="80"/>
      <c r="AB35" s="80"/>
      <c r="AC35" s="80"/>
      <c r="AD35" s="82"/>
      <c r="AF35" s="30" t="s">
        <v>65</v>
      </c>
    </row>
    <row r="36" spans="1:32" s="65" customFormat="1" hidden="1" x14ac:dyDescent="0.2">
      <c r="B36" s="78"/>
      <c r="C36" s="86"/>
      <c r="D36" s="78"/>
      <c r="E36" s="79"/>
      <c r="F36" s="80"/>
      <c r="G36" s="85"/>
      <c r="H36" s="81"/>
      <c r="I36" s="85"/>
      <c r="J36" s="92"/>
      <c r="K36" s="80"/>
      <c r="L36" s="81"/>
      <c r="M36" s="80"/>
      <c r="N36" s="106"/>
      <c r="O36" s="80"/>
      <c r="P36" s="73"/>
      <c r="Q36" s="79"/>
      <c r="R36" s="79"/>
      <c r="S36" s="79"/>
      <c r="T36" s="79"/>
      <c r="U36" s="79"/>
      <c r="V36" s="79"/>
      <c r="W36" s="80"/>
      <c r="X36" s="80"/>
      <c r="Y36" s="80"/>
      <c r="Z36" s="80"/>
      <c r="AA36" s="80"/>
      <c r="AB36" s="80"/>
      <c r="AC36" s="80"/>
      <c r="AD36" s="82"/>
      <c r="AF36" s="12"/>
    </row>
    <row r="37" spans="1:32" s="65" customFormat="1" hidden="1" x14ac:dyDescent="0.2">
      <c r="B37" s="76" t="s">
        <v>66</v>
      </c>
      <c r="C37" s="84"/>
      <c r="D37" s="78"/>
      <c r="E37" s="79"/>
      <c r="F37" s="80"/>
      <c r="G37" s="85"/>
      <c r="H37" s="81"/>
      <c r="I37" s="85"/>
      <c r="J37" s="92"/>
      <c r="K37" s="80"/>
      <c r="L37" s="81"/>
      <c r="M37" s="80"/>
      <c r="N37" s="106"/>
      <c r="O37" s="80"/>
      <c r="P37" s="73"/>
      <c r="Q37" s="79"/>
      <c r="R37" s="79"/>
      <c r="S37" s="79"/>
      <c r="T37" s="79"/>
      <c r="U37" s="79"/>
      <c r="V37" s="79"/>
      <c r="W37" s="80"/>
      <c r="X37" s="80"/>
      <c r="Y37" s="80"/>
      <c r="Z37" s="80"/>
      <c r="AA37" s="80"/>
      <c r="AB37" s="80"/>
      <c r="AC37" s="80"/>
      <c r="AD37" s="82"/>
      <c r="AF37" s="12"/>
    </row>
    <row r="38" spans="1:32" s="11" customFormat="1" x14ac:dyDescent="0.2">
      <c r="B38" s="96"/>
      <c r="C38" s="86"/>
      <c r="D38" s="88"/>
      <c r="E38" s="89"/>
      <c r="F38" s="90"/>
      <c r="G38" s="91"/>
      <c r="H38" s="92"/>
      <c r="I38" s="91"/>
      <c r="J38" s="92"/>
      <c r="K38" s="90"/>
      <c r="L38" s="92"/>
      <c r="M38" s="90"/>
      <c r="N38" s="106"/>
      <c r="O38" s="90"/>
      <c r="P38" s="49"/>
      <c r="Q38" s="89"/>
      <c r="R38" s="89"/>
      <c r="S38" s="89"/>
      <c r="T38" s="89"/>
      <c r="U38" s="89"/>
      <c r="V38" s="89"/>
      <c r="W38" s="90"/>
      <c r="X38" s="90"/>
      <c r="Y38" s="90"/>
      <c r="Z38" s="90"/>
      <c r="AA38" s="90"/>
      <c r="AB38" s="90"/>
      <c r="AC38" s="90"/>
      <c r="AD38" s="93"/>
      <c r="AF38" s="12"/>
    </row>
    <row r="39" spans="1:32" s="11" customFormat="1" x14ac:dyDescent="0.2">
      <c r="B39" s="87" t="s">
        <v>67</v>
      </c>
      <c r="C39" s="84"/>
      <c r="D39" s="88"/>
      <c r="E39" s="89"/>
      <c r="F39" s="90"/>
      <c r="G39" s="91"/>
      <c r="H39" s="92"/>
      <c r="I39" s="91"/>
      <c r="J39" s="92"/>
      <c r="K39" s="90"/>
      <c r="L39" s="92"/>
      <c r="M39" s="90"/>
      <c r="N39" s="106"/>
      <c r="O39" s="90"/>
      <c r="P39" s="49"/>
      <c r="Q39" s="89"/>
      <c r="R39" s="89"/>
      <c r="S39" s="89"/>
      <c r="T39" s="89"/>
      <c r="U39" s="89"/>
      <c r="V39" s="89"/>
      <c r="W39" s="90"/>
      <c r="X39" s="90"/>
      <c r="Y39" s="90"/>
      <c r="Z39" s="90"/>
      <c r="AA39" s="90"/>
      <c r="AB39" s="90"/>
      <c r="AC39" s="90"/>
      <c r="AD39" s="93"/>
      <c r="AF39" s="12"/>
    </row>
    <row r="40" spans="1:32" s="11" customFormat="1" x14ac:dyDescent="0.2">
      <c r="B40" s="94" t="s">
        <v>68</v>
      </c>
      <c r="C40" s="95"/>
      <c r="D40" s="88"/>
      <c r="E40" s="89"/>
      <c r="F40" s="90"/>
      <c r="G40" s="91"/>
      <c r="H40" s="92"/>
      <c r="I40" s="91"/>
      <c r="J40" s="92"/>
      <c r="K40" s="90"/>
      <c r="L40" s="92"/>
      <c r="M40" s="90"/>
      <c r="N40" s="106"/>
      <c r="O40" s="90"/>
      <c r="P40" s="49"/>
      <c r="Q40" s="89"/>
      <c r="R40" s="89"/>
      <c r="S40" s="89"/>
      <c r="T40" s="89"/>
      <c r="U40" s="89"/>
      <c r="V40" s="89"/>
      <c r="W40" s="90"/>
      <c r="X40" s="90"/>
      <c r="Y40" s="90"/>
      <c r="Z40" s="90"/>
      <c r="AA40" s="90"/>
      <c r="AB40" s="90"/>
      <c r="AC40" s="90"/>
      <c r="AD40" s="93"/>
      <c r="AF40" s="12"/>
    </row>
    <row r="41" spans="1:32" s="11" customFormat="1" x14ac:dyDescent="0.2">
      <c r="B41" s="94" t="s">
        <v>69</v>
      </c>
      <c r="C41" s="95"/>
      <c r="D41" s="88"/>
      <c r="E41" s="89"/>
      <c r="F41" s="90"/>
      <c r="G41" s="91"/>
      <c r="H41" s="92"/>
      <c r="I41" s="91"/>
      <c r="J41" s="92"/>
      <c r="K41" s="90"/>
      <c r="L41" s="92"/>
      <c r="M41" s="90"/>
      <c r="N41" s="106"/>
      <c r="O41" s="90"/>
      <c r="P41" s="49"/>
      <c r="Q41" s="89"/>
      <c r="R41" s="89"/>
      <c r="S41" s="89"/>
      <c r="T41" s="89"/>
      <c r="U41" s="89"/>
      <c r="V41" s="89"/>
      <c r="W41" s="90"/>
      <c r="X41" s="90"/>
      <c r="Y41" s="90"/>
      <c r="Z41" s="90"/>
      <c r="AA41" s="90"/>
      <c r="AB41" s="90"/>
      <c r="AC41" s="90"/>
      <c r="AD41" s="93"/>
      <c r="AF41" s="12"/>
    </row>
    <row r="42" spans="1:32" s="107" customFormat="1" ht="38.25" x14ac:dyDescent="0.2">
      <c r="A42" s="107">
        <v>9</v>
      </c>
      <c r="B42" s="108" t="s">
        <v>70</v>
      </c>
      <c r="C42" s="105">
        <v>1</v>
      </c>
      <c r="D42" s="109">
        <v>19</v>
      </c>
      <c r="E42" s="110" t="s">
        <v>62</v>
      </c>
      <c r="F42" s="3">
        <v>0</v>
      </c>
      <c r="G42" s="5">
        <f t="shared" ref="G42:G43" si="14">+F42*C42</f>
        <v>0</v>
      </c>
      <c r="H42" s="4">
        <v>0</v>
      </c>
      <c r="I42" s="6">
        <f t="shared" ref="I42:I43" si="15">+H42*G42</f>
        <v>0</v>
      </c>
      <c r="J42" s="4">
        <v>0</v>
      </c>
      <c r="K42" s="97">
        <f t="shared" ref="K42:K43" si="16">+J42*C42</f>
        <v>0</v>
      </c>
      <c r="L42" s="4">
        <v>0</v>
      </c>
      <c r="M42" s="6">
        <f t="shared" ref="M42:M43" si="17">+L42*C42</f>
        <v>0</v>
      </c>
      <c r="N42" s="4">
        <v>0</v>
      </c>
      <c r="O42" s="98">
        <f t="shared" ref="O42:O43" si="18">+N42+M42+K42+I42</f>
        <v>0</v>
      </c>
      <c r="P42" s="111"/>
      <c r="Q42" s="110"/>
      <c r="R42" s="110"/>
      <c r="S42" s="110" t="s">
        <v>42</v>
      </c>
      <c r="T42" s="110"/>
      <c r="U42" s="110"/>
      <c r="V42" s="110" t="s">
        <v>42</v>
      </c>
      <c r="W42" s="98">
        <f t="shared" ref="W42:AB43" si="19">IF(Q42="j",$O42,0)</f>
        <v>0</v>
      </c>
      <c r="X42" s="98">
        <f t="shared" si="19"/>
        <v>0</v>
      </c>
      <c r="Y42" s="98">
        <f t="shared" si="19"/>
        <v>0</v>
      </c>
      <c r="Z42" s="98">
        <f t="shared" si="19"/>
        <v>0</v>
      </c>
      <c r="AA42" s="98">
        <f t="shared" si="19"/>
        <v>0</v>
      </c>
      <c r="AB42" s="98">
        <f t="shared" si="19"/>
        <v>0</v>
      </c>
      <c r="AC42" s="98">
        <f>SUM(W42:AB42)</f>
        <v>0</v>
      </c>
      <c r="AD42" s="112"/>
      <c r="AF42" s="12" t="s">
        <v>71</v>
      </c>
    </row>
    <row r="43" spans="1:32" s="107" customFormat="1" ht="51" x14ac:dyDescent="0.2">
      <c r="A43" s="107">
        <v>10</v>
      </c>
      <c r="B43" s="108" t="s">
        <v>72</v>
      </c>
      <c r="C43" s="105">
        <v>1</v>
      </c>
      <c r="D43" s="109">
        <v>16</v>
      </c>
      <c r="E43" s="110" t="s">
        <v>62</v>
      </c>
      <c r="F43" s="3">
        <v>0</v>
      </c>
      <c r="G43" s="5">
        <f t="shared" si="14"/>
        <v>0</v>
      </c>
      <c r="H43" s="4">
        <v>0</v>
      </c>
      <c r="I43" s="6">
        <f t="shared" si="15"/>
        <v>0</v>
      </c>
      <c r="J43" s="4">
        <v>0</v>
      </c>
      <c r="K43" s="97">
        <f t="shared" si="16"/>
        <v>0</v>
      </c>
      <c r="L43" s="4">
        <v>0</v>
      </c>
      <c r="M43" s="6">
        <f t="shared" si="17"/>
        <v>0</v>
      </c>
      <c r="N43" s="4">
        <v>0</v>
      </c>
      <c r="O43" s="98">
        <f t="shared" si="18"/>
        <v>0</v>
      </c>
      <c r="P43" s="111"/>
      <c r="Q43" s="110"/>
      <c r="R43" s="110" t="s">
        <v>42</v>
      </c>
      <c r="S43" s="110"/>
      <c r="T43" s="110"/>
      <c r="U43" s="110" t="s">
        <v>42</v>
      </c>
      <c r="V43" s="110"/>
      <c r="W43" s="98">
        <f t="shared" si="19"/>
        <v>0</v>
      </c>
      <c r="X43" s="98">
        <f t="shared" si="19"/>
        <v>0</v>
      </c>
      <c r="Y43" s="98">
        <f t="shared" si="19"/>
        <v>0</v>
      </c>
      <c r="Z43" s="98">
        <f t="shared" si="19"/>
        <v>0</v>
      </c>
      <c r="AA43" s="98">
        <f t="shared" si="19"/>
        <v>0</v>
      </c>
      <c r="AB43" s="98">
        <f t="shared" si="19"/>
        <v>0</v>
      </c>
      <c r="AC43" s="98">
        <f>SUM(W43:AB43)</f>
        <v>0</v>
      </c>
      <c r="AD43" s="112"/>
      <c r="AF43" s="113" t="s">
        <v>73</v>
      </c>
    </row>
    <row r="44" spans="1:32" s="11" customFormat="1" x14ac:dyDescent="0.2">
      <c r="B44" s="88"/>
      <c r="C44" s="86"/>
      <c r="D44" s="88"/>
      <c r="E44" s="89"/>
      <c r="F44" s="90"/>
      <c r="G44" s="91"/>
      <c r="H44" s="92"/>
      <c r="I44" s="91"/>
      <c r="J44" s="92"/>
      <c r="K44" s="90"/>
      <c r="L44" s="92"/>
      <c r="M44" s="90"/>
      <c r="N44" s="92"/>
      <c r="O44" s="90"/>
      <c r="P44" s="49"/>
      <c r="Q44" s="89"/>
      <c r="R44" s="89"/>
      <c r="S44" s="89"/>
      <c r="T44" s="89"/>
      <c r="U44" s="89"/>
      <c r="V44" s="89"/>
      <c r="W44" s="90"/>
      <c r="X44" s="90"/>
      <c r="Y44" s="90"/>
      <c r="Z44" s="90"/>
      <c r="AA44" s="90"/>
      <c r="AB44" s="90"/>
      <c r="AC44" s="90"/>
      <c r="AD44" s="93"/>
      <c r="AF44" s="12"/>
    </row>
    <row r="45" spans="1:32" s="11" customFormat="1" ht="25.5" x14ac:dyDescent="0.2">
      <c r="B45" s="94" t="s">
        <v>74</v>
      </c>
      <c r="C45" s="95"/>
      <c r="D45" s="88"/>
      <c r="E45" s="89"/>
      <c r="F45" s="90"/>
      <c r="G45" s="89"/>
      <c r="H45" s="114"/>
      <c r="I45" s="89"/>
      <c r="J45" s="92"/>
      <c r="K45" s="90"/>
      <c r="L45" s="92"/>
      <c r="M45" s="90"/>
      <c r="N45" s="92"/>
      <c r="O45" s="90"/>
      <c r="P45" s="49"/>
      <c r="Q45" s="89"/>
      <c r="R45" s="89"/>
      <c r="S45" s="89"/>
      <c r="T45" s="89"/>
      <c r="U45" s="89"/>
      <c r="V45" s="89"/>
      <c r="W45" s="90"/>
      <c r="X45" s="90"/>
      <c r="Y45" s="90"/>
      <c r="Z45" s="90"/>
      <c r="AA45" s="90"/>
      <c r="AB45" s="90"/>
      <c r="AC45" s="90"/>
      <c r="AD45" s="93"/>
      <c r="AF45" s="12" t="s">
        <v>75</v>
      </c>
    </row>
    <row r="46" spans="1:32" s="107" customFormat="1" ht="63.75" x14ac:dyDescent="0.2">
      <c r="A46" s="107">
        <v>11</v>
      </c>
      <c r="B46" s="108" t="s">
        <v>76</v>
      </c>
      <c r="C46" s="105">
        <v>1</v>
      </c>
      <c r="D46" s="109">
        <v>14</v>
      </c>
      <c r="E46" s="110" t="s">
        <v>62</v>
      </c>
      <c r="F46" s="3">
        <v>0</v>
      </c>
      <c r="G46" s="5">
        <f t="shared" ref="G46:G47" si="20">+F46*C46</f>
        <v>0</v>
      </c>
      <c r="H46" s="4">
        <v>0</v>
      </c>
      <c r="I46" s="6">
        <f t="shared" ref="I46:I47" si="21">+H46*G46</f>
        <v>0</v>
      </c>
      <c r="J46" s="4">
        <v>0</v>
      </c>
      <c r="K46" s="97">
        <f t="shared" ref="K46:K47" si="22">+J46*C46</f>
        <v>0</v>
      </c>
      <c r="L46" s="4">
        <v>0</v>
      </c>
      <c r="M46" s="6">
        <f t="shared" ref="M46:M47" si="23">+L46*C46</f>
        <v>0</v>
      </c>
      <c r="N46" s="4">
        <v>0</v>
      </c>
      <c r="O46" s="98">
        <f t="shared" ref="O46:O47" si="24">+N46+M46+K46+I46</f>
        <v>0</v>
      </c>
      <c r="P46" s="111"/>
      <c r="Q46" s="110"/>
      <c r="R46" s="110" t="s">
        <v>42</v>
      </c>
      <c r="S46" s="110"/>
      <c r="T46" s="110"/>
      <c r="U46" s="110"/>
      <c r="V46" s="110"/>
      <c r="W46" s="98">
        <f t="shared" ref="W46:AB47" si="25">IF(Q46="j",$O46,0)</f>
        <v>0</v>
      </c>
      <c r="X46" s="98">
        <f t="shared" si="25"/>
        <v>0</v>
      </c>
      <c r="Y46" s="98">
        <f t="shared" si="25"/>
        <v>0</v>
      </c>
      <c r="Z46" s="98">
        <f t="shared" si="25"/>
        <v>0</v>
      </c>
      <c r="AA46" s="98">
        <f t="shared" si="25"/>
        <v>0</v>
      </c>
      <c r="AB46" s="98">
        <f t="shared" si="25"/>
        <v>0</v>
      </c>
      <c r="AC46" s="98">
        <f t="shared" ref="AC46:AC47" si="26">SUM(W46:AB46)</f>
        <v>0</v>
      </c>
      <c r="AD46" s="112"/>
      <c r="AF46" s="101" t="s">
        <v>77</v>
      </c>
    </row>
    <row r="47" spans="1:32" s="11" customFormat="1" ht="25.5" x14ac:dyDescent="0.2">
      <c r="A47" s="11">
        <v>12</v>
      </c>
      <c r="B47" s="96" t="s">
        <v>78</v>
      </c>
      <c r="C47" s="105">
        <v>4</v>
      </c>
      <c r="D47" s="88">
        <v>14</v>
      </c>
      <c r="E47" s="89" t="s">
        <v>62</v>
      </c>
      <c r="F47" s="3">
        <v>0</v>
      </c>
      <c r="G47" s="5">
        <f t="shared" si="20"/>
        <v>0</v>
      </c>
      <c r="H47" s="4">
        <v>0</v>
      </c>
      <c r="I47" s="6">
        <f t="shared" si="21"/>
        <v>0</v>
      </c>
      <c r="J47" s="4">
        <v>0</v>
      </c>
      <c r="K47" s="97">
        <f t="shared" si="22"/>
        <v>0</v>
      </c>
      <c r="L47" s="4">
        <v>0</v>
      </c>
      <c r="M47" s="6">
        <f t="shared" si="23"/>
        <v>0</v>
      </c>
      <c r="N47" s="4">
        <v>0</v>
      </c>
      <c r="O47" s="98">
        <f t="shared" si="24"/>
        <v>0</v>
      </c>
      <c r="P47" s="49"/>
      <c r="Q47" s="89"/>
      <c r="R47" s="89" t="s">
        <v>42</v>
      </c>
      <c r="S47" s="89" t="s">
        <v>42</v>
      </c>
      <c r="T47" s="89" t="s">
        <v>42</v>
      </c>
      <c r="U47" s="89"/>
      <c r="V47" s="89"/>
      <c r="W47" s="90">
        <f t="shared" si="25"/>
        <v>0</v>
      </c>
      <c r="X47" s="90">
        <f t="shared" si="25"/>
        <v>0</v>
      </c>
      <c r="Y47" s="90">
        <f t="shared" si="25"/>
        <v>0</v>
      </c>
      <c r="Z47" s="90">
        <f t="shared" si="25"/>
        <v>0</v>
      </c>
      <c r="AA47" s="90">
        <f t="shared" si="25"/>
        <v>0</v>
      </c>
      <c r="AB47" s="90">
        <f t="shared" si="25"/>
        <v>0</v>
      </c>
      <c r="AC47" s="90">
        <f t="shared" si="26"/>
        <v>0</v>
      </c>
      <c r="AD47" s="93"/>
      <c r="AF47" s="101" t="s">
        <v>79</v>
      </c>
    </row>
    <row r="48" spans="1:32" s="11" customFormat="1" x14ac:dyDescent="0.2">
      <c r="B48" s="88"/>
      <c r="C48" s="86"/>
      <c r="D48" s="88"/>
      <c r="E48" s="89"/>
      <c r="F48" s="90"/>
      <c r="G48" s="91"/>
      <c r="H48" s="92"/>
      <c r="I48" s="91"/>
      <c r="J48" s="92"/>
      <c r="K48" s="90"/>
      <c r="L48" s="92"/>
      <c r="M48" s="90"/>
      <c r="N48" s="92"/>
      <c r="O48" s="90"/>
      <c r="P48" s="49"/>
      <c r="Q48" s="89"/>
      <c r="R48" s="89"/>
      <c r="S48" s="89"/>
      <c r="T48" s="89"/>
      <c r="U48" s="89"/>
      <c r="V48" s="89"/>
      <c r="W48" s="90"/>
      <c r="X48" s="90"/>
      <c r="Y48" s="90"/>
      <c r="Z48" s="90"/>
      <c r="AA48" s="90"/>
      <c r="AB48" s="90"/>
      <c r="AC48" s="90"/>
      <c r="AD48" s="93"/>
      <c r="AF48" s="12"/>
    </row>
    <row r="49" spans="1:32" s="11" customFormat="1" x14ac:dyDescent="0.2">
      <c r="B49" s="87" t="s">
        <v>80</v>
      </c>
      <c r="C49" s="84"/>
      <c r="D49" s="88"/>
      <c r="E49" s="89"/>
      <c r="F49" s="90"/>
      <c r="G49" s="91"/>
      <c r="H49" s="92"/>
      <c r="I49" s="91"/>
      <c r="J49" s="92"/>
      <c r="K49" s="90"/>
      <c r="L49" s="92"/>
      <c r="M49" s="90"/>
      <c r="N49" s="92"/>
      <c r="O49" s="90"/>
      <c r="P49" s="49"/>
      <c r="Q49" s="89"/>
      <c r="R49" s="89"/>
      <c r="S49" s="89"/>
      <c r="T49" s="89"/>
      <c r="U49" s="89"/>
      <c r="V49" s="89"/>
      <c r="W49" s="90"/>
      <c r="X49" s="90"/>
      <c r="Y49" s="90"/>
      <c r="Z49" s="90"/>
      <c r="AA49" s="90"/>
      <c r="AB49" s="90"/>
      <c r="AC49" s="90"/>
      <c r="AD49" s="93"/>
      <c r="AF49" s="12"/>
    </row>
    <row r="50" spans="1:32" s="11" customFormat="1" ht="38.25" x14ac:dyDescent="0.2">
      <c r="B50" s="94" t="s">
        <v>81</v>
      </c>
      <c r="C50" s="95"/>
      <c r="D50" s="88"/>
      <c r="E50" s="89"/>
      <c r="F50" s="90"/>
      <c r="G50" s="91"/>
      <c r="H50" s="92"/>
      <c r="I50" s="91"/>
      <c r="J50" s="92"/>
      <c r="K50" s="90"/>
      <c r="L50" s="92"/>
      <c r="M50" s="90"/>
      <c r="N50" s="92"/>
      <c r="O50" s="90"/>
      <c r="P50" s="49"/>
      <c r="Q50" s="89"/>
      <c r="R50" s="89"/>
      <c r="S50" s="89"/>
      <c r="T50" s="89"/>
      <c r="U50" s="89"/>
      <c r="V50" s="89"/>
      <c r="W50" s="90"/>
      <c r="X50" s="90"/>
      <c r="Y50" s="90"/>
      <c r="Z50" s="90"/>
      <c r="AA50" s="90"/>
      <c r="AB50" s="90"/>
      <c r="AC50" s="90"/>
      <c r="AD50" s="93"/>
      <c r="AF50" s="12"/>
    </row>
    <row r="51" spans="1:32" s="11" customFormat="1" x14ac:dyDescent="0.2">
      <c r="B51" s="94" t="s">
        <v>82</v>
      </c>
      <c r="C51" s="95"/>
      <c r="D51" s="88"/>
      <c r="E51" s="89"/>
      <c r="F51" s="90"/>
      <c r="G51" s="91"/>
      <c r="H51" s="92"/>
      <c r="I51" s="91"/>
      <c r="J51" s="92"/>
      <c r="K51" s="90"/>
      <c r="L51" s="92"/>
      <c r="M51" s="90"/>
      <c r="N51" s="92"/>
      <c r="O51" s="90"/>
      <c r="P51" s="49"/>
      <c r="Q51" s="89"/>
      <c r="R51" s="89"/>
      <c r="S51" s="89"/>
      <c r="T51" s="89"/>
      <c r="U51" s="89"/>
      <c r="V51" s="89"/>
      <c r="W51" s="90"/>
      <c r="X51" s="90"/>
      <c r="Y51" s="90"/>
      <c r="Z51" s="90"/>
      <c r="AA51" s="90"/>
      <c r="AB51" s="90"/>
      <c r="AC51" s="90"/>
      <c r="AD51" s="93"/>
      <c r="AF51" s="12"/>
    </row>
    <row r="52" spans="1:32" s="107" customFormat="1" ht="38.25" x14ac:dyDescent="0.2">
      <c r="A52" s="107">
        <v>13</v>
      </c>
      <c r="B52" s="108" t="s">
        <v>70</v>
      </c>
      <c r="C52" s="105">
        <v>1</v>
      </c>
      <c r="D52" s="109">
        <v>72</v>
      </c>
      <c r="E52" s="110" t="s">
        <v>62</v>
      </c>
      <c r="F52" s="3">
        <v>0</v>
      </c>
      <c r="G52" s="5">
        <f t="shared" ref="G52:G53" si="27">+F52*C52</f>
        <v>0</v>
      </c>
      <c r="H52" s="4">
        <v>0</v>
      </c>
      <c r="I52" s="6">
        <f t="shared" ref="I52:I53" si="28">+H52*G52</f>
        <v>0</v>
      </c>
      <c r="J52" s="4">
        <v>0</v>
      </c>
      <c r="K52" s="97">
        <f t="shared" ref="K52:K53" si="29">+J52*C52</f>
        <v>0</v>
      </c>
      <c r="L52" s="4">
        <v>0</v>
      </c>
      <c r="M52" s="6">
        <f t="shared" ref="M52:M53" si="30">+L52*C52</f>
        <v>0</v>
      </c>
      <c r="N52" s="4">
        <v>0</v>
      </c>
      <c r="O52" s="98">
        <f t="shared" ref="O52:O53" si="31">+N52+M52+K52+I52</f>
        <v>0</v>
      </c>
      <c r="P52" s="111"/>
      <c r="Q52" s="110"/>
      <c r="R52" s="110" t="s">
        <v>42</v>
      </c>
      <c r="S52" s="110"/>
      <c r="T52" s="110"/>
      <c r="U52" s="110"/>
      <c r="V52" s="110"/>
      <c r="W52" s="98">
        <f t="shared" ref="W52:AB53" si="32">IF(Q52="j",$O52,0)</f>
        <v>0</v>
      </c>
      <c r="X52" s="98">
        <f t="shared" si="32"/>
        <v>0</v>
      </c>
      <c r="Y52" s="98">
        <f t="shared" si="32"/>
        <v>0</v>
      </c>
      <c r="Z52" s="98">
        <f t="shared" si="32"/>
        <v>0</v>
      </c>
      <c r="AA52" s="98">
        <f t="shared" si="32"/>
        <v>0</v>
      </c>
      <c r="AB52" s="98">
        <f t="shared" si="32"/>
        <v>0</v>
      </c>
      <c r="AC52" s="98">
        <f>SUM(W52:AB52)</f>
        <v>0</v>
      </c>
      <c r="AD52" s="112"/>
      <c r="AF52" s="12" t="s">
        <v>71</v>
      </c>
    </row>
    <row r="53" spans="1:32" s="107" customFormat="1" ht="51" x14ac:dyDescent="0.2">
      <c r="A53" s="107">
        <v>14</v>
      </c>
      <c r="B53" s="108" t="s">
        <v>72</v>
      </c>
      <c r="C53" s="105">
        <v>1</v>
      </c>
      <c r="D53" s="109">
        <v>4</v>
      </c>
      <c r="E53" s="110" t="s">
        <v>62</v>
      </c>
      <c r="F53" s="3">
        <v>0</v>
      </c>
      <c r="G53" s="5">
        <f t="shared" si="27"/>
        <v>0</v>
      </c>
      <c r="H53" s="4">
        <v>0</v>
      </c>
      <c r="I53" s="6">
        <f t="shared" si="28"/>
        <v>0</v>
      </c>
      <c r="J53" s="4">
        <v>0</v>
      </c>
      <c r="K53" s="97">
        <f t="shared" si="29"/>
        <v>0</v>
      </c>
      <c r="L53" s="4">
        <v>0</v>
      </c>
      <c r="M53" s="6">
        <f t="shared" si="30"/>
        <v>0</v>
      </c>
      <c r="N53" s="4">
        <v>0</v>
      </c>
      <c r="O53" s="98">
        <f t="shared" si="31"/>
        <v>0</v>
      </c>
      <c r="P53" s="111"/>
      <c r="Q53" s="110"/>
      <c r="R53" s="110"/>
      <c r="S53" s="110" t="s">
        <v>42</v>
      </c>
      <c r="T53" s="110"/>
      <c r="U53" s="110"/>
      <c r="V53" s="110"/>
      <c r="W53" s="98">
        <f t="shared" si="32"/>
        <v>0</v>
      </c>
      <c r="X53" s="98">
        <f t="shared" si="32"/>
        <v>0</v>
      </c>
      <c r="Y53" s="98">
        <f t="shared" si="32"/>
        <v>0</v>
      </c>
      <c r="Z53" s="98">
        <f t="shared" si="32"/>
        <v>0</v>
      </c>
      <c r="AA53" s="98">
        <f t="shared" si="32"/>
        <v>0</v>
      </c>
      <c r="AB53" s="98">
        <f t="shared" si="32"/>
        <v>0</v>
      </c>
      <c r="AC53" s="98">
        <f>SUM(W53:AB53)</f>
        <v>0</v>
      </c>
      <c r="AD53" s="112"/>
      <c r="AF53" s="113" t="s">
        <v>73</v>
      </c>
    </row>
    <row r="54" spans="1:32" s="11" customFormat="1" x14ac:dyDescent="0.2">
      <c r="B54" s="88"/>
      <c r="C54" s="86"/>
      <c r="D54" s="88"/>
      <c r="E54" s="89"/>
      <c r="F54" s="90"/>
      <c r="G54" s="91"/>
      <c r="H54" s="92"/>
      <c r="I54" s="91"/>
      <c r="J54" s="92"/>
      <c r="K54" s="90"/>
      <c r="L54" s="92"/>
      <c r="M54" s="90"/>
      <c r="N54" s="92"/>
      <c r="O54" s="90"/>
      <c r="P54" s="49"/>
      <c r="Q54" s="89"/>
      <c r="R54" s="89"/>
      <c r="S54" s="89"/>
      <c r="T54" s="89"/>
      <c r="U54" s="89"/>
      <c r="V54" s="89"/>
      <c r="W54" s="90"/>
      <c r="X54" s="90"/>
      <c r="Y54" s="90"/>
      <c r="Z54" s="90"/>
      <c r="AA54" s="90"/>
      <c r="AB54" s="90"/>
      <c r="AC54" s="90"/>
      <c r="AD54" s="93"/>
      <c r="AF54" s="12"/>
    </row>
    <row r="55" spans="1:32" s="11" customFormat="1" ht="38.25" x14ac:dyDescent="0.2">
      <c r="B55" s="94" t="s">
        <v>83</v>
      </c>
      <c r="C55" s="95"/>
      <c r="D55" s="88"/>
      <c r="E55" s="89"/>
      <c r="F55" s="90"/>
      <c r="G55" s="91"/>
      <c r="H55" s="92"/>
      <c r="I55" s="91"/>
      <c r="J55" s="92"/>
      <c r="K55" s="90"/>
      <c r="L55" s="92"/>
      <c r="M55" s="90"/>
      <c r="N55" s="92"/>
      <c r="O55" s="90"/>
      <c r="P55" s="49"/>
      <c r="Q55" s="89"/>
      <c r="R55" s="89"/>
      <c r="S55" s="89"/>
      <c r="T55" s="89"/>
      <c r="U55" s="89"/>
      <c r="V55" s="89"/>
      <c r="W55" s="90"/>
      <c r="X55" s="90"/>
      <c r="Y55" s="90"/>
      <c r="Z55" s="90"/>
      <c r="AA55" s="90"/>
      <c r="AB55" s="90"/>
      <c r="AC55" s="90"/>
      <c r="AD55" s="93"/>
      <c r="AF55" s="12"/>
    </row>
    <row r="56" spans="1:32" s="107" customFormat="1" ht="52.9" customHeight="1" x14ac:dyDescent="0.2">
      <c r="A56" s="107">
        <v>15</v>
      </c>
      <c r="B56" s="108" t="s">
        <v>84</v>
      </c>
      <c r="C56" s="105">
        <v>1</v>
      </c>
      <c r="D56" s="109">
        <v>52</v>
      </c>
      <c r="E56" s="110" t="s">
        <v>62</v>
      </c>
      <c r="F56" s="3">
        <v>0</v>
      </c>
      <c r="G56" s="5">
        <f t="shared" ref="G56" si="33">+F56*C56</f>
        <v>0</v>
      </c>
      <c r="H56" s="4">
        <v>0</v>
      </c>
      <c r="I56" s="6">
        <f t="shared" ref="I56" si="34">+H56*G56</f>
        <v>0</v>
      </c>
      <c r="J56" s="4">
        <v>0</v>
      </c>
      <c r="K56" s="97">
        <f t="shared" ref="K56" si="35">+J56*C56</f>
        <v>0</v>
      </c>
      <c r="L56" s="4">
        <v>0</v>
      </c>
      <c r="M56" s="6">
        <f t="shared" ref="M56" si="36">+L56*C56</f>
        <v>0</v>
      </c>
      <c r="N56" s="4">
        <v>0</v>
      </c>
      <c r="O56" s="98">
        <f t="shared" ref="O56" si="37">+N56+M56+K56+I56</f>
        <v>0</v>
      </c>
      <c r="P56" s="111"/>
      <c r="Q56" s="110"/>
      <c r="R56" s="110" t="s">
        <v>42</v>
      </c>
      <c r="S56" s="110"/>
      <c r="T56" s="110"/>
      <c r="U56" s="110"/>
      <c r="V56" s="110" t="s">
        <v>42</v>
      </c>
      <c r="W56" s="98">
        <f t="shared" ref="W56:AB56" si="38">IF(Q56="j",$O56,0)</f>
        <v>0</v>
      </c>
      <c r="X56" s="98">
        <f t="shared" si="38"/>
        <v>0</v>
      </c>
      <c r="Y56" s="98">
        <f t="shared" si="38"/>
        <v>0</v>
      </c>
      <c r="Z56" s="98">
        <f t="shared" si="38"/>
        <v>0</v>
      </c>
      <c r="AA56" s="98">
        <f t="shared" si="38"/>
        <v>0</v>
      </c>
      <c r="AB56" s="98">
        <f t="shared" si="38"/>
        <v>0</v>
      </c>
      <c r="AC56" s="98">
        <f t="shared" ref="AC56" si="39">SUM(W56:AB56)</f>
        <v>0</v>
      </c>
      <c r="AD56" s="112"/>
      <c r="AF56" s="113" t="s">
        <v>85</v>
      </c>
    </row>
    <row r="57" spans="1:32" s="11" customFormat="1" ht="25.5" x14ac:dyDescent="0.2">
      <c r="B57" s="94" t="s">
        <v>74</v>
      </c>
      <c r="C57" s="95"/>
      <c r="D57" s="88"/>
      <c r="E57" s="89"/>
      <c r="F57" s="90"/>
      <c r="G57" s="91"/>
      <c r="H57" s="92"/>
      <c r="I57" s="91"/>
      <c r="J57" s="92"/>
      <c r="K57" s="90"/>
      <c r="L57" s="92"/>
      <c r="M57" s="90"/>
      <c r="N57" s="92"/>
      <c r="O57" s="90"/>
      <c r="P57" s="49"/>
      <c r="Q57" s="89"/>
      <c r="R57" s="89"/>
      <c r="S57" s="89"/>
      <c r="T57" s="89"/>
      <c r="U57" s="89"/>
      <c r="V57" s="89"/>
      <c r="W57" s="90"/>
      <c r="X57" s="90"/>
      <c r="Y57" s="90"/>
      <c r="Z57" s="90"/>
      <c r="AA57" s="90"/>
      <c r="AB57" s="90"/>
      <c r="AC57" s="90"/>
      <c r="AD57" s="93"/>
      <c r="AF57" s="12" t="s">
        <v>75</v>
      </c>
    </row>
    <row r="58" spans="1:32" s="107" customFormat="1" ht="51" x14ac:dyDescent="0.2">
      <c r="A58" s="107">
        <v>16</v>
      </c>
      <c r="B58" s="77" t="s">
        <v>86</v>
      </c>
      <c r="C58" s="105">
        <v>1</v>
      </c>
      <c r="D58" s="109">
        <v>139</v>
      </c>
      <c r="E58" s="110" t="s">
        <v>62</v>
      </c>
      <c r="F58" s="3">
        <v>0</v>
      </c>
      <c r="G58" s="5">
        <f t="shared" ref="G58:G59" si="40">+F58*C58</f>
        <v>0</v>
      </c>
      <c r="H58" s="4">
        <v>0</v>
      </c>
      <c r="I58" s="6">
        <f t="shared" ref="I58:I59" si="41">+H58*G58</f>
        <v>0</v>
      </c>
      <c r="J58" s="4">
        <v>0</v>
      </c>
      <c r="K58" s="97">
        <f t="shared" ref="K58:K59" si="42">+J58*C58</f>
        <v>0</v>
      </c>
      <c r="L58" s="4">
        <v>0</v>
      </c>
      <c r="M58" s="6">
        <f t="shared" ref="M58:M59" si="43">+L58*C58</f>
        <v>0</v>
      </c>
      <c r="N58" s="4">
        <v>0</v>
      </c>
      <c r="O58" s="98">
        <f t="shared" ref="O58:O59" si="44">+N58+M58+K58+I58</f>
        <v>0</v>
      </c>
      <c r="P58" s="111"/>
      <c r="Q58" s="110"/>
      <c r="R58" s="110" t="s">
        <v>42</v>
      </c>
      <c r="S58" s="110"/>
      <c r="T58" s="110"/>
      <c r="U58" s="110"/>
      <c r="V58" s="110"/>
      <c r="W58" s="98">
        <f t="shared" ref="W58:AB59" si="45">IF(Q58="j",$O58,0)</f>
        <v>0</v>
      </c>
      <c r="X58" s="98">
        <f t="shared" si="45"/>
        <v>0</v>
      </c>
      <c r="Y58" s="98">
        <f t="shared" si="45"/>
        <v>0</v>
      </c>
      <c r="Z58" s="98">
        <f t="shared" si="45"/>
        <v>0</v>
      </c>
      <c r="AA58" s="98">
        <f t="shared" si="45"/>
        <v>0</v>
      </c>
      <c r="AB58" s="98">
        <f t="shared" si="45"/>
        <v>0</v>
      </c>
      <c r="AC58" s="98">
        <f t="shared" ref="AC58:AC59" si="46">SUM(W58:AB58)</f>
        <v>0</v>
      </c>
      <c r="AD58" s="112"/>
      <c r="AF58" s="12" t="s">
        <v>87</v>
      </c>
    </row>
    <row r="59" spans="1:32" s="107" customFormat="1" ht="63.75" x14ac:dyDescent="0.2">
      <c r="A59" s="107">
        <v>17</v>
      </c>
      <c r="B59" s="108" t="s">
        <v>76</v>
      </c>
      <c r="C59" s="105">
        <v>1</v>
      </c>
      <c r="D59" s="109">
        <v>93</v>
      </c>
      <c r="E59" s="110" t="s">
        <v>62</v>
      </c>
      <c r="F59" s="3">
        <v>0</v>
      </c>
      <c r="G59" s="5">
        <f t="shared" si="40"/>
        <v>0</v>
      </c>
      <c r="H59" s="4">
        <v>0</v>
      </c>
      <c r="I59" s="6">
        <f t="shared" si="41"/>
        <v>0</v>
      </c>
      <c r="J59" s="4">
        <v>0</v>
      </c>
      <c r="K59" s="97">
        <f t="shared" si="42"/>
        <v>0</v>
      </c>
      <c r="L59" s="4">
        <v>0</v>
      </c>
      <c r="M59" s="6">
        <f t="shared" si="43"/>
        <v>0</v>
      </c>
      <c r="N59" s="4">
        <v>0</v>
      </c>
      <c r="O59" s="98">
        <f t="shared" si="44"/>
        <v>0</v>
      </c>
      <c r="P59" s="111"/>
      <c r="Q59" s="110"/>
      <c r="R59" s="110" t="s">
        <v>42</v>
      </c>
      <c r="S59" s="110"/>
      <c r="T59" s="110"/>
      <c r="U59" s="110"/>
      <c r="V59" s="110"/>
      <c r="W59" s="98">
        <f t="shared" si="45"/>
        <v>0</v>
      </c>
      <c r="X59" s="98">
        <f t="shared" si="45"/>
        <v>0</v>
      </c>
      <c r="Y59" s="98">
        <f t="shared" si="45"/>
        <v>0</v>
      </c>
      <c r="Z59" s="98">
        <f t="shared" si="45"/>
        <v>0</v>
      </c>
      <c r="AA59" s="98">
        <f t="shared" si="45"/>
        <v>0</v>
      </c>
      <c r="AB59" s="98">
        <f t="shared" si="45"/>
        <v>0</v>
      </c>
      <c r="AC59" s="98">
        <f t="shared" si="46"/>
        <v>0</v>
      </c>
      <c r="AD59" s="112"/>
      <c r="AF59" s="101" t="s">
        <v>77</v>
      </c>
    </row>
    <row r="60" spans="1:32" s="11" customFormat="1" x14ac:dyDescent="0.2">
      <c r="B60" s="94" t="s">
        <v>88</v>
      </c>
      <c r="C60" s="115"/>
      <c r="D60" s="88"/>
      <c r="E60" s="89"/>
      <c r="F60" s="90"/>
      <c r="G60" s="91"/>
      <c r="H60" s="92"/>
      <c r="I60" s="91"/>
      <c r="J60" s="92"/>
      <c r="K60" s="90"/>
      <c r="L60" s="92"/>
      <c r="M60" s="90"/>
      <c r="N60" s="92"/>
      <c r="O60" s="90"/>
      <c r="P60" s="49"/>
      <c r="Q60" s="89"/>
      <c r="R60" s="89"/>
      <c r="S60" s="89"/>
      <c r="T60" s="89"/>
      <c r="U60" s="89"/>
      <c r="V60" s="89"/>
      <c r="W60" s="90"/>
      <c r="X60" s="90"/>
      <c r="Y60" s="90"/>
      <c r="Z60" s="90"/>
      <c r="AA60" s="90"/>
      <c r="AB60" s="90"/>
      <c r="AC60" s="90"/>
      <c r="AD60" s="93"/>
      <c r="AF60" s="12"/>
    </row>
    <row r="61" spans="1:32" s="11" customFormat="1" ht="38.25" x14ac:dyDescent="0.2">
      <c r="A61" s="11">
        <v>18</v>
      </c>
      <c r="B61" s="96" t="s">
        <v>56</v>
      </c>
      <c r="C61" s="105">
        <v>1</v>
      </c>
      <c r="D61" s="88">
        <v>180</v>
      </c>
      <c r="E61" s="99" t="s">
        <v>49</v>
      </c>
      <c r="F61" s="3">
        <v>0</v>
      </c>
      <c r="G61" s="5">
        <f t="shared" ref="G61:G62" si="47">+F61*C61</f>
        <v>0</v>
      </c>
      <c r="H61" s="4">
        <v>0</v>
      </c>
      <c r="I61" s="6">
        <f t="shared" ref="I61:I62" si="48">+H61*G61</f>
        <v>0</v>
      </c>
      <c r="J61" s="4">
        <v>0</v>
      </c>
      <c r="K61" s="97">
        <f t="shared" ref="K61:K62" si="49">+J61*C61</f>
        <v>0</v>
      </c>
      <c r="L61" s="4">
        <v>0</v>
      </c>
      <c r="M61" s="6">
        <f t="shared" ref="M61:M62" si="50">+L61*C61</f>
        <v>0</v>
      </c>
      <c r="N61" s="4">
        <v>0</v>
      </c>
      <c r="O61" s="98">
        <f t="shared" ref="O61:O62" si="51">+N61+M61+K61+I61</f>
        <v>0</v>
      </c>
      <c r="P61" s="49"/>
      <c r="Q61" s="89"/>
      <c r="R61" s="89"/>
      <c r="S61" s="89"/>
      <c r="T61" s="89"/>
      <c r="U61" s="89"/>
      <c r="V61" s="89" t="s">
        <v>42</v>
      </c>
      <c r="W61" s="90">
        <f t="shared" ref="W61:AB62" si="52">IF(Q61="j",$O61,0)</f>
        <v>0</v>
      </c>
      <c r="X61" s="90">
        <f t="shared" si="52"/>
        <v>0</v>
      </c>
      <c r="Y61" s="90">
        <f t="shared" si="52"/>
        <v>0</v>
      </c>
      <c r="Z61" s="90">
        <f t="shared" si="52"/>
        <v>0</v>
      </c>
      <c r="AA61" s="90">
        <f t="shared" si="52"/>
        <v>0</v>
      </c>
      <c r="AB61" s="90">
        <f t="shared" si="52"/>
        <v>0</v>
      </c>
      <c r="AC61" s="90">
        <f>SUM(W61:AB61)</f>
        <v>0</v>
      </c>
      <c r="AD61" s="93"/>
      <c r="AF61" s="101" t="s">
        <v>89</v>
      </c>
    </row>
    <row r="62" spans="1:32" s="11" customFormat="1" ht="51" x14ac:dyDescent="0.2">
      <c r="A62" s="11">
        <v>19</v>
      </c>
      <c r="B62" s="88" t="s">
        <v>90</v>
      </c>
      <c r="C62" s="105">
        <v>1</v>
      </c>
      <c r="D62" s="88">
        <v>42</v>
      </c>
      <c r="E62" s="89" t="s">
        <v>62</v>
      </c>
      <c r="F62" s="180">
        <v>0</v>
      </c>
      <c r="G62" s="5">
        <f t="shared" si="47"/>
        <v>0</v>
      </c>
      <c r="H62" s="4">
        <v>0</v>
      </c>
      <c r="I62" s="6">
        <f t="shared" si="48"/>
        <v>0</v>
      </c>
      <c r="J62" s="4">
        <v>0</v>
      </c>
      <c r="K62" s="97">
        <f t="shared" si="49"/>
        <v>0</v>
      </c>
      <c r="L62" s="4">
        <v>0</v>
      </c>
      <c r="M62" s="6">
        <f t="shared" si="50"/>
        <v>0</v>
      </c>
      <c r="N62" s="4">
        <v>0</v>
      </c>
      <c r="O62" s="98">
        <f t="shared" si="51"/>
        <v>0</v>
      </c>
      <c r="P62" s="49"/>
      <c r="Q62" s="89"/>
      <c r="R62" s="89" t="s">
        <v>42</v>
      </c>
      <c r="S62" s="89"/>
      <c r="T62" s="89"/>
      <c r="U62" s="89"/>
      <c r="V62" s="89"/>
      <c r="W62" s="90">
        <f t="shared" si="52"/>
        <v>0</v>
      </c>
      <c r="X62" s="90">
        <f t="shared" si="52"/>
        <v>0</v>
      </c>
      <c r="Y62" s="90">
        <f t="shared" si="52"/>
        <v>0</v>
      </c>
      <c r="Z62" s="90">
        <f t="shared" si="52"/>
        <v>0</v>
      </c>
      <c r="AA62" s="90">
        <f t="shared" si="52"/>
        <v>0</v>
      </c>
      <c r="AB62" s="90">
        <f t="shared" si="52"/>
        <v>0</v>
      </c>
      <c r="AC62" s="90">
        <f>SUM(W62:AB62)</f>
        <v>0</v>
      </c>
      <c r="AD62" s="93"/>
      <c r="AF62" s="12" t="s">
        <v>91</v>
      </c>
    </row>
    <row r="63" spans="1:32" s="11" customFormat="1" hidden="1" x14ac:dyDescent="0.2">
      <c r="B63" s="88"/>
      <c r="C63" s="86"/>
      <c r="D63" s="88"/>
      <c r="E63" s="89"/>
      <c r="F63" s="90"/>
      <c r="G63" s="91"/>
      <c r="H63" s="92"/>
      <c r="I63" s="91"/>
      <c r="J63" s="92"/>
      <c r="K63" s="90"/>
      <c r="L63" s="92"/>
      <c r="M63" s="90"/>
      <c r="N63" s="92"/>
      <c r="O63" s="90"/>
      <c r="P63" s="49"/>
      <c r="Q63" s="89"/>
      <c r="R63" s="89"/>
      <c r="S63" s="89"/>
      <c r="T63" s="89"/>
      <c r="U63" s="89"/>
      <c r="V63" s="89"/>
      <c r="W63" s="90"/>
      <c r="X63" s="90"/>
      <c r="Y63" s="90"/>
      <c r="Z63" s="90"/>
      <c r="AA63" s="90"/>
      <c r="AB63" s="90"/>
      <c r="AC63" s="90"/>
      <c r="AD63" s="93"/>
      <c r="AF63" s="12"/>
    </row>
    <row r="64" spans="1:32" s="11" customFormat="1" x14ac:dyDescent="0.2">
      <c r="B64" s="88"/>
      <c r="C64" s="86"/>
      <c r="D64" s="88"/>
      <c r="E64" s="89"/>
      <c r="F64" s="90"/>
      <c r="G64" s="91"/>
      <c r="H64" s="92"/>
      <c r="I64" s="91"/>
      <c r="J64" s="92"/>
      <c r="K64" s="90"/>
      <c r="L64" s="92"/>
      <c r="M64" s="90"/>
      <c r="N64" s="92"/>
      <c r="O64" s="90"/>
      <c r="P64" s="49"/>
      <c r="Q64" s="89"/>
      <c r="R64" s="89"/>
      <c r="S64" s="89"/>
      <c r="T64" s="89"/>
      <c r="U64" s="89"/>
      <c r="V64" s="89"/>
      <c r="W64" s="90"/>
      <c r="X64" s="90"/>
      <c r="Y64" s="90"/>
      <c r="Z64" s="90"/>
      <c r="AA64" s="90"/>
      <c r="AB64" s="90"/>
      <c r="AC64" s="90"/>
      <c r="AD64" s="93"/>
      <c r="AF64" s="12"/>
    </row>
    <row r="65" spans="1:32" s="11" customFormat="1" x14ac:dyDescent="0.2">
      <c r="B65" s="87" t="s">
        <v>92</v>
      </c>
      <c r="C65" s="84"/>
      <c r="D65" s="88"/>
      <c r="E65" s="89"/>
      <c r="F65" s="90"/>
      <c r="G65" s="91"/>
      <c r="H65" s="92"/>
      <c r="I65" s="91"/>
      <c r="J65" s="92"/>
      <c r="K65" s="90"/>
      <c r="L65" s="92"/>
      <c r="M65" s="90"/>
      <c r="N65" s="92"/>
      <c r="O65" s="90"/>
      <c r="P65" s="49"/>
      <c r="Q65" s="89"/>
      <c r="R65" s="89"/>
      <c r="S65" s="89"/>
      <c r="T65" s="89"/>
      <c r="U65" s="89"/>
      <c r="V65" s="89"/>
      <c r="W65" s="90"/>
      <c r="X65" s="90"/>
      <c r="Y65" s="90"/>
      <c r="Z65" s="90"/>
      <c r="AA65" s="90"/>
      <c r="AB65" s="90"/>
      <c r="AC65" s="90"/>
      <c r="AD65" s="93"/>
      <c r="AF65" s="12"/>
    </row>
    <row r="66" spans="1:32" s="11" customFormat="1" ht="114.75" x14ac:dyDescent="0.2">
      <c r="B66" s="94" t="s">
        <v>93</v>
      </c>
      <c r="C66" s="95"/>
      <c r="D66" s="88"/>
      <c r="E66" s="89"/>
      <c r="F66" s="90"/>
      <c r="G66" s="91"/>
      <c r="H66" s="92"/>
      <c r="I66" s="91"/>
      <c r="J66" s="92"/>
      <c r="K66" s="90"/>
      <c r="L66" s="92"/>
      <c r="M66" s="90"/>
      <c r="N66" s="92"/>
      <c r="O66" s="90"/>
      <c r="P66" s="49"/>
      <c r="Q66" s="89"/>
      <c r="R66" s="89"/>
      <c r="S66" s="89"/>
      <c r="T66" s="89"/>
      <c r="U66" s="89"/>
      <c r="V66" s="89"/>
      <c r="W66" s="90"/>
      <c r="X66" s="90"/>
      <c r="Y66" s="90"/>
      <c r="Z66" s="90"/>
      <c r="AA66" s="90"/>
      <c r="AB66" s="90"/>
      <c r="AC66" s="90"/>
      <c r="AD66" s="93"/>
      <c r="AF66" s="12"/>
    </row>
    <row r="67" spans="1:32" s="11" customFormat="1" x14ac:dyDescent="0.2">
      <c r="B67" s="94" t="s">
        <v>94</v>
      </c>
      <c r="C67" s="95"/>
      <c r="D67" s="88"/>
      <c r="E67" s="89"/>
      <c r="F67" s="90"/>
      <c r="G67" s="91"/>
      <c r="H67" s="92"/>
      <c r="I67" s="91"/>
      <c r="J67" s="92"/>
      <c r="K67" s="90"/>
      <c r="L67" s="92"/>
      <c r="M67" s="90"/>
      <c r="N67" s="92"/>
      <c r="O67" s="90"/>
      <c r="P67" s="49"/>
      <c r="Q67" s="89"/>
      <c r="R67" s="89"/>
      <c r="S67" s="89"/>
      <c r="T67" s="89"/>
      <c r="U67" s="89"/>
      <c r="V67" s="89"/>
      <c r="W67" s="90"/>
      <c r="X67" s="90"/>
      <c r="Y67" s="90"/>
      <c r="Z67" s="90"/>
      <c r="AA67" s="90"/>
      <c r="AB67" s="90"/>
      <c r="AC67" s="90"/>
      <c r="AD67" s="93"/>
      <c r="AF67" s="12"/>
    </row>
    <row r="68" spans="1:32" s="11" customFormat="1" x14ac:dyDescent="0.2">
      <c r="B68" s="94" t="s">
        <v>82</v>
      </c>
      <c r="C68" s="95"/>
      <c r="D68" s="88"/>
      <c r="E68" s="89"/>
      <c r="F68" s="90"/>
      <c r="G68" s="91"/>
      <c r="H68" s="92"/>
      <c r="I68" s="91"/>
      <c r="J68" s="92"/>
      <c r="K68" s="90"/>
      <c r="L68" s="92"/>
      <c r="M68" s="90"/>
      <c r="N68" s="92"/>
      <c r="O68" s="90"/>
      <c r="P68" s="49"/>
      <c r="Q68" s="89"/>
      <c r="R68" s="89"/>
      <c r="S68" s="89"/>
      <c r="T68" s="89"/>
      <c r="U68" s="89"/>
      <c r="V68" s="89"/>
      <c r="W68" s="90"/>
      <c r="X68" s="90"/>
      <c r="Y68" s="90"/>
      <c r="Z68" s="90"/>
      <c r="AA68" s="90"/>
      <c r="AB68" s="90"/>
      <c r="AC68" s="90"/>
      <c r="AD68" s="93"/>
      <c r="AF68" s="12"/>
    </row>
    <row r="69" spans="1:32" s="107" customFormat="1" ht="38.25" x14ac:dyDescent="0.2">
      <c r="A69" s="107">
        <v>20</v>
      </c>
      <c r="B69" s="108" t="s">
        <v>70</v>
      </c>
      <c r="C69" s="116">
        <v>1</v>
      </c>
      <c r="D69" s="117">
        <v>7</v>
      </c>
      <c r="E69" s="118" t="s">
        <v>62</v>
      </c>
      <c r="F69" s="3">
        <v>0</v>
      </c>
      <c r="G69" s="5">
        <f t="shared" ref="G69" si="53">+F69*C69</f>
        <v>0</v>
      </c>
      <c r="H69" s="4">
        <v>0</v>
      </c>
      <c r="I69" s="6">
        <f t="shared" ref="I69" si="54">+H69*G69</f>
        <v>0</v>
      </c>
      <c r="J69" s="4">
        <v>0</v>
      </c>
      <c r="K69" s="97">
        <f t="shared" ref="K69" si="55">+J69*C69</f>
        <v>0</v>
      </c>
      <c r="L69" s="4">
        <v>0</v>
      </c>
      <c r="M69" s="6">
        <f t="shared" ref="M69" si="56">+L69*C69</f>
        <v>0</v>
      </c>
      <c r="N69" s="4">
        <v>0</v>
      </c>
      <c r="O69" s="98">
        <f t="shared" ref="O69" si="57">+N69+M69+K69+I69</f>
        <v>0</v>
      </c>
      <c r="P69" s="111"/>
      <c r="Q69" s="110"/>
      <c r="R69" s="110" t="s">
        <v>42</v>
      </c>
      <c r="S69" s="110"/>
      <c r="T69" s="110"/>
      <c r="U69" s="110" t="s">
        <v>42</v>
      </c>
      <c r="V69" s="110"/>
      <c r="W69" s="98">
        <f t="shared" ref="W69:AB69" si="58">IF(Q69="j",$O69,0)</f>
        <v>0</v>
      </c>
      <c r="X69" s="98">
        <f t="shared" si="58"/>
        <v>0</v>
      </c>
      <c r="Y69" s="98">
        <f t="shared" si="58"/>
        <v>0</v>
      </c>
      <c r="Z69" s="98">
        <f t="shared" si="58"/>
        <v>0</v>
      </c>
      <c r="AA69" s="98">
        <f t="shared" si="58"/>
        <v>0</v>
      </c>
      <c r="AB69" s="98">
        <f t="shared" si="58"/>
        <v>0</v>
      </c>
      <c r="AC69" s="98">
        <f>SUM(W69:AB69)</f>
        <v>0</v>
      </c>
      <c r="AD69" s="112"/>
      <c r="AF69" s="12" t="s">
        <v>71</v>
      </c>
    </row>
    <row r="70" spans="1:32" s="11" customFormat="1" ht="25.5" hidden="1" x14ac:dyDescent="0.2">
      <c r="B70" s="94" t="s">
        <v>95</v>
      </c>
      <c r="C70" s="119"/>
      <c r="D70" s="117"/>
      <c r="E70" s="118"/>
      <c r="F70" s="90"/>
      <c r="G70" s="91"/>
      <c r="H70" s="92"/>
      <c r="I70" s="91"/>
      <c r="J70" s="92"/>
      <c r="K70" s="90"/>
      <c r="L70" s="92"/>
      <c r="M70" s="90"/>
      <c r="N70" s="92"/>
      <c r="O70" s="90"/>
      <c r="P70" s="49"/>
      <c r="Q70" s="89"/>
      <c r="R70" s="89"/>
      <c r="S70" s="89"/>
      <c r="T70" s="89"/>
      <c r="U70" s="89"/>
      <c r="V70" s="89"/>
      <c r="W70" s="90"/>
      <c r="X70" s="90"/>
      <c r="Y70" s="90"/>
      <c r="Z70" s="90"/>
      <c r="AA70" s="90"/>
      <c r="AB70" s="90"/>
      <c r="AC70" s="90"/>
      <c r="AD70" s="93"/>
      <c r="AF70" s="12"/>
    </row>
    <row r="71" spans="1:32" s="107" customFormat="1" ht="25.5" hidden="1" x14ac:dyDescent="0.2">
      <c r="B71" s="120" t="s">
        <v>96</v>
      </c>
      <c r="C71" s="116"/>
      <c r="D71" s="117"/>
      <c r="E71" s="118" t="s">
        <v>62</v>
      </c>
      <c r="F71" s="80"/>
      <c r="G71" s="85"/>
      <c r="H71" s="81"/>
      <c r="I71" s="85"/>
      <c r="J71" s="92"/>
      <c r="K71" s="80"/>
      <c r="L71" s="92"/>
      <c r="M71" s="80"/>
      <c r="N71" s="92"/>
      <c r="O71" s="80"/>
      <c r="P71" s="73"/>
      <c r="Q71" s="79"/>
      <c r="R71" s="79"/>
      <c r="S71" s="79"/>
      <c r="T71" s="79"/>
      <c r="U71" s="79"/>
      <c r="V71" s="79"/>
      <c r="W71" s="80">
        <f t="shared" ref="W71:AB75" si="59">IF(Q71="j",$O71,0)</f>
        <v>0</v>
      </c>
      <c r="X71" s="80">
        <f t="shared" si="59"/>
        <v>0</v>
      </c>
      <c r="Y71" s="80">
        <f t="shared" si="59"/>
        <v>0</v>
      </c>
      <c r="Z71" s="80">
        <f t="shared" si="59"/>
        <v>0</v>
      </c>
      <c r="AA71" s="80">
        <f t="shared" si="59"/>
        <v>0</v>
      </c>
      <c r="AB71" s="80">
        <f t="shared" si="59"/>
        <v>0</v>
      </c>
      <c r="AC71" s="80">
        <f t="shared" ref="AC71:AC75" si="60">SUM(W71:AB71)</f>
        <v>0</v>
      </c>
      <c r="AD71" s="112"/>
      <c r="AF71" s="30" t="s">
        <v>97</v>
      </c>
    </row>
    <row r="72" spans="1:32" s="65" customFormat="1" hidden="1" x14ac:dyDescent="0.2">
      <c r="B72" s="120" t="s">
        <v>98</v>
      </c>
      <c r="C72" s="116"/>
      <c r="D72" s="117"/>
      <c r="E72" s="118" t="s">
        <v>62</v>
      </c>
      <c r="F72" s="80"/>
      <c r="G72" s="85"/>
      <c r="H72" s="81"/>
      <c r="I72" s="85"/>
      <c r="J72" s="92"/>
      <c r="K72" s="80"/>
      <c r="L72" s="92"/>
      <c r="M72" s="80"/>
      <c r="N72" s="92"/>
      <c r="O72" s="80"/>
      <c r="P72" s="73"/>
      <c r="Q72" s="79"/>
      <c r="R72" s="79"/>
      <c r="S72" s="79"/>
      <c r="T72" s="79"/>
      <c r="U72" s="79"/>
      <c r="V72" s="79"/>
      <c r="W72" s="80">
        <f t="shared" si="59"/>
        <v>0</v>
      </c>
      <c r="X72" s="80">
        <f t="shared" si="59"/>
        <v>0</v>
      </c>
      <c r="Y72" s="80">
        <f t="shared" si="59"/>
        <v>0</v>
      </c>
      <c r="Z72" s="80">
        <f t="shared" si="59"/>
        <v>0</v>
      </c>
      <c r="AA72" s="80">
        <f t="shared" si="59"/>
        <v>0</v>
      </c>
      <c r="AB72" s="80">
        <f t="shared" si="59"/>
        <v>0</v>
      </c>
      <c r="AC72" s="80">
        <f t="shared" si="60"/>
        <v>0</v>
      </c>
      <c r="AD72" s="82"/>
      <c r="AF72" s="121" t="s">
        <v>99</v>
      </c>
    </row>
    <row r="73" spans="1:32" s="65" customFormat="1" hidden="1" x14ac:dyDescent="0.2">
      <c r="B73" s="120" t="s">
        <v>100</v>
      </c>
      <c r="C73" s="116"/>
      <c r="D73" s="117"/>
      <c r="E73" s="118" t="s">
        <v>62</v>
      </c>
      <c r="F73" s="80"/>
      <c r="G73" s="85"/>
      <c r="H73" s="81"/>
      <c r="I73" s="85"/>
      <c r="J73" s="92"/>
      <c r="K73" s="80"/>
      <c r="L73" s="92"/>
      <c r="M73" s="80"/>
      <c r="N73" s="92"/>
      <c r="O73" s="80"/>
      <c r="P73" s="73"/>
      <c r="Q73" s="79"/>
      <c r="R73" s="79"/>
      <c r="S73" s="79"/>
      <c r="T73" s="79"/>
      <c r="U73" s="79"/>
      <c r="V73" s="79"/>
      <c r="W73" s="80">
        <f t="shared" si="59"/>
        <v>0</v>
      </c>
      <c r="X73" s="80">
        <f t="shared" si="59"/>
        <v>0</v>
      </c>
      <c r="Y73" s="80">
        <f t="shared" si="59"/>
        <v>0</v>
      </c>
      <c r="Z73" s="80">
        <f t="shared" si="59"/>
        <v>0</v>
      </c>
      <c r="AA73" s="80">
        <f t="shared" si="59"/>
        <v>0</v>
      </c>
      <c r="AB73" s="80">
        <f t="shared" si="59"/>
        <v>0</v>
      </c>
      <c r="AC73" s="80">
        <f t="shared" si="60"/>
        <v>0</v>
      </c>
      <c r="AD73" s="82"/>
      <c r="AF73" s="12" t="s">
        <v>99</v>
      </c>
    </row>
    <row r="74" spans="1:32" s="65" customFormat="1" hidden="1" x14ac:dyDescent="0.2">
      <c r="B74" s="120" t="s">
        <v>101</v>
      </c>
      <c r="C74" s="116"/>
      <c r="D74" s="117"/>
      <c r="E74" s="118" t="s">
        <v>62</v>
      </c>
      <c r="F74" s="80"/>
      <c r="G74" s="85"/>
      <c r="H74" s="81"/>
      <c r="I74" s="85"/>
      <c r="J74" s="92"/>
      <c r="K74" s="80"/>
      <c r="L74" s="92"/>
      <c r="M74" s="80"/>
      <c r="N74" s="92"/>
      <c r="O74" s="80"/>
      <c r="P74" s="73"/>
      <c r="Q74" s="79"/>
      <c r="R74" s="79"/>
      <c r="S74" s="79"/>
      <c r="T74" s="79"/>
      <c r="U74" s="79"/>
      <c r="V74" s="79"/>
      <c r="W74" s="80">
        <f t="shared" si="59"/>
        <v>0</v>
      </c>
      <c r="X74" s="80">
        <f t="shared" si="59"/>
        <v>0</v>
      </c>
      <c r="Y74" s="80">
        <f t="shared" si="59"/>
        <v>0</v>
      </c>
      <c r="Z74" s="80">
        <f t="shared" si="59"/>
        <v>0</v>
      </c>
      <c r="AA74" s="80">
        <f t="shared" si="59"/>
        <v>0</v>
      </c>
      <c r="AB74" s="80">
        <f t="shared" si="59"/>
        <v>0</v>
      </c>
      <c r="AC74" s="80">
        <f t="shared" si="60"/>
        <v>0</v>
      </c>
      <c r="AD74" s="82"/>
      <c r="AF74" s="12" t="s">
        <v>99</v>
      </c>
    </row>
    <row r="75" spans="1:32" s="65" customFormat="1" hidden="1" x14ac:dyDescent="0.2">
      <c r="B75" s="120" t="s">
        <v>102</v>
      </c>
      <c r="C75" s="116"/>
      <c r="D75" s="117"/>
      <c r="E75" s="116" t="s">
        <v>62</v>
      </c>
      <c r="F75" s="80"/>
      <c r="G75" s="85"/>
      <c r="H75" s="81"/>
      <c r="I75" s="85"/>
      <c r="J75" s="92"/>
      <c r="K75" s="80"/>
      <c r="L75" s="92"/>
      <c r="M75" s="80"/>
      <c r="N75" s="92"/>
      <c r="O75" s="80"/>
      <c r="P75" s="73"/>
      <c r="Q75" s="79"/>
      <c r="R75" s="79"/>
      <c r="S75" s="79"/>
      <c r="T75" s="79"/>
      <c r="U75" s="79"/>
      <c r="V75" s="79"/>
      <c r="W75" s="80">
        <f t="shared" si="59"/>
        <v>0</v>
      </c>
      <c r="X75" s="80">
        <f t="shared" si="59"/>
        <v>0</v>
      </c>
      <c r="Y75" s="80">
        <f t="shared" si="59"/>
        <v>0</v>
      </c>
      <c r="Z75" s="80">
        <f t="shared" si="59"/>
        <v>0</v>
      </c>
      <c r="AA75" s="80">
        <f t="shared" si="59"/>
        <v>0</v>
      </c>
      <c r="AB75" s="80">
        <f t="shared" si="59"/>
        <v>0</v>
      </c>
      <c r="AC75" s="80">
        <f t="shared" si="60"/>
        <v>0</v>
      </c>
      <c r="AD75" s="82"/>
      <c r="AF75" s="30" t="s">
        <v>103</v>
      </c>
    </row>
    <row r="76" spans="1:32" s="11" customFormat="1" hidden="1" x14ac:dyDescent="0.2">
      <c r="B76" s="96"/>
      <c r="C76" s="122"/>
      <c r="D76" s="117"/>
      <c r="E76" s="118"/>
      <c r="F76" s="90"/>
      <c r="G76" s="91"/>
      <c r="H76" s="92"/>
      <c r="I76" s="91"/>
      <c r="J76" s="92"/>
      <c r="K76" s="90"/>
      <c r="L76" s="92"/>
      <c r="M76" s="90"/>
      <c r="N76" s="92"/>
      <c r="O76" s="90"/>
      <c r="P76" s="49"/>
      <c r="Q76" s="89"/>
      <c r="R76" s="89"/>
      <c r="S76" s="89"/>
      <c r="T76" s="89"/>
      <c r="U76" s="89"/>
      <c r="V76" s="89"/>
      <c r="W76" s="90"/>
      <c r="X76" s="90"/>
      <c r="Y76" s="90"/>
      <c r="Z76" s="90"/>
      <c r="AA76" s="90"/>
      <c r="AB76" s="90"/>
      <c r="AC76" s="90"/>
      <c r="AD76" s="93"/>
      <c r="AF76" s="12"/>
    </row>
    <row r="77" spans="1:32" s="11" customFormat="1" ht="51" x14ac:dyDescent="0.2">
      <c r="B77" s="94" t="s">
        <v>104</v>
      </c>
      <c r="C77" s="119"/>
      <c r="D77" s="117"/>
      <c r="E77" s="118"/>
      <c r="F77" s="90"/>
      <c r="G77" s="91"/>
      <c r="H77" s="92"/>
      <c r="I77" s="91"/>
      <c r="J77" s="92"/>
      <c r="K77" s="90"/>
      <c r="L77" s="92"/>
      <c r="M77" s="90"/>
      <c r="N77" s="92"/>
      <c r="O77" s="90"/>
      <c r="P77" s="49"/>
      <c r="Q77" s="89"/>
      <c r="R77" s="89"/>
      <c r="S77" s="89"/>
      <c r="T77" s="89"/>
      <c r="U77" s="89"/>
      <c r="V77" s="89"/>
      <c r="W77" s="90"/>
      <c r="X77" s="90"/>
      <c r="Y77" s="90"/>
      <c r="Z77" s="90"/>
      <c r="AA77" s="90"/>
      <c r="AB77" s="90"/>
      <c r="AC77" s="90"/>
      <c r="AD77" s="93"/>
      <c r="AF77" s="12" t="s">
        <v>75</v>
      </c>
    </row>
    <row r="78" spans="1:32" s="11" customFormat="1" ht="63.75" x14ac:dyDescent="0.2">
      <c r="A78" s="11">
        <v>21</v>
      </c>
      <c r="B78" s="96" t="s">
        <v>76</v>
      </c>
      <c r="C78" s="116">
        <v>1</v>
      </c>
      <c r="D78" s="117">
        <v>8</v>
      </c>
      <c r="E78" s="118" t="s">
        <v>62</v>
      </c>
      <c r="F78" s="3">
        <v>0</v>
      </c>
      <c r="G78" s="5">
        <f t="shared" ref="G78" si="61">+F78*C78</f>
        <v>0</v>
      </c>
      <c r="H78" s="4">
        <v>0</v>
      </c>
      <c r="I78" s="6">
        <f t="shared" ref="I78" si="62">+H78*G78</f>
        <v>0</v>
      </c>
      <c r="J78" s="4">
        <v>0</v>
      </c>
      <c r="K78" s="97">
        <f t="shared" ref="K78" si="63">+J78*C78</f>
        <v>0</v>
      </c>
      <c r="L78" s="4">
        <v>0</v>
      </c>
      <c r="M78" s="6">
        <f t="shared" ref="M78" si="64">+L78*C78</f>
        <v>0</v>
      </c>
      <c r="N78" s="4">
        <v>0</v>
      </c>
      <c r="O78" s="98">
        <f t="shared" ref="O78" si="65">+N78+M78+K78+I78</f>
        <v>0</v>
      </c>
      <c r="P78" s="49"/>
      <c r="Q78" s="89"/>
      <c r="R78" s="89"/>
      <c r="S78" s="89" t="s">
        <v>42</v>
      </c>
      <c r="T78" s="89"/>
      <c r="U78" s="89"/>
      <c r="V78" s="89"/>
      <c r="W78" s="90">
        <f t="shared" ref="W78:AB79" si="66">IF(Q78="j",$O78,0)</f>
        <v>0</v>
      </c>
      <c r="X78" s="90">
        <f t="shared" si="66"/>
        <v>0</v>
      </c>
      <c r="Y78" s="90">
        <f t="shared" si="66"/>
        <v>0</v>
      </c>
      <c r="Z78" s="90">
        <f t="shared" si="66"/>
        <v>0</v>
      </c>
      <c r="AA78" s="90">
        <f t="shared" si="66"/>
        <v>0</v>
      </c>
      <c r="AB78" s="90">
        <f t="shared" si="66"/>
        <v>0</v>
      </c>
      <c r="AC78" s="90">
        <f t="shared" ref="AC78:AC79" si="67">SUM(W78:AB78)</f>
        <v>0</v>
      </c>
      <c r="AD78" s="93"/>
      <c r="AF78" s="101" t="s">
        <v>77</v>
      </c>
    </row>
    <row r="79" spans="1:32" s="65" customFormat="1" hidden="1" x14ac:dyDescent="0.2">
      <c r="B79" s="120" t="s">
        <v>105</v>
      </c>
      <c r="C79" s="105"/>
      <c r="D79" s="78"/>
      <c r="E79" s="79" t="s">
        <v>62</v>
      </c>
      <c r="F79" s="80"/>
      <c r="G79" s="85"/>
      <c r="H79" s="81"/>
      <c r="I79" s="85"/>
      <c r="J79" s="92"/>
      <c r="K79" s="80"/>
      <c r="L79" s="92"/>
      <c r="M79" s="80"/>
      <c r="N79" s="92"/>
      <c r="O79" s="80"/>
      <c r="P79" s="73"/>
      <c r="Q79" s="79"/>
      <c r="R79" s="79"/>
      <c r="S79" s="79"/>
      <c r="T79" s="79"/>
      <c r="U79" s="79"/>
      <c r="V79" s="79"/>
      <c r="W79" s="80">
        <f t="shared" si="66"/>
        <v>0</v>
      </c>
      <c r="X79" s="80">
        <f t="shared" si="66"/>
        <v>0</v>
      </c>
      <c r="Y79" s="80">
        <f t="shared" si="66"/>
        <v>0</v>
      </c>
      <c r="Z79" s="80">
        <f t="shared" si="66"/>
        <v>0</v>
      </c>
      <c r="AA79" s="80">
        <f t="shared" si="66"/>
        <v>0</v>
      </c>
      <c r="AB79" s="80">
        <f t="shared" si="66"/>
        <v>0</v>
      </c>
      <c r="AC79" s="80">
        <f t="shared" si="67"/>
        <v>0</v>
      </c>
      <c r="AD79" s="82"/>
      <c r="AF79" s="12" t="s">
        <v>106</v>
      </c>
    </row>
    <row r="80" spans="1:32" s="11" customFormat="1" x14ac:dyDescent="0.2">
      <c r="B80" s="88"/>
      <c r="C80" s="86"/>
      <c r="D80" s="88"/>
      <c r="E80" s="89"/>
      <c r="F80" s="90"/>
      <c r="G80" s="91"/>
      <c r="H80" s="92"/>
      <c r="I80" s="91"/>
      <c r="J80" s="92"/>
      <c r="K80" s="90"/>
      <c r="L80" s="92"/>
      <c r="M80" s="90"/>
      <c r="N80" s="92"/>
      <c r="O80" s="90"/>
      <c r="P80" s="49"/>
      <c r="Q80" s="89"/>
      <c r="R80" s="89"/>
      <c r="S80" s="89"/>
      <c r="T80" s="89"/>
      <c r="U80" s="89"/>
      <c r="V80" s="89"/>
      <c r="W80" s="90"/>
      <c r="X80" s="90"/>
      <c r="Y80" s="90"/>
      <c r="Z80" s="90"/>
      <c r="AA80" s="90"/>
      <c r="AB80" s="90"/>
      <c r="AC80" s="90"/>
      <c r="AD80" s="93"/>
      <c r="AF80" s="12"/>
    </row>
    <row r="81" spans="1:32" s="11" customFormat="1" x14ac:dyDescent="0.2">
      <c r="B81" s="87" t="s">
        <v>107</v>
      </c>
      <c r="C81" s="84"/>
      <c r="D81" s="88"/>
      <c r="E81" s="89"/>
      <c r="F81" s="90"/>
      <c r="G81" s="123"/>
      <c r="H81" s="124"/>
      <c r="I81" s="123"/>
      <c r="J81" s="92"/>
      <c r="K81" s="125"/>
      <c r="L81" s="92"/>
      <c r="M81" s="125"/>
      <c r="N81" s="92"/>
      <c r="O81" s="125"/>
      <c r="P81" s="49"/>
      <c r="Q81" s="89"/>
      <c r="R81" s="89"/>
      <c r="S81" s="89"/>
      <c r="T81" s="89"/>
      <c r="U81" s="89"/>
      <c r="V81" s="89"/>
      <c r="W81" s="90"/>
      <c r="X81" s="90"/>
      <c r="Y81" s="90"/>
      <c r="Z81" s="90"/>
      <c r="AA81" s="90"/>
      <c r="AB81" s="90"/>
      <c r="AC81" s="90"/>
      <c r="AD81" s="93"/>
      <c r="AF81" s="12"/>
    </row>
    <row r="82" spans="1:32" s="11" customFormat="1" x14ac:dyDescent="0.2">
      <c r="B82" s="94" t="s">
        <v>108</v>
      </c>
      <c r="C82" s="95"/>
      <c r="D82" s="88"/>
      <c r="E82" s="89"/>
      <c r="F82" s="90"/>
      <c r="G82" s="91"/>
      <c r="H82" s="92"/>
      <c r="I82" s="91"/>
      <c r="J82" s="92"/>
      <c r="K82" s="90"/>
      <c r="L82" s="92"/>
      <c r="M82" s="90"/>
      <c r="N82" s="92"/>
      <c r="O82" s="90"/>
      <c r="P82" s="49"/>
      <c r="Q82" s="89"/>
      <c r="R82" s="89"/>
      <c r="S82" s="89"/>
      <c r="T82" s="89"/>
      <c r="U82" s="89"/>
      <c r="V82" s="89"/>
      <c r="W82" s="90"/>
      <c r="X82" s="90"/>
      <c r="Y82" s="90"/>
      <c r="Z82" s="90"/>
      <c r="AA82" s="90"/>
      <c r="AB82" s="90"/>
      <c r="AC82" s="90"/>
      <c r="AD82" s="93"/>
      <c r="AF82" s="12"/>
    </row>
    <row r="83" spans="1:32" s="11" customFormat="1" x14ac:dyDescent="0.2">
      <c r="A83" s="11">
        <v>23</v>
      </c>
      <c r="B83" s="88" t="s">
        <v>109</v>
      </c>
      <c r="C83" s="86">
        <v>1</v>
      </c>
      <c r="D83" s="88">
        <v>600</v>
      </c>
      <c r="E83" s="89" t="s">
        <v>57</v>
      </c>
      <c r="F83" s="3">
        <v>0</v>
      </c>
      <c r="G83" s="5">
        <f t="shared" ref="G83" si="68">+F83*C83</f>
        <v>0</v>
      </c>
      <c r="H83" s="4">
        <v>0</v>
      </c>
      <c r="I83" s="6">
        <f t="shared" ref="I83" si="69">+H83*G83</f>
        <v>0</v>
      </c>
      <c r="J83" s="4">
        <v>0</v>
      </c>
      <c r="K83" s="97">
        <f t="shared" ref="K83" si="70">+J83*C83</f>
        <v>0</v>
      </c>
      <c r="L83" s="4">
        <v>0</v>
      </c>
      <c r="M83" s="6">
        <f t="shared" ref="M83" si="71">+L83*C83</f>
        <v>0</v>
      </c>
      <c r="N83" s="4">
        <v>0</v>
      </c>
      <c r="O83" s="98">
        <f t="shared" ref="O83" si="72">+N83+M83+K83+I83</f>
        <v>0</v>
      </c>
      <c r="P83" s="49"/>
      <c r="Q83" s="89" t="s">
        <v>42</v>
      </c>
      <c r="R83" s="89"/>
      <c r="S83" s="89" t="s">
        <v>42</v>
      </c>
      <c r="T83" s="89"/>
      <c r="U83" s="89" t="s">
        <v>42</v>
      </c>
      <c r="V83" s="89"/>
      <c r="W83" s="90">
        <f t="shared" ref="W83:AB83" si="73">IF(Q83="j",$O83,0)</f>
        <v>0</v>
      </c>
      <c r="X83" s="90">
        <f t="shared" si="73"/>
        <v>0</v>
      </c>
      <c r="Y83" s="90">
        <f t="shared" si="73"/>
        <v>0</v>
      </c>
      <c r="Z83" s="90">
        <f t="shared" si="73"/>
        <v>0</v>
      </c>
      <c r="AA83" s="90">
        <f t="shared" si="73"/>
        <v>0</v>
      </c>
      <c r="AB83" s="90">
        <f t="shared" si="73"/>
        <v>0</v>
      </c>
      <c r="AC83" s="90">
        <f>SUM(W83:AB83)</f>
        <v>0</v>
      </c>
      <c r="AD83" s="93"/>
      <c r="AF83" s="126" t="s">
        <v>110</v>
      </c>
    </row>
    <row r="84" spans="1:32" s="11" customFormat="1" x14ac:dyDescent="0.2">
      <c r="B84" s="104"/>
      <c r="C84" s="86"/>
      <c r="D84" s="88"/>
      <c r="E84" s="89"/>
      <c r="F84" s="90"/>
      <c r="G84" s="91"/>
      <c r="H84" s="92"/>
      <c r="I84" s="91"/>
      <c r="J84" s="92"/>
      <c r="K84" s="90"/>
      <c r="L84" s="92"/>
      <c r="M84" s="90"/>
      <c r="N84" s="92"/>
      <c r="O84" s="90"/>
      <c r="P84" s="49"/>
      <c r="Q84" s="89"/>
      <c r="R84" s="89"/>
      <c r="S84" s="89"/>
      <c r="T84" s="89"/>
      <c r="U84" s="89"/>
      <c r="V84" s="89"/>
      <c r="W84" s="90"/>
      <c r="X84" s="90"/>
      <c r="Y84" s="90"/>
      <c r="Z84" s="90"/>
      <c r="AA84" s="90"/>
      <c r="AB84" s="90"/>
      <c r="AC84" s="90"/>
      <c r="AD84" s="93"/>
      <c r="AF84" s="12"/>
    </row>
    <row r="85" spans="1:32" s="11" customFormat="1" x14ac:dyDescent="0.2">
      <c r="B85" s="94" t="s">
        <v>111</v>
      </c>
      <c r="C85" s="95"/>
      <c r="D85" s="88"/>
      <c r="E85" s="89"/>
      <c r="F85" s="90"/>
      <c r="G85" s="91"/>
      <c r="H85" s="92"/>
      <c r="I85" s="91"/>
      <c r="J85" s="92"/>
      <c r="K85" s="90"/>
      <c r="L85" s="92"/>
      <c r="M85" s="90"/>
      <c r="N85" s="92"/>
      <c r="O85" s="90"/>
      <c r="P85" s="49"/>
      <c r="Q85" s="89"/>
      <c r="R85" s="89"/>
      <c r="S85" s="89"/>
      <c r="T85" s="89"/>
      <c r="U85" s="89"/>
      <c r="V85" s="89"/>
      <c r="W85" s="90"/>
      <c r="X85" s="90"/>
      <c r="Y85" s="90"/>
      <c r="Z85" s="90"/>
      <c r="AA85" s="90"/>
      <c r="AB85" s="90"/>
      <c r="AC85" s="90"/>
      <c r="AD85" s="93"/>
      <c r="AF85" s="12"/>
    </row>
    <row r="86" spans="1:32" s="11" customFormat="1" ht="25.5" x14ac:dyDescent="0.2">
      <c r="A86" s="11">
        <v>24</v>
      </c>
      <c r="B86" s="88" t="s">
        <v>112</v>
      </c>
      <c r="C86" s="105">
        <v>1</v>
      </c>
      <c r="D86" s="88">
        <v>12</v>
      </c>
      <c r="E86" s="99" t="s">
        <v>49</v>
      </c>
      <c r="F86" s="3">
        <v>0</v>
      </c>
      <c r="G86" s="5">
        <f t="shared" ref="G86:G87" si="74">+F86*C86</f>
        <v>0</v>
      </c>
      <c r="H86" s="4">
        <v>0</v>
      </c>
      <c r="I86" s="6">
        <f t="shared" ref="I86:I87" si="75">+H86*G86</f>
        <v>0</v>
      </c>
      <c r="J86" s="4">
        <v>0</v>
      </c>
      <c r="K86" s="97">
        <f t="shared" ref="K86:K87" si="76">+J86*C86</f>
        <v>0</v>
      </c>
      <c r="L86" s="4">
        <v>0</v>
      </c>
      <c r="M86" s="6">
        <f t="shared" ref="M86:M87" si="77">+L86*C86</f>
        <v>0</v>
      </c>
      <c r="N86" s="4">
        <v>0</v>
      </c>
      <c r="O86" s="98">
        <f t="shared" ref="O86:O87" si="78">+N86+M86+K86+I86</f>
        <v>0</v>
      </c>
      <c r="P86" s="49"/>
      <c r="Q86" s="89" t="s">
        <v>42</v>
      </c>
      <c r="R86" s="89"/>
      <c r="S86" s="89"/>
      <c r="T86" s="89"/>
      <c r="U86" s="89"/>
      <c r="V86" s="89"/>
      <c r="W86" s="90">
        <f t="shared" ref="W86:AB87" si="79">IF(Q86="j",$O86,0)</f>
        <v>0</v>
      </c>
      <c r="X86" s="90">
        <f t="shared" si="79"/>
        <v>0</v>
      </c>
      <c r="Y86" s="90">
        <f t="shared" si="79"/>
        <v>0</v>
      </c>
      <c r="Z86" s="90">
        <f t="shared" si="79"/>
        <v>0</v>
      </c>
      <c r="AA86" s="90">
        <f t="shared" si="79"/>
        <v>0</v>
      </c>
      <c r="AB86" s="90">
        <f t="shared" si="79"/>
        <v>0</v>
      </c>
      <c r="AC86" s="90">
        <f>SUM(W86:AB86)</f>
        <v>0</v>
      </c>
      <c r="AD86" s="93"/>
      <c r="AF86" s="12" t="s">
        <v>113</v>
      </c>
    </row>
    <row r="87" spans="1:32" s="11" customFormat="1" x14ac:dyDescent="0.2">
      <c r="A87" s="11">
        <v>25</v>
      </c>
      <c r="B87" s="88" t="s">
        <v>114</v>
      </c>
      <c r="C87" s="105">
        <v>1</v>
      </c>
      <c r="D87" s="88">
        <v>225</v>
      </c>
      <c r="E87" s="99" t="s">
        <v>49</v>
      </c>
      <c r="F87" s="180">
        <v>0</v>
      </c>
      <c r="G87" s="5">
        <f t="shared" si="74"/>
        <v>0</v>
      </c>
      <c r="H87" s="4">
        <v>0</v>
      </c>
      <c r="I87" s="6">
        <f t="shared" si="75"/>
        <v>0</v>
      </c>
      <c r="J87" s="4">
        <v>0</v>
      </c>
      <c r="K87" s="97">
        <f t="shared" si="76"/>
        <v>0</v>
      </c>
      <c r="L87" s="4">
        <v>0</v>
      </c>
      <c r="M87" s="6">
        <f t="shared" si="77"/>
        <v>0</v>
      </c>
      <c r="N87" s="4">
        <v>0</v>
      </c>
      <c r="O87" s="98">
        <f t="shared" si="78"/>
        <v>0</v>
      </c>
      <c r="P87" s="49"/>
      <c r="Q87" s="89"/>
      <c r="R87" s="89"/>
      <c r="S87" s="89"/>
      <c r="T87" s="89" t="s">
        <v>42</v>
      </c>
      <c r="U87" s="89"/>
      <c r="V87" s="89"/>
      <c r="W87" s="90">
        <f t="shared" si="79"/>
        <v>0</v>
      </c>
      <c r="X87" s="90">
        <f t="shared" si="79"/>
        <v>0</v>
      </c>
      <c r="Y87" s="90">
        <f t="shared" si="79"/>
        <v>0</v>
      </c>
      <c r="Z87" s="90">
        <f t="shared" si="79"/>
        <v>0</v>
      </c>
      <c r="AA87" s="90">
        <f t="shared" si="79"/>
        <v>0</v>
      </c>
      <c r="AB87" s="90">
        <f t="shared" si="79"/>
        <v>0</v>
      </c>
      <c r="AC87" s="90">
        <f>SUM(W87:AB87)</f>
        <v>0</v>
      </c>
      <c r="AD87" s="93"/>
      <c r="AF87" s="103" t="s">
        <v>115</v>
      </c>
    </row>
    <row r="88" spans="1:32" s="11" customFormat="1" hidden="1" x14ac:dyDescent="0.2">
      <c r="B88" s="88"/>
      <c r="C88" s="86"/>
      <c r="D88" s="88"/>
      <c r="E88" s="89"/>
      <c r="F88" s="90"/>
      <c r="G88" s="91"/>
      <c r="H88" s="92"/>
      <c r="I88" s="91"/>
      <c r="J88" s="92"/>
      <c r="K88" s="90"/>
      <c r="L88" s="92"/>
      <c r="M88" s="90"/>
      <c r="N88" s="92"/>
      <c r="O88" s="90"/>
      <c r="P88" s="49"/>
      <c r="Q88" s="89"/>
      <c r="R88" s="89"/>
      <c r="S88" s="89"/>
      <c r="T88" s="89"/>
      <c r="U88" s="89"/>
      <c r="V88" s="89"/>
      <c r="W88" s="90"/>
      <c r="X88" s="90"/>
      <c r="Y88" s="90"/>
      <c r="Z88" s="90"/>
      <c r="AA88" s="90"/>
      <c r="AB88" s="90"/>
      <c r="AC88" s="90"/>
      <c r="AD88" s="93"/>
      <c r="AF88" s="12"/>
    </row>
    <row r="89" spans="1:32" s="65" customFormat="1" hidden="1" x14ac:dyDescent="0.2">
      <c r="B89" s="76" t="s">
        <v>116</v>
      </c>
      <c r="C89" s="84"/>
      <c r="D89" s="78"/>
      <c r="E89" s="79"/>
      <c r="F89" s="80"/>
      <c r="G89" s="85"/>
      <c r="H89" s="81"/>
      <c r="I89" s="85"/>
      <c r="J89" s="92"/>
      <c r="K89" s="80"/>
      <c r="L89" s="92"/>
      <c r="M89" s="80"/>
      <c r="N89" s="92"/>
      <c r="O89" s="80"/>
      <c r="P89" s="73"/>
      <c r="Q89" s="79"/>
      <c r="R89" s="79"/>
      <c r="S89" s="79"/>
      <c r="T89" s="79"/>
      <c r="U89" s="79"/>
      <c r="V89" s="79"/>
      <c r="W89" s="80"/>
      <c r="X89" s="80"/>
      <c r="Y89" s="80"/>
      <c r="Z89" s="80"/>
      <c r="AA89" s="80"/>
      <c r="AB89" s="80"/>
      <c r="AC89" s="80"/>
      <c r="AD89" s="82"/>
      <c r="AF89" s="12"/>
    </row>
    <row r="90" spans="1:32" s="11" customFormat="1" x14ac:dyDescent="0.2">
      <c r="B90" s="88"/>
      <c r="C90" s="86"/>
      <c r="D90" s="88"/>
      <c r="E90" s="89"/>
      <c r="F90" s="90"/>
      <c r="G90" s="91"/>
      <c r="H90" s="92"/>
      <c r="I90" s="91"/>
      <c r="J90" s="92"/>
      <c r="K90" s="90"/>
      <c r="L90" s="92"/>
      <c r="M90" s="90"/>
      <c r="N90" s="92"/>
      <c r="O90" s="90"/>
      <c r="P90" s="49"/>
      <c r="Q90" s="89"/>
      <c r="R90" s="89"/>
      <c r="S90" s="89"/>
      <c r="T90" s="89"/>
      <c r="U90" s="89"/>
      <c r="V90" s="89"/>
      <c r="W90" s="90"/>
      <c r="X90" s="90"/>
      <c r="Y90" s="90"/>
      <c r="Z90" s="90"/>
      <c r="AA90" s="90"/>
      <c r="AB90" s="90"/>
      <c r="AC90" s="90"/>
      <c r="AD90" s="93"/>
      <c r="AF90" s="12"/>
    </row>
    <row r="91" spans="1:32" s="11" customFormat="1" x14ac:dyDescent="0.2">
      <c r="B91" s="87" t="s">
        <v>117</v>
      </c>
      <c r="C91" s="84"/>
      <c r="D91" s="88"/>
      <c r="E91" s="89"/>
      <c r="F91" s="90"/>
      <c r="G91" s="91"/>
      <c r="H91" s="92"/>
      <c r="I91" s="91"/>
      <c r="J91" s="92"/>
      <c r="K91" s="90"/>
      <c r="L91" s="92"/>
      <c r="M91" s="90"/>
      <c r="N91" s="92"/>
      <c r="O91" s="90"/>
      <c r="P91" s="49"/>
      <c r="Q91" s="89"/>
      <c r="R91" s="89"/>
      <c r="S91" s="89"/>
      <c r="T91" s="89"/>
      <c r="U91" s="89"/>
      <c r="V91" s="89"/>
      <c r="W91" s="90"/>
      <c r="X91" s="90"/>
      <c r="Y91" s="90"/>
      <c r="Z91" s="90"/>
      <c r="AA91" s="90"/>
      <c r="AB91" s="90"/>
      <c r="AC91" s="90"/>
      <c r="AD91" s="93"/>
      <c r="AF91" s="30"/>
    </row>
    <row r="92" spans="1:32" s="11" customFormat="1" ht="25.5" x14ac:dyDescent="0.2">
      <c r="B92" s="94" t="s">
        <v>118</v>
      </c>
      <c r="C92" s="95"/>
      <c r="D92" s="88"/>
      <c r="E92" s="89"/>
      <c r="F92" s="90"/>
      <c r="G92" s="91"/>
      <c r="H92" s="92"/>
      <c r="I92" s="91"/>
      <c r="J92" s="92"/>
      <c r="K92" s="90"/>
      <c r="L92" s="92"/>
      <c r="M92" s="90"/>
      <c r="N92" s="92"/>
      <c r="O92" s="90"/>
      <c r="P92" s="49"/>
      <c r="Q92" s="89"/>
      <c r="R92" s="89"/>
      <c r="S92" s="89"/>
      <c r="T92" s="89"/>
      <c r="U92" s="89"/>
      <c r="V92" s="89"/>
      <c r="W92" s="90"/>
      <c r="X92" s="90"/>
      <c r="Y92" s="90"/>
      <c r="Z92" s="90"/>
      <c r="AA92" s="90"/>
      <c r="AB92" s="90"/>
      <c r="AC92" s="90"/>
      <c r="AD92" s="93"/>
      <c r="AF92" s="12"/>
    </row>
    <row r="93" spans="1:32" s="11" customFormat="1" ht="38.25" x14ac:dyDescent="0.2">
      <c r="A93" s="11">
        <v>26</v>
      </c>
      <c r="B93" s="96" t="s">
        <v>119</v>
      </c>
      <c r="C93" s="86">
        <v>1</v>
      </c>
      <c r="D93" s="88">
        <v>4810</v>
      </c>
      <c r="E93" s="99" t="s">
        <v>120</v>
      </c>
      <c r="F93" s="3">
        <v>0</v>
      </c>
      <c r="G93" s="5">
        <f t="shared" ref="G93:G97" si="80">+F93*C93</f>
        <v>0</v>
      </c>
      <c r="H93" s="4">
        <v>0</v>
      </c>
      <c r="I93" s="6">
        <f t="shared" ref="I93:I97" si="81">+H93*G93</f>
        <v>0</v>
      </c>
      <c r="J93" s="4">
        <v>0</v>
      </c>
      <c r="K93" s="97">
        <f t="shared" ref="K93:K97" si="82">+J93*C93</f>
        <v>0</v>
      </c>
      <c r="L93" s="4">
        <v>0</v>
      </c>
      <c r="M93" s="6">
        <f t="shared" ref="M93:M97" si="83">+L93*C93</f>
        <v>0</v>
      </c>
      <c r="N93" s="4">
        <v>0</v>
      </c>
      <c r="O93" s="98">
        <f t="shared" ref="O93:O97" si="84">+N93+M93+K93+I93</f>
        <v>0</v>
      </c>
      <c r="P93" s="49"/>
      <c r="Q93" s="89"/>
      <c r="R93" s="89"/>
      <c r="S93" s="89"/>
      <c r="T93" s="89" t="s">
        <v>42</v>
      </c>
      <c r="U93" s="89"/>
      <c r="V93" s="89"/>
      <c r="W93" s="90">
        <f t="shared" ref="W93:AB97" si="85">IF(Q93="j",$O93,0)</f>
        <v>0</v>
      </c>
      <c r="X93" s="90">
        <f t="shared" si="85"/>
        <v>0</v>
      </c>
      <c r="Y93" s="90">
        <f t="shared" si="85"/>
        <v>0</v>
      </c>
      <c r="Z93" s="90">
        <f t="shared" si="85"/>
        <v>0</v>
      </c>
      <c r="AA93" s="90">
        <f t="shared" si="85"/>
        <v>0</v>
      </c>
      <c r="AB93" s="90">
        <f t="shared" si="85"/>
        <v>0</v>
      </c>
      <c r="AC93" s="90">
        <f>SUM(W93:AB93)</f>
        <v>0</v>
      </c>
      <c r="AD93" s="93"/>
      <c r="AF93" s="127" t="s">
        <v>121</v>
      </c>
    </row>
    <row r="94" spans="1:32" s="11" customFormat="1" ht="25.5" x14ac:dyDescent="0.2">
      <c r="A94" s="11">
        <v>27</v>
      </c>
      <c r="B94" s="88" t="s">
        <v>122</v>
      </c>
      <c r="C94" s="86">
        <v>1</v>
      </c>
      <c r="D94" s="88">
        <v>0.96199999999999997</v>
      </c>
      <c r="E94" s="99" t="s">
        <v>123</v>
      </c>
      <c r="F94" s="3">
        <v>0</v>
      </c>
      <c r="G94" s="5">
        <f t="shared" si="80"/>
        <v>0</v>
      </c>
      <c r="H94" s="4">
        <v>0</v>
      </c>
      <c r="I94" s="6">
        <f t="shared" si="81"/>
        <v>0</v>
      </c>
      <c r="J94" s="4">
        <v>0</v>
      </c>
      <c r="K94" s="97">
        <f t="shared" si="82"/>
        <v>0</v>
      </c>
      <c r="L94" s="4">
        <v>0</v>
      </c>
      <c r="M94" s="6">
        <f t="shared" si="83"/>
        <v>0</v>
      </c>
      <c r="N94" s="4">
        <v>0</v>
      </c>
      <c r="O94" s="98">
        <f t="shared" si="84"/>
        <v>0</v>
      </c>
      <c r="P94" s="49"/>
      <c r="Q94" s="89"/>
      <c r="R94" s="89"/>
      <c r="S94" s="89"/>
      <c r="T94" s="89"/>
      <c r="U94" s="89" t="s">
        <v>42</v>
      </c>
      <c r="V94" s="89"/>
      <c r="W94" s="90">
        <f t="shared" si="85"/>
        <v>0</v>
      </c>
      <c r="X94" s="90">
        <f t="shared" si="85"/>
        <v>0</v>
      </c>
      <c r="Y94" s="90">
        <f t="shared" si="85"/>
        <v>0</v>
      </c>
      <c r="Z94" s="90">
        <f t="shared" si="85"/>
        <v>0</v>
      </c>
      <c r="AA94" s="90">
        <f t="shared" si="85"/>
        <v>0</v>
      </c>
      <c r="AB94" s="90">
        <f t="shared" si="85"/>
        <v>0</v>
      </c>
      <c r="AC94" s="90">
        <f t="shared" ref="AC94:AC97" si="86">SUM(W94:AB94)</f>
        <v>0</v>
      </c>
      <c r="AD94" s="93"/>
      <c r="AF94" s="101" t="s">
        <v>124</v>
      </c>
    </row>
    <row r="95" spans="1:32" s="11" customFormat="1" ht="25.5" x14ac:dyDescent="0.2">
      <c r="A95" s="11">
        <v>28</v>
      </c>
      <c r="B95" s="88" t="s">
        <v>125</v>
      </c>
      <c r="C95" s="86">
        <v>1</v>
      </c>
      <c r="D95" s="88">
        <v>0.96199999999999997</v>
      </c>
      <c r="E95" s="99" t="s">
        <v>123</v>
      </c>
      <c r="F95" s="3">
        <v>0</v>
      </c>
      <c r="G95" s="5">
        <f t="shared" si="80"/>
        <v>0</v>
      </c>
      <c r="H95" s="4">
        <v>0</v>
      </c>
      <c r="I95" s="6">
        <f t="shared" si="81"/>
        <v>0</v>
      </c>
      <c r="J95" s="4">
        <v>0</v>
      </c>
      <c r="K95" s="97">
        <f t="shared" si="82"/>
        <v>0</v>
      </c>
      <c r="L95" s="4">
        <v>0</v>
      </c>
      <c r="M95" s="6">
        <f t="shared" si="83"/>
        <v>0</v>
      </c>
      <c r="N95" s="4">
        <v>0</v>
      </c>
      <c r="O95" s="98">
        <f t="shared" si="84"/>
        <v>0</v>
      </c>
      <c r="P95" s="49"/>
      <c r="Q95" s="89"/>
      <c r="R95" s="89"/>
      <c r="S95" s="89"/>
      <c r="T95" s="89"/>
      <c r="U95" s="89"/>
      <c r="V95" s="89" t="s">
        <v>42</v>
      </c>
      <c r="W95" s="90">
        <f t="shared" si="85"/>
        <v>0</v>
      </c>
      <c r="X95" s="90">
        <f t="shared" si="85"/>
        <v>0</v>
      </c>
      <c r="Y95" s="90">
        <f t="shared" si="85"/>
        <v>0</v>
      </c>
      <c r="Z95" s="90">
        <f t="shared" si="85"/>
        <v>0</v>
      </c>
      <c r="AA95" s="90">
        <f t="shared" si="85"/>
        <v>0</v>
      </c>
      <c r="AB95" s="90">
        <f t="shared" si="85"/>
        <v>0</v>
      </c>
      <c r="AC95" s="90">
        <f t="shared" si="86"/>
        <v>0</v>
      </c>
      <c r="AD95" s="93"/>
      <c r="AF95" s="101" t="s">
        <v>126</v>
      </c>
    </row>
    <row r="96" spans="1:32" s="11" customFormat="1" ht="38.25" x14ac:dyDescent="0.2">
      <c r="A96" s="11">
        <v>29</v>
      </c>
      <c r="B96" s="96" t="s">
        <v>127</v>
      </c>
      <c r="C96" s="105">
        <v>1</v>
      </c>
      <c r="D96" s="88">
        <v>220</v>
      </c>
      <c r="E96" s="89" t="s">
        <v>57</v>
      </c>
      <c r="F96" s="3">
        <v>0</v>
      </c>
      <c r="G96" s="5">
        <f t="shared" si="80"/>
        <v>0</v>
      </c>
      <c r="H96" s="4">
        <v>0</v>
      </c>
      <c r="I96" s="6">
        <f t="shared" si="81"/>
        <v>0</v>
      </c>
      <c r="J96" s="4">
        <v>0</v>
      </c>
      <c r="K96" s="97">
        <f t="shared" si="82"/>
        <v>0</v>
      </c>
      <c r="L96" s="4">
        <v>0</v>
      </c>
      <c r="M96" s="6">
        <f t="shared" si="83"/>
        <v>0</v>
      </c>
      <c r="N96" s="4">
        <v>0</v>
      </c>
      <c r="O96" s="98">
        <f t="shared" si="84"/>
        <v>0</v>
      </c>
      <c r="P96" s="49"/>
      <c r="Q96" s="89" t="s">
        <v>42</v>
      </c>
      <c r="R96" s="89" t="s">
        <v>42</v>
      </c>
      <c r="S96" s="89" t="s">
        <v>42</v>
      </c>
      <c r="T96" s="89" t="s">
        <v>42</v>
      </c>
      <c r="U96" s="89" t="s">
        <v>42</v>
      </c>
      <c r="V96" s="89" t="s">
        <v>42</v>
      </c>
      <c r="W96" s="90">
        <f t="shared" si="85"/>
        <v>0</v>
      </c>
      <c r="X96" s="90">
        <f t="shared" si="85"/>
        <v>0</v>
      </c>
      <c r="Y96" s="90">
        <f t="shared" si="85"/>
        <v>0</v>
      </c>
      <c r="Z96" s="90">
        <f t="shared" si="85"/>
        <v>0</v>
      </c>
      <c r="AA96" s="90">
        <f t="shared" si="85"/>
        <v>0</v>
      </c>
      <c r="AB96" s="90">
        <f t="shared" si="85"/>
        <v>0</v>
      </c>
      <c r="AC96" s="90">
        <f t="shared" si="86"/>
        <v>0</v>
      </c>
      <c r="AD96" s="93"/>
      <c r="AF96" s="101" t="s">
        <v>128</v>
      </c>
    </row>
    <row r="97" spans="1:32" s="11" customFormat="1" ht="51" x14ac:dyDescent="0.2">
      <c r="A97" s="11">
        <v>30</v>
      </c>
      <c r="B97" s="96" t="s">
        <v>129</v>
      </c>
      <c r="C97" s="86">
        <v>1</v>
      </c>
      <c r="D97" s="88">
        <v>864</v>
      </c>
      <c r="E97" s="89" t="s">
        <v>57</v>
      </c>
      <c r="F97" s="3">
        <v>0</v>
      </c>
      <c r="G97" s="5">
        <f t="shared" si="80"/>
        <v>0</v>
      </c>
      <c r="H97" s="4">
        <v>0</v>
      </c>
      <c r="I97" s="6">
        <f t="shared" si="81"/>
        <v>0</v>
      </c>
      <c r="J97" s="4">
        <v>0</v>
      </c>
      <c r="K97" s="97">
        <f t="shared" si="82"/>
        <v>0</v>
      </c>
      <c r="L97" s="4">
        <v>0</v>
      </c>
      <c r="M97" s="6">
        <f t="shared" si="83"/>
        <v>0</v>
      </c>
      <c r="N97" s="4">
        <v>0</v>
      </c>
      <c r="O97" s="98">
        <f t="shared" si="84"/>
        <v>0</v>
      </c>
      <c r="P97" s="49"/>
      <c r="Q97" s="89"/>
      <c r="R97" s="89" t="s">
        <v>42</v>
      </c>
      <c r="S97" s="89"/>
      <c r="T97" s="89"/>
      <c r="U97" s="89"/>
      <c r="V97" s="89"/>
      <c r="W97" s="90">
        <f t="shared" si="85"/>
        <v>0</v>
      </c>
      <c r="X97" s="90">
        <f t="shared" si="85"/>
        <v>0</v>
      </c>
      <c r="Y97" s="90">
        <f t="shared" si="85"/>
        <v>0</v>
      </c>
      <c r="Z97" s="90">
        <f t="shared" si="85"/>
        <v>0</v>
      </c>
      <c r="AA97" s="90">
        <f t="shared" si="85"/>
        <v>0</v>
      </c>
      <c r="AB97" s="90">
        <f t="shared" si="85"/>
        <v>0</v>
      </c>
      <c r="AC97" s="90">
        <f t="shared" si="86"/>
        <v>0</v>
      </c>
      <c r="AD97" s="93"/>
      <c r="AF97" s="101" t="s">
        <v>130</v>
      </c>
    </row>
    <row r="98" spans="1:32" s="11" customFormat="1" x14ac:dyDescent="0.2">
      <c r="B98" s="104"/>
      <c r="C98" s="86"/>
      <c r="D98" s="88"/>
      <c r="E98" s="89"/>
      <c r="F98" s="90"/>
      <c r="G98" s="91"/>
      <c r="H98" s="92"/>
      <c r="I98" s="91"/>
      <c r="J98" s="92"/>
      <c r="K98" s="90"/>
      <c r="L98" s="92"/>
      <c r="M98" s="90"/>
      <c r="N98" s="92"/>
      <c r="O98" s="90"/>
      <c r="P98" s="49"/>
      <c r="Q98" s="89"/>
      <c r="R98" s="89"/>
      <c r="S98" s="89"/>
      <c r="T98" s="89"/>
      <c r="U98" s="89"/>
      <c r="V98" s="89"/>
      <c r="W98" s="90"/>
      <c r="X98" s="90"/>
      <c r="Y98" s="90"/>
      <c r="Z98" s="90"/>
      <c r="AA98" s="90"/>
      <c r="AB98" s="90"/>
      <c r="AC98" s="90"/>
      <c r="AD98" s="93"/>
      <c r="AF98" s="12"/>
    </row>
    <row r="99" spans="1:32" s="11" customFormat="1" ht="25.5" x14ac:dyDescent="0.2">
      <c r="B99" s="87" t="s">
        <v>131</v>
      </c>
      <c r="C99" s="84"/>
      <c r="D99" s="88"/>
      <c r="E99" s="89"/>
      <c r="F99" s="90"/>
      <c r="G99" s="123"/>
      <c r="H99" s="124"/>
      <c r="I99" s="123"/>
      <c r="J99" s="92"/>
      <c r="K99" s="125"/>
      <c r="L99" s="92"/>
      <c r="M99" s="125"/>
      <c r="N99" s="92"/>
      <c r="O99" s="125"/>
      <c r="P99" s="49"/>
      <c r="Q99" s="89"/>
      <c r="R99" s="89"/>
      <c r="S99" s="89"/>
      <c r="T99" s="89"/>
      <c r="U99" s="89"/>
      <c r="V99" s="89"/>
      <c r="W99" s="90"/>
      <c r="X99" s="90"/>
      <c r="Y99" s="90"/>
      <c r="Z99" s="90"/>
      <c r="AA99" s="90"/>
      <c r="AB99" s="90"/>
      <c r="AC99" s="90"/>
      <c r="AD99" s="93"/>
      <c r="AF99" s="12"/>
    </row>
    <row r="100" spans="1:32" s="11" customFormat="1" x14ac:dyDescent="0.2">
      <c r="B100" s="94" t="s">
        <v>132</v>
      </c>
      <c r="C100" s="95"/>
      <c r="D100" s="88"/>
      <c r="E100" s="89"/>
      <c r="F100" s="90"/>
      <c r="G100" s="123"/>
      <c r="H100" s="124"/>
      <c r="I100" s="123"/>
      <c r="J100" s="92"/>
      <c r="K100" s="125"/>
      <c r="L100" s="92"/>
      <c r="M100" s="125"/>
      <c r="N100" s="92"/>
      <c r="O100" s="125"/>
      <c r="P100" s="49"/>
      <c r="Q100" s="89"/>
      <c r="R100" s="89"/>
      <c r="S100" s="89"/>
      <c r="T100" s="89"/>
      <c r="U100" s="89"/>
      <c r="V100" s="89"/>
      <c r="W100" s="90"/>
      <c r="X100" s="90"/>
      <c r="Y100" s="90"/>
      <c r="Z100" s="90"/>
      <c r="AA100" s="90"/>
      <c r="AB100" s="90"/>
      <c r="AC100" s="90"/>
      <c r="AD100" s="93"/>
      <c r="AF100" s="12"/>
    </row>
    <row r="101" spans="1:32" s="65" customFormat="1" ht="25.5" hidden="1" x14ac:dyDescent="0.2">
      <c r="B101" s="120" t="s">
        <v>133</v>
      </c>
      <c r="C101" s="86"/>
      <c r="D101" s="78"/>
      <c r="E101" s="79" t="s">
        <v>57</v>
      </c>
      <c r="F101" s="80"/>
      <c r="G101" s="85"/>
      <c r="H101" s="81"/>
      <c r="I101" s="85"/>
      <c r="J101" s="92"/>
      <c r="K101" s="80"/>
      <c r="L101" s="92"/>
      <c r="M101" s="80"/>
      <c r="N101" s="92"/>
      <c r="O101" s="80"/>
      <c r="P101" s="73"/>
      <c r="Q101" s="79"/>
      <c r="R101" s="79"/>
      <c r="S101" s="79"/>
      <c r="T101" s="79"/>
      <c r="U101" s="79"/>
      <c r="V101" s="79"/>
      <c r="W101" s="80">
        <f t="shared" ref="W101:AB106" si="87">IF(Q101="j",$O101,0)</f>
        <v>0</v>
      </c>
      <c r="X101" s="80">
        <f t="shared" si="87"/>
        <v>0</v>
      </c>
      <c r="Y101" s="80">
        <f t="shared" si="87"/>
        <v>0</v>
      </c>
      <c r="Z101" s="80">
        <f t="shared" si="87"/>
        <v>0</v>
      </c>
      <c r="AA101" s="80">
        <f t="shared" si="87"/>
        <v>0</v>
      </c>
      <c r="AB101" s="80">
        <f t="shared" si="87"/>
        <v>0</v>
      </c>
      <c r="AC101" s="80">
        <f>SUM(W101:AB101)</f>
        <v>0</v>
      </c>
      <c r="AD101" s="82"/>
      <c r="AF101" s="30" t="s">
        <v>134</v>
      </c>
    </row>
    <row r="102" spans="1:32" s="107" customFormat="1" ht="25.5" x14ac:dyDescent="0.2">
      <c r="A102" s="107">
        <v>31</v>
      </c>
      <c r="B102" s="108" t="s">
        <v>135</v>
      </c>
      <c r="C102" s="86">
        <v>2</v>
      </c>
      <c r="D102" s="109">
        <v>141</v>
      </c>
      <c r="E102" s="110" t="s">
        <v>57</v>
      </c>
      <c r="F102" s="3">
        <v>0</v>
      </c>
      <c r="G102" s="5">
        <f t="shared" ref="G102:G106" si="88">+F102*C102</f>
        <v>0</v>
      </c>
      <c r="H102" s="4">
        <v>0</v>
      </c>
      <c r="I102" s="6">
        <f t="shared" ref="I102:I106" si="89">+H102*G102</f>
        <v>0</v>
      </c>
      <c r="J102" s="4">
        <v>0</v>
      </c>
      <c r="K102" s="97">
        <f t="shared" ref="K102:K106" si="90">+J102*C102</f>
        <v>0</v>
      </c>
      <c r="L102" s="4">
        <v>0</v>
      </c>
      <c r="M102" s="6">
        <f t="shared" ref="M102:M106" si="91">+L102*C102</f>
        <v>0</v>
      </c>
      <c r="N102" s="4">
        <v>0</v>
      </c>
      <c r="O102" s="98">
        <f t="shared" ref="O102:O106" si="92">+N102+M102+K102+I102</f>
        <v>0</v>
      </c>
      <c r="P102" s="111"/>
      <c r="Q102" s="110" t="s">
        <v>42</v>
      </c>
      <c r="R102" s="110" t="s">
        <v>42</v>
      </c>
      <c r="S102" s="110" t="s">
        <v>42</v>
      </c>
      <c r="T102" s="110" t="s">
        <v>42</v>
      </c>
      <c r="U102" s="110" t="s">
        <v>42</v>
      </c>
      <c r="V102" s="110" t="s">
        <v>42</v>
      </c>
      <c r="W102" s="98">
        <f t="shared" si="87"/>
        <v>0</v>
      </c>
      <c r="X102" s="98">
        <f t="shared" si="87"/>
        <v>0</v>
      </c>
      <c r="Y102" s="98">
        <f t="shared" si="87"/>
        <v>0</v>
      </c>
      <c r="Z102" s="98">
        <f t="shared" si="87"/>
        <v>0</v>
      </c>
      <c r="AA102" s="98">
        <f t="shared" si="87"/>
        <v>0</v>
      </c>
      <c r="AB102" s="98">
        <f t="shared" si="87"/>
        <v>0</v>
      </c>
      <c r="AC102" s="98">
        <f>SUM(W102:AB102)</f>
        <v>0</v>
      </c>
      <c r="AD102" s="112"/>
      <c r="AF102" s="30" t="s">
        <v>136</v>
      </c>
    </row>
    <row r="103" spans="1:32" s="11" customFormat="1" ht="51" x14ac:dyDescent="0.2">
      <c r="A103" s="107">
        <v>32</v>
      </c>
      <c r="B103" s="88" t="s">
        <v>137</v>
      </c>
      <c r="C103" s="105">
        <v>1</v>
      </c>
      <c r="D103" s="88">
        <v>141</v>
      </c>
      <c r="E103" s="99" t="s">
        <v>41</v>
      </c>
      <c r="F103" s="3">
        <v>0</v>
      </c>
      <c r="G103" s="5">
        <f t="shared" si="88"/>
        <v>0</v>
      </c>
      <c r="H103" s="4">
        <v>0</v>
      </c>
      <c r="I103" s="6">
        <f t="shared" si="89"/>
        <v>0</v>
      </c>
      <c r="J103" s="4">
        <v>0</v>
      </c>
      <c r="K103" s="97">
        <f t="shared" si="90"/>
        <v>0</v>
      </c>
      <c r="L103" s="4">
        <v>0</v>
      </c>
      <c r="M103" s="6">
        <f t="shared" si="91"/>
        <v>0</v>
      </c>
      <c r="N103" s="4">
        <v>0</v>
      </c>
      <c r="O103" s="98">
        <f t="shared" si="92"/>
        <v>0</v>
      </c>
      <c r="P103" s="49"/>
      <c r="Q103" s="89" t="s">
        <v>42</v>
      </c>
      <c r="R103" s="89" t="s">
        <v>42</v>
      </c>
      <c r="S103" s="89" t="s">
        <v>42</v>
      </c>
      <c r="T103" s="89" t="s">
        <v>42</v>
      </c>
      <c r="U103" s="89" t="s">
        <v>42</v>
      </c>
      <c r="V103" s="89" t="s">
        <v>42</v>
      </c>
      <c r="W103" s="90">
        <f t="shared" si="87"/>
        <v>0</v>
      </c>
      <c r="X103" s="90">
        <f t="shared" si="87"/>
        <v>0</v>
      </c>
      <c r="Y103" s="90">
        <f t="shared" si="87"/>
        <v>0</v>
      </c>
      <c r="Z103" s="90">
        <f t="shared" si="87"/>
        <v>0</v>
      </c>
      <c r="AA103" s="90">
        <f t="shared" si="87"/>
        <v>0</v>
      </c>
      <c r="AB103" s="90">
        <f t="shared" si="87"/>
        <v>0</v>
      </c>
      <c r="AC103" s="90">
        <f t="shared" ref="AC103:AC106" si="93">SUM(W103:AB103)</f>
        <v>0</v>
      </c>
      <c r="AD103" s="93"/>
      <c r="AF103" s="103" t="s">
        <v>138</v>
      </c>
    </row>
    <row r="104" spans="1:32" s="11" customFormat="1" ht="25.5" x14ac:dyDescent="0.2">
      <c r="A104" s="107">
        <v>33</v>
      </c>
      <c r="B104" s="96" t="s">
        <v>139</v>
      </c>
      <c r="C104" s="86">
        <v>1</v>
      </c>
      <c r="D104" s="88">
        <v>141</v>
      </c>
      <c r="E104" s="89" t="s">
        <v>49</v>
      </c>
      <c r="F104" s="3">
        <v>0</v>
      </c>
      <c r="G104" s="5">
        <f t="shared" si="88"/>
        <v>0</v>
      </c>
      <c r="H104" s="4">
        <v>0</v>
      </c>
      <c r="I104" s="6">
        <f t="shared" si="89"/>
        <v>0</v>
      </c>
      <c r="J104" s="4">
        <v>0</v>
      </c>
      <c r="K104" s="97">
        <f t="shared" si="90"/>
        <v>0</v>
      </c>
      <c r="L104" s="4">
        <v>0</v>
      </c>
      <c r="M104" s="6">
        <f t="shared" si="91"/>
        <v>0</v>
      </c>
      <c r="N104" s="4">
        <v>0</v>
      </c>
      <c r="O104" s="98">
        <f t="shared" si="92"/>
        <v>0</v>
      </c>
      <c r="P104" s="49"/>
      <c r="Q104" s="89" t="s">
        <v>42</v>
      </c>
      <c r="R104" s="89"/>
      <c r="S104" s="89" t="s">
        <v>42</v>
      </c>
      <c r="T104" s="89"/>
      <c r="U104" s="89" t="s">
        <v>42</v>
      </c>
      <c r="V104" s="99"/>
      <c r="W104" s="90">
        <f t="shared" si="87"/>
        <v>0</v>
      </c>
      <c r="X104" s="90">
        <f t="shared" si="87"/>
        <v>0</v>
      </c>
      <c r="Y104" s="90">
        <f t="shared" si="87"/>
        <v>0</v>
      </c>
      <c r="Z104" s="90">
        <f t="shared" si="87"/>
        <v>0</v>
      </c>
      <c r="AA104" s="90">
        <f t="shared" si="87"/>
        <v>0</v>
      </c>
      <c r="AB104" s="90">
        <f t="shared" si="87"/>
        <v>0</v>
      </c>
      <c r="AC104" s="90">
        <f t="shared" si="93"/>
        <v>0</v>
      </c>
      <c r="AD104" s="93"/>
      <c r="AF104" s="101" t="s">
        <v>140</v>
      </c>
    </row>
    <row r="105" spans="1:32" s="11" customFormat="1" ht="63.75" x14ac:dyDescent="0.2">
      <c r="A105" s="107">
        <v>34</v>
      </c>
      <c r="B105" s="96" t="s">
        <v>141</v>
      </c>
      <c r="C105" s="86">
        <v>1</v>
      </c>
      <c r="D105" s="88">
        <v>7.6</v>
      </c>
      <c r="E105" s="89" t="s">
        <v>57</v>
      </c>
      <c r="F105" s="3">
        <v>0</v>
      </c>
      <c r="G105" s="5">
        <f t="shared" si="88"/>
        <v>0</v>
      </c>
      <c r="H105" s="4">
        <v>0</v>
      </c>
      <c r="I105" s="6">
        <f t="shared" si="89"/>
        <v>0</v>
      </c>
      <c r="J105" s="4">
        <v>0</v>
      </c>
      <c r="K105" s="97">
        <f t="shared" si="90"/>
        <v>0</v>
      </c>
      <c r="L105" s="4">
        <v>0</v>
      </c>
      <c r="M105" s="6">
        <f t="shared" si="91"/>
        <v>0</v>
      </c>
      <c r="N105" s="4">
        <v>0</v>
      </c>
      <c r="O105" s="98">
        <f t="shared" si="92"/>
        <v>0</v>
      </c>
      <c r="P105" s="49"/>
      <c r="Q105" s="89" t="s">
        <v>42</v>
      </c>
      <c r="R105" s="89" t="s">
        <v>42</v>
      </c>
      <c r="S105" s="89" t="s">
        <v>42</v>
      </c>
      <c r="T105" s="89" t="s">
        <v>42</v>
      </c>
      <c r="U105" s="89" t="s">
        <v>42</v>
      </c>
      <c r="V105" s="89" t="s">
        <v>42</v>
      </c>
      <c r="W105" s="90">
        <f t="shared" si="87"/>
        <v>0</v>
      </c>
      <c r="X105" s="90">
        <f t="shared" si="87"/>
        <v>0</v>
      </c>
      <c r="Y105" s="90">
        <f t="shared" si="87"/>
        <v>0</v>
      </c>
      <c r="Z105" s="90">
        <f t="shared" si="87"/>
        <v>0</v>
      </c>
      <c r="AA105" s="90">
        <f t="shared" si="87"/>
        <v>0</v>
      </c>
      <c r="AB105" s="90">
        <f t="shared" si="87"/>
        <v>0</v>
      </c>
      <c r="AC105" s="90">
        <f t="shared" si="93"/>
        <v>0</v>
      </c>
      <c r="AD105" s="93"/>
      <c r="AF105" s="101" t="s">
        <v>142</v>
      </c>
    </row>
    <row r="106" spans="1:32" s="11" customFormat="1" ht="27" customHeight="1" x14ac:dyDescent="0.2">
      <c r="A106" s="107">
        <v>35</v>
      </c>
      <c r="B106" s="88" t="s">
        <v>143</v>
      </c>
      <c r="C106" s="105">
        <v>1</v>
      </c>
      <c r="D106" s="88">
        <v>2</v>
      </c>
      <c r="E106" s="89" t="s">
        <v>62</v>
      </c>
      <c r="F106" s="3">
        <v>0</v>
      </c>
      <c r="G106" s="5">
        <f t="shared" si="88"/>
        <v>0</v>
      </c>
      <c r="H106" s="4">
        <v>0</v>
      </c>
      <c r="I106" s="6">
        <f t="shared" si="89"/>
        <v>0</v>
      </c>
      <c r="J106" s="4">
        <v>0</v>
      </c>
      <c r="K106" s="97">
        <f t="shared" si="90"/>
        <v>0</v>
      </c>
      <c r="L106" s="4">
        <v>0</v>
      </c>
      <c r="M106" s="6">
        <f t="shared" si="91"/>
        <v>0</v>
      </c>
      <c r="N106" s="4">
        <v>0</v>
      </c>
      <c r="O106" s="98">
        <f t="shared" si="92"/>
        <v>0</v>
      </c>
      <c r="P106" s="49"/>
      <c r="Q106" s="89" t="s">
        <v>42</v>
      </c>
      <c r="R106" s="89"/>
      <c r="S106" s="89" t="s">
        <v>42</v>
      </c>
      <c r="T106" s="89"/>
      <c r="U106" s="89" t="s">
        <v>42</v>
      </c>
      <c r="V106" s="89"/>
      <c r="W106" s="90">
        <f t="shared" si="87"/>
        <v>0</v>
      </c>
      <c r="X106" s="90">
        <f t="shared" si="87"/>
        <v>0</v>
      </c>
      <c r="Y106" s="90">
        <f t="shared" si="87"/>
        <v>0</v>
      </c>
      <c r="Z106" s="90">
        <f t="shared" si="87"/>
        <v>0</v>
      </c>
      <c r="AA106" s="90">
        <f t="shared" si="87"/>
        <v>0</v>
      </c>
      <c r="AB106" s="90">
        <f t="shared" si="87"/>
        <v>0</v>
      </c>
      <c r="AC106" s="90">
        <f t="shared" si="93"/>
        <v>0</v>
      </c>
      <c r="AD106" s="93"/>
      <c r="AF106" s="101" t="s">
        <v>144</v>
      </c>
    </row>
    <row r="107" spans="1:32" s="11" customFormat="1" ht="27.6" hidden="1" customHeight="1" x14ac:dyDescent="0.2">
      <c r="B107" s="104"/>
      <c r="C107" s="86"/>
      <c r="D107" s="88"/>
      <c r="E107" s="89"/>
      <c r="F107" s="90"/>
      <c r="G107" s="91"/>
      <c r="H107" s="92"/>
      <c r="I107" s="91"/>
      <c r="J107" s="92"/>
      <c r="K107" s="90"/>
      <c r="L107" s="92"/>
      <c r="M107" s="90"/>
      <c r="N107" s="92"/>
      <c r="O107" s="90"/>
      <c r="P107" s="49"/>
      <c r="Q107" s="89"/>
      <c r="R107" s="89"/>
      <c r="S107" s="89"/>
      <c r="T107" s="89"/>
      <c r="U107" s="89"/>
      <c r="V107" s="89"/>
      <c r="W107" s="90"/>
      <c r="X107" s="90"/>
      <c r="Y107" s="90"/>
      <c r="Z107" s="90"/>
      <c r="AA107" s="90"/>
      <c r="AB107" s="90"/>
      <c r="AC107" s="90"/>
      <c r="AD107" s="93"/>
      <c r="AF107" s="12"/>
    </row>
    <row r="108" spans="1:32" s="65" customFormat="1" ht="54" hidden="1" customHeight="1" x14ac:dyDescent="0.2">
      <c r="B108" s="76" t="s">
        <v>145</v>
      </c>
      <c r="C108" s="86"/>
      <c r="D108" s="78"/>
      <c r="E108" s="79"/>
      <c r="F108" s="80"/>
      <c r="G108" s="85"/>
      <c r="H108" s="81"/>
      <c r="I108" s="85"/>
      <c r="J108" s="81"/>
      <c r="K108" s="80"/>
      <c r="L108" s="81"/>
      <c r="M108" s="80"/>
      <c r="N108" s="81"/>
      <c r="O108" s="80"/>
      <c r="P108" s="73"/>
      <c r="Q108" s="79"/>
      <c r="R108" s="79"/>
      <c r="S108" s="79"/>
      <c r="T108" s="79"/>
      <c r="U108" s="79"/>
      <c r="V108" s="79"/>
      <c r="W108" s="80"/>
      <c r="X108" s="80"/>
      <c r="Y108" s="80"/>
      <c r="Z108" s="80"/>
      <c r="AA108" s="80"/>
      <c r="AB108" s="80"/>
      <c r="AC108" s="80"/>
      <c r="AD108" s="82"/>
      <c r="AF108" s="30"/>
    </row>
    <row r="109" spans="1:32" s="65" customFormat="1" ht="38.25" hidden="1" x14ac:dyDescent="0.2">
      <c r="B109" s="120" t="s">
        <v>146</v>
      </c>
      <c r="C109" s="86">
        <v>1</v>
      </c>
      <c r="D109" s="78">
        <v>1</v>
      </c>
      <c r="E109" s="79"/>
      <c r="F109" s="80"/>
      <c r="G109" s="85"/>
      <c r="H109" s="81"/>
      <c r="I109" s="85"/>
      <c r="J109" s="81"/>
      <c r="K109" s="80"/>
      <c r="L109" s="81"/>
      <c r="M109" s="80"/>
      <c r="N109" s="81"/>
      <c r="O109" s="80"/>
      <c r="P109" s="73"/>
      <c r="Q109" s="79"/>
      <c r="R109" s="79" t="s">
        <v>42</v>
      </c>
      <c r="S109" s="79" t="s">
        <v>42</v>
      </c>
      <c r="T109" s="79"/>
      <c r="U109" s="79" t="s">
        <v>42</v>
      </c>
      <c r="V109" s="79" t="s">
        <v>42</v>
      </c>
      <c r="W109" s="80">
        <f t="shared" ref="W109:AB109" si="94">IF(Q109="j",$O109,0)</f>
        <v>0</v>
      </c>
      <c r="X109" s="80">
        <f t="shared" si="94"/>
        <v>0</v>
      </c>
      <c r="Y109" s="80">
        <f t="shared" si="94"/>
        <v>0</v>
      </c>
      <c r="Z109" s="80">
        <f t="shared" si="94"/>
        <v>0</v>
      </c>
      <c r="AA109" s="80">
        <f t="shared" si="94"/>
        <v>0</v>
      </c>
      <c r="AB109" s="80">
        <f t="shared" si="94"/>
        <v>0</v>
      </c>
      <c r="AC109" s="80">
        <f>SUM(W109:AB109)</f>
        <v>0</v>
      </c>
      <c r="AD109" s="82"/>
      <c r="AF109" s="30" t="s">
        <v>147</v>
      </c>
    </row>
    <row r="110" spans="1:32" s="11" customFormat="1" x14ac:dyDescent="0.2">
      <c r="B110" s="128"/>
      <c r="C110" s="67"/>
      <c r="D110" s="27"/>
      <c r="E110" s="129"/>
      <c r="F110" s="130"/>
      <c r="G110" s="131"/>
      <c r="H110" s="132"/>
      <c r="I110" s="131"/>
      <c r="J110" s="132"/>
      <c r="K110" s="130"/>
      <c r="L110" s="132"/>
      <c r="M110" s="130"/>
      <c r="N110" s="132"/>
      <c r="O110" s="130"/>
      <c r="P110" s="49"/>
      <c r="Q110" s="129"/>
      <c r="R110" s="129"/>
      <c r="S110" s="129"/>
      <c r="T110" s="129"/>
      <c r="U110" s="129"/>
      <c r="V110" s="129"/>
      <c r="W110" s="130"/>
      <c r="X110" s="130"/>
      <c r="Y110" s="130"/>
      <c r="Z110" s="130"/>
      <c r="AA110" s="130"/>
      <c r="AB110" s="130"/>
      <c r="AC110" s="90"/>
      <c r="AD110" s="133"/>
      <c r="AF110" s="83"/>
    </row>
    <row r="111" spans="1:32" s="11" customFormat="1" hidden="1" x14ac:dyDescent="0.2">
      <c r="B111" s="134" t="s">
        <v>148</v>
      </c>
      <c r="C111" s="45"/>
      <c r="D111" s="135"/>
      <c r="E111" s="135"/>
      <c r="F111" s="136"/>
      <c r="G111" s="137"/>
      <c r="H111" s="138"/>
      <c r="I111" s="137"/>
      <c r="J111" s="138"/>
      <c r="K111" s="137"/>
      <c r="L111" s="138"/>
      <c r="M111" s="137"/>
      <c r="N111" s="138"/>
      <c r="O111" s="137"/>
      <c r="P111" s="49"/>
      <c r="Q111" s="139"/>
      <c r="R111" s="139"/>
      <c r="S111" s="139"/>
      <c r="T111" s="139"/>
      <c r="U111" s="139"/>
      <c r="V111" s="139"/>
      <c r="W111" s="136">
        <f t="shared" ref="W111:AB111" si="95">SUM(W13:W109)</f>
        <v>0</v>
      </c>
      <c r="X111" s="136">
        <f t="shared" si="95"/>
        <v>0</v>
      </c>
      <c r="Y111" s="136">
        <f t="shared" si="95"/>
        <v>0</v>
      </c>
      <c r="Z111" s="136">
        <f t="shared" si="95"/>
        <v>0</v>
      </c>
      <c r="AA111" s="136">
        <f t="shared" si="95"/>
        <v>0</v>
      </c>
      <c r="AB111" s="136">
        <f t="shared" si="95"/>
        <v>0</v>
      </c>
      <c r="AC111" s="136">
        <f>SUM(AC13:AC109)</f>
        <v>0</v>
      </c>
      <c r="AD111" s="135"/>
      <c r="AF111" s="12"/>
    </row>
    <row r="112" spans="1:32" s="11" customFormat="1" x14ac:dyDescent="0.2">
      <c r="B112" s="140"/>
      <c r="C112" s="141"/>
      <c r="D112" s="142"/>
      <c r="E112" s="142"/>
      <c r="F112" s="143"/>
      <c r="G112" s="144"/>
      <c r="H112" s="145"/>
      <c r="I112" s="144"/>
      <c r="J112" s="145"/>
      <c r="K112" s="146"/>
      <c r="L112" s="185" t="s">
        <v>149</v>
      </c>
      <c r="M112" s="185"/>
      <c r="N112" s="185"/>
      <c r="O112" s="185"/>
      <c r="P112" s="147"/>
      <c r="Q112" s="148"/>
      <c r="R112" s="148"/>
      <c r="S112" s="148"/>
      <c r="T112" s="148"/>
      <c r="U112" s="148"/>
      <c r="V112" s="148"/>
      <c r="W112" s="136">
        <f t="shared" ref="W112:AC113" si="96">W111</f>
        <v>0</v>
      </c>
      <c r="X112" s="136">
        <f t="shared" si="96"/>
        <v>0</v>
      </c>
      <c r="Y112" s="136">
        <f t="shared" si="96"/>
        <v>0</v>
      </c>
      <c r="Z112" s="136">
        <f t="shared" si="96"/>
        <v>0</v>
      </c>
      <c r="AA112" s="136">
        <f t="shared" si="96"/>
        <v>0</v>
      </c>
      <c r="AB112" s="136">
        <f t="shared" si="96"/>
        <v>0</v>
      </c>
      <c r="AC112" s="136">
        <f>+AC111</f>
        <v>0</v>
      </c>
      <c r="AD112" s="135"/>
      <c r="AF112" s="12"/>
    </row>
    <row r="113" spans="2:32" s="11" customFormat="1" hidden="1" x14ac:dyDescent="0.2">
      <c r="B113" s="13"/>
      <c r="C113" s="149"/>
      <c r="F113" s="150"/>
      <c r="G113" s="151"/>
      <c r="H113" s="31"/>
      <c r="I113" s="151"/>
      <c r="J113" s="31"/>
      <c r="L113" s="185" t="str">
        <f>L112</f>
        <v>SUBTOTAAL van alle werkzaamheden</v>
      </c>
      <c r="M113" s="185"/>
      <c r="N113" s="185"/>
      <c r="O113" s="185"/>
      <c r="P113" s="147"/>
      <c r="Q113" s="148"/>
      <c r="R113" s="148"/>
      <c r="S113" s="148"/>
      <c r="T113" s="148"/>
      <c r="U113" s="148"/>
      <c r="V113" s="148"/>
      <c r="W113" s="136">
        <f t="shared" si="96"/>
        <v>0</v>
      </c>
      <c r="X113" s="136">
        <f t="shared" si="96"/>
        <v>0</v>
      </c>
      <c r="Y113" s="136">
        <f t="shared" si="96"/>
        <v>0</v>
      </c>
      <c r="Z113" s="136">
        <f t="shared" si="96"/>
        <v>0</v>
      </c>
      <c r="AA113" s="136">
        <f t="shared" si="96"/>
        <v>0</v>
      </c>
      <c r="AB113" s="136">
        <f t="shared" si="96"/>
        <v>0</v>
      </c>
      <c r="AC113" s="136">
        <f t="shared" si="96"/>
        <v>0</v>
      </c>
      <c r="AD113" s="135"/>
      <c r="AF113" s="12"/>
    </row>
    <row r="114" spans="2:32" s="11" customFormat="1" hidden="1" x14ac:dyDescent="0.2">
      <c r="B114" s="13"/>
      <c r="C114" s="152"/>
      <c r="F114" s="150"/>
      <c r="G114" s="151"/>
      <c r="H114" s="31"/>
      <c r="I114" s="151"/>
      <c r="J114" s="31"/>
      <c r="L114" s="193"/>
      <c r="M114" s="193"/>
      <c r="N114" s="193"/>
      <c r="O114" s="153"/>
      <c r="P114" s="154"/>
      <c r="Q114" s="155"/>
      <c r="R114" s="155"/>
      <c r="S114" s="155"/>
      <c r="T114" s="155"/>
      <c r="U114" s="155"/>
      <c r="V114" s="155"/>
      <c r="W114" s="90"/>
      <c r="X114" s="90"/>
      <c r="Y114" s="90"/>
      <c r="Z114" s="90"/>
      <c r="AA114" s="90"/>
      <c r="AB114" s="90"/>
      <c r="AC114" s="90"/>
      <c r="AD114" s="93"/>
      <c r="AF114" s="12"/>
    </row>
    <row r="115" spans="2:32" s="11" customFormat="1" hidden="1" x14ac:dyDescent="0.2">
      <c r="B115" s="13"/>
      <c r="C115" s="152"/>
      <c r="F115" s="150"/>
      <c r="G115" s="151"/>
      <c r="H115" s="31"/>
      <c r="I115" s="151"/>
      <c r="J115" s="31"/>
      <c r="L115" s="208" t="s">
        <v>150</v>
      </c>
      <c r="M115" s="209"/>
      <c r="N115" s="210"/>
      <c r="O115" s="156">
        <v>0</v>
      </c>
      <c r="P115" s="147"/>
      <c r="Q115" s="99"/>
      <c r="R115" s="99"/>
      <c r="S115" s="99"/>
      <c r="T115" s="99"/>
      <c r="U115" s="99"/>
      <c r="V115" s="157"/>
      <c r="W115" s="158">
        <f xml:space="preserve"> IF(Q115="j",O115*W113,0)</f>
        <v>0</v>
      </c>
      <c r="X115" s="158">
        <f xml:space="preserve"> IF(R115="j",O115*X113,0)</f>
        <v>0</v>
      </c>
      <c r="Y115" s="158">
        <f xml:space="preserve"> IF(S115="j",O115*Y113,0)</f>
        <v>0</v>
      </c>
      <c r="Z115" s="158">
        <f xml:space="preserve"> IF(T115="j",O115*Z113,0)</f>
        <v>0</v>
      </c>
      <c r="AA115" s="158">
        <f xml:space="preserve"> IF(U115="j",O115*AA113,0)</f>
        <v>0</v>
      </c>
      <c r="AB115" s="158">
        <f xml:space="preserve"> IF(V115="j",O115*AB113,0)</f>
        <v>0</v>
      </c>
      <c r="AC115" s="159">
        <f>SUM(W115:AB115)</f>
        <v>0</v>
      </c>
      <c r="AD115" s="93"/>
      <c r="AF115" s="12"/>
    </row>
    <row r="116" spans="2:32" s="11" customFormat="1" hidden="1" x14ac:dyDescent="0.2">
      <c r="B116" s="13"/>
      <c r="C116" s="152"/>
      <c r="F116" s="150"/>
      <c r="G116" s="151"/>
      <c r="H116" s="31"/>
      <c r="I116" s="151"/>
      <c r="J116" s="31"/>
      <c r="L116" s="185" t="s">
        <v>151</v>
      </c>
      <c r="M116" s="185"/>
      <c r="N116" s="185"/>
      <c r="O116" s="185"/>
      <c r="P116" s="147"/>
      <c r="Q116" s="148"/>
      <c r="R116" s="148"/>
      <c r="S116" s="148"/>
      <c r="T116" s="148"/>
      <c r="U116" s="148"/>
      <c r="V116" s="148"/>
      <c r="W116" s="136">
        <f t="shared" ref="W116:AC116" si="97">SUM(W113:W115)</f>
        <v>0</v>
      </c>
      <c r="X116" s="136">
        <f t="shared" si="97"/>
        <v>0</v>
      </c>
      <c r="Y116" s="136">
        <f t="shared" si="97"/>
        <v>0</v>
      </c>
      <c r="Z116" s="136">
        <f t="shared" si="97"/>
        <v>0</v>
      </c>
      <c r="AA116" s="136">
        <f t="shared" si="97"/>
        <v>0</v>
      </c>
      <c r="AB116" s="136">
        <f t="shared" si="97"/>
        <v>0</v>
      </c>
      <c r="AC116" s="136">
        <f t="shared" si="97"/>
        <v>0</v>
      </c>
      <c r="AD116" s="135"/>
      <c r="AF116" s="12"/>
    </row>
    <row r="117" spans="2:32" s="11" customFormat="1" x14ac:dyDescent="0.2">
      <c r="B117" s="13"/>
      <c r="C117" s="152"/>
      <c r="F117" s="150"/>
      <c r="G117" s="151"/>
      <c r="H117" s="31"/>
      <c r="I117" s="151"/>
      <c r="J117" s="31"/>
      <c r="L117" s="186"/>
      <c r="M117" s="187"/>
      <c r="N117" s="188"/>
      <c r="O117" s="88"/>
      <c r="P117" s="147"/>
      <c r="Q117" s="153"/>
      <c r="R117" s="153"/>
      <c r="S117" s="153"/>
      <c r="T117" s="153"/>
      <c r="U117" s="153"/>
      <c r="V117" s="153"/>
      <c r="W117" s="160"/>
      <c r="X117" s="160"/>
      <c r="Y117" s="160"/>
      <c r="Z117" s="160"/>
      <c r="AA117" s="160"/>
      <c r="AB117" s="160"/>
      <c r="AC117" s="160"/>
      <c r="AD117" s="93"/>
      <c r="AF117" s="12"/>
    </row>
    <row r="118" spans="2:32" s="11" customFormat="1" x14ac:dyDescent="0.2">
      <c r="B118" s="13"/>
      <c r="C118" s="152"/>
      <c r="F118" s="150"/>
      <c r="G118" s="151"/>
      <c r="H118" s="31"/>
      <c r="I118" s="151"/>
      <c r="J118" s="31"/>
      <c r="L118" s="194" t="s">
        <v>152</v>
      </c>
      <c r="M118" s="195"/>
      <c r="N118" s="196"/>
      <c r="O118" s="88"/>
      <c r="P118" s="147"/>
      <c r="Q118" s="155"/>
      <c r="R118" s="155"/>
      <c r="S118" s="155"/>
      <c r="T118" s="155"/>
      <c r="U118" s="155"/>
      <c r="V118" s="155"/>
      <c r="W118" s="90"/>
      <c r="X118" s="90"/>
      <c r="Y118" s="90"/>
      <c r="Z118" s="90"/>
      <c r="AA118" s="90"/>
      <c r="AB118" s="90"/>
      <c r="AC118" s="90"/>
      <c r="AD118" s="93"/>
      <c r="AF118" s="12"/>
    </row>
    <row r="119" spans="2:32" s="11" customFormat="1" x14ac:dyDescent="0.2">
      <c r="B119" s="13"/>
      <c r="C119" s="152"/>
      <c r="F119" s="150"/>
      <c r="G119" s="151"/>
      <c r="H119" s="31"/>
      <c r="I119" s="151"/>
      <c r="J119" s="31"/>
      <c r="L119" s="186" t="s">
        <v>153</v>
      </c>
      <c r="M119" s="187"/>
      <c r="N119" s="188"/>
      <c r="O119" s="161">
        <v>0.02</v>
      </c>
      <c r="P119" s="147"/>
      <c r="Q119" s="155"/>
      <c r="R119" s="155"/>
      <c r="S119" s="155"/>
      <c r="T119" s="155"/>
      <c r="U119" s="155"/>
      <c r="V119" s="155"/>
      <c r="W119" s="90">
        <f>AC116*O119</f>
        <v>0</v>
      </c>
      <c r="X119" s="90"/>
      <c r="Y119" s="90"/>
      <c r="Z119" s="90"/>
      <c r="AA119" s="90"/>
      <c r="AB119" s="90"/>
      <c r="AC119" s="90">
        <f>SUM(W119:AB119)</f>
        <v>0</v>
      </c>
      <c r="AD119" s="93"/>
      <c r="AF119" s="12"/>
    </row>
    <row r="120" spans="2:32" s="11" customFormat="1" x14ac:dyDescent="0.2">
      <c r="B120" s="13"/>
      <c r="C120" s="152"/>
      <c r="F120" s="150"/>
      <c r="G120" s="151"/>
      <c r="H120" s="31"/>
      <c r="I120" s="151"/>
      <c r="J120" s="31"/>
      <c r="L120" s="186" t="s">
        <v>175</v>
      </c>
      <c r="M120" s="187"/>
      <c r="N120" s="188"/>
      <c r="O120" s="161">
        <v>6.6100000000000006E-2</v>
      </c>
      <c r="P120" s="147"/>
      <c r="Q120" s="99" t="s">
        <v>42</v>
      </c>
      <c r="R120" s="99" t="s">
        <v>42</v>
      </c>
      <c r="S120" s="99" t="s">
        <v>42</v>
      </c>
      <c r="T120" s="99" t="s">
        <v>42</v>
      </c>
      <c r="U120" s="99" t="s">
        <v>42</v>
      </c>
      <c r="V120" s="99" t="s">
        <v>42</v>
      </c>
      <c r="W120" s="159">
        <f xml:space="preserve"> IF(Q120="j",W116*O120,0)</f>
        <v>0</v>
      </c>
      <c r="X120" s="90">
        <f xml:space="preserve"> IF(R120="j",X116*O120,0)</f>
        <v>0</v>
      </c>
      <c r="Y120" s="90">
        <f xml:space="preserve"> IF(S120="j",Y116*O120,0)</f>
        <v>0</v>
      </c>
      <c r="Z120" s="90">
        <f xml:space="preserve"> IF(T120="j",Z116*O120,0)</f>
        <v>0</v>
      </c>
      <c r="AA120" s="90">
        <f xml:space="preserve"> IF(U120="j",AA116*O120,0)</f>
        <v>0</v>
      </c>
      <c r="AB120" s="90">
        <f xml:space="preserve"> IF(V120="j",AB116*O120,0)</f>
        <v>0</v>
      </c>
      <c r="AC120" s="90">
        <f>SUM(W120:AB120)</f>
        <v>0</v>
      </c>
      <c r="AD120" s="88"/>
      <c r="AF120" s="12"/>
    </row>
    <row r="121" spans="2:32" s="11" customFormat="1" hidden="1" x14ac:dyDescent="0.2">
      <c r="B121" s="13"/>
      <c r="C121" s="152"/>
      <c r="F121" s="150"/>
      <c r="G121" s="151"/>
      <c r="H121" s="31"/>
      <c r="I121" s="151"/>
      <c r="J121" s="31"/>
      <c r="L121" s="186"/>
      <c r="M121" s="187"/>
      <c r="N121" s="188"/>
      <c r="O121" s="161"/>
      <c r="P121" s="147"/>
      <c r="Q121" s="89"/>
      <c r="R121" s="89"/>
      <c r="S121" s="89"/>
      <c r="T121" s="89"/>
      <c r="U121" s="89"/>
      <c r="V121" s="89"/>
      <c r="W121" s="159"/>
      <c r="X121" s="90"/>
      <c r="Y121" s="90"/>
      <c r="Z121" s="90"/>
      <c r="AA121" s="90"/>
      <c r="AB121" s="90"/>
      <c r="AC121" s="90"/>
      <c r="AD121" s="93"/>
      <c r="AF121" s="12"/>
    </row>
    <row r="122" spans="2:32" s="11" customFormat="1" hidden="1" x14ac:dyDescent="0.2">
      <c r="B122" s="13"/>
      <c r="C122" s="152"/>
      <c r="F122" s="150"/>
      <c r="G122" s="151"/>
      <c r="H122" s="31"/>
      <c r="I122" s="151"/>
      <c r="J122" s="31"/>
      <c r="L122" s="186"/>
      <c r="M122" s="187"/>
      <c r="N122" s="188"/>
      <c r="O122" s="161"/>
      <c r="P122" s="147"/>
      <c r="Q122" s="89"/>
      <c r="R122" s="89"/>
      <c r="S122" s="89"/>
      <c r="T122" s="89"/>
      <c r="U122" s="89"/>
      <c r="V122" s="89"/>
      <c r="W122" s="159"/>
      <c r="X122" s="90"/>
      <c r="Y122" s="90"/>
      <c r="Z122" s="90"/>
      <c r="AA122" s="90"/>
      <c r="AB122" s="90"/>
      <c r="AC122" s="90"/>
      <c r="AD122" s="93"/>
      <c r="AF122" s="12"/>
    </row>
    <row r="123" spans="2:32" s="11" customFormat="1" x14ac:dyDescent="0.2">
      <c r="B123" s="13"/>
      <c r="C123" s="152"/>
      <c r="F123" s="150"/>
      <c r="G123" s="151"/>
      <c r="H123" s="31"/>
      <c r="I123" s="151"/>
      <c r="J123" s="31"/>
      <c r="L123" s="192" t="s">
        <v>154</v>
      </c>
      <c r="M123" s="185"/>
      <c r="N123" s="185"/>
      <c r="O123" s="185"/>
      <c r="P123" s="147"/>
      <c r="Q123" s="148"/>
      <c r="R123" s="148"/>
      <c r="S123" s="148"/>
      <c r="T123" s="148"/>
      <c r="U123" s="148"/>
      <c r="V123" s="148"/>
      <c r="W123" s="136">
        <f t="shared" ref="W123:AB123" si="98">SUM(W116:W122)</f>
        <v>0</v>
      </c>
      <c r="X123" s="136">
        <f t="shared" si="98"/>
        <v>0</v>
      </c>
      <c r="Y123" s="136">
        <f t="shared" si="98"/>
        <v>0</v>
      </c>
      <c r="Z123" s="136">
        <f t="shared" si="98"/>
        <v>0</v>
      </c>
      <c r="AA123" s="136">
        <f t="shared" si="98"/>
        <v>0</v>
      </c>
      <c r="AB123" s="136">
        <f t="shared" si="98"/>
        <v>0</v>
      </c>
      <c r="AC123" s="136">
        <f>SUM(W123:AB123)</f>
        <v>0</v>
      </c>
      <c r="AD123" s="135"/>
      <c r="AF123" s="12"/>
    </row>
    <row r="124" spans="2:32" s="11" customFormat="1" hidden="1" x14ac:dyDescent="0.2">
      <c r="B124" s="19"/>
      <c r="C124" s="149"/>
      <c r="F124" s="150"/>
      <c r="G124" s="151"/>
      <c r="H124" s="31"/>
      <c r="I124" s="151"/>
      <c r="J124" s="31"/>
      <c r="L124" s="193"/>
      <c r="M124" s="193"/>
      <c r="N124" s="193"/>
      <c r="O124" s="162"/>
      <c r="P124" s="147"/>
      <c r="Q124" s="162"/>
      <c r="R124" s="162"/>
      <c r="S124" s="162"/>
      <c r="T124" s="162"/>
      <c r="U124" s="162"/>
      <c r="V124" s="162"/>
      <c r="W124" s="163"/>
      <c r="X124" s="163"/>
      <c r="Y124" s="163"/>
      <c r="Z124" s="163"/>
      <c r="AA124" s="163"/>
      <c r="AB124" s="163"/>
      <c r="AC124" s="163"/>
      <c r="AD124" s="162"/>
      <c r="AF124" s="12"/>
    </row>
    <row r="125" spans="2:32" s="11" customFormat="1" hidden="1" x14ac:dyDescent="0.2">
      <c r="B125" s="13"/>
      <c r="C125" s="152"/>
      <c r="F125" s="150"/>
      <c r="G125" s="151"/>
      <c r="H125" s="31"/>
      <c r="I125" s="151"/>
      <c r="J125" s="31"/>
      <c r="L125" s="194" t="s">
        <v>155</v>
      </c>
      <c r="M125" s="195"/>
      <c r="N125" s="196"/>
      <c r="O125" s="161"/>
      <c r="P125" s="147"/>
      <c r="Q125" s="89"/>
      <c r="R125" s="89"/>
      <c r="S125" s="89"/>
      <c r="T125" s="89"/>
      <c r="U125" s="89"/>
      <c r="V125" s="89"/>
      <c r="W125" s="159"/>
      <c r="X125" s="90"/>
      <c r="Y125" s="90"/>
      <c r="Z125" s="90"/>
      <c r="AA125" s="90"/>
      <c r="AB125" s="90"/>
      <c r="AC125" s="90"/>
      <c r="AD125" s="93"/>
      <c r="AF125" s="12"/>
    </row>
    <row r="126" spans="2:32" s="11" customFormat="1" ht="25.5" hidden="1" customHeight="1" x14ac:dyDescent="0.2">
      <c r="B126" s="13"/>
      <c r="C126" s="152"/>
      <c r="F126" s="150"/>
      <c r="G126" s="151"/>
      <c r="H126" s="31"/>
      <c r="I126" s="151"/>
      <c r="J126" s="31"/>
      <c r="L126" s="197" t="s">
        <v>156</v>
      </c>
      <c r="M126" s="198"/>
      <c r="N126" s="199"/>
      <c r="O126" s="90"/>
      <c r="P126" s="147"/>
      <c r="Q126" s="155"/>
      <c r="R126" s="155"/>
      <c r="S126" s="155"/>
      <c r="T126" s="155"/>
      <c r="U126" s="155"/>
      <c r="V126" s="155"/>
      <c r="W126" s="90">
        <v>0</v>
      </c>
      <c r="X126" s="90">
        <v>0</v>
      </c>
      <c r="Y126" s="90">
        <v>0</v>
      </c>
      <c r="Z126" s="90">
        <v>0</v>
      </c>
      <c r="AA126" s="90">
        <v>0</v>
      </c>
      <c r="AB126" s="90">
        <v>0</v>
      </c>
      <c r="AC126" s="90">
        <f t="shared" ref="AC126:AC132" si="99">SUM(W126:AB126)</f>
        <v>0</v>
      </c>
      <c r="AD126" s="93"/>
      <c r="AF126" s="12"/>
    </row>
    <row r="127" spans="2:32" s="11" customFormat="1" hidden="1" x14ac:dyDescent="0.2">
      <c r="B127" s="13"/>
      <c r="C127" s="152"/>
      <c r="F127" s="150"/>
      <c r="G127" s="151"/>
      <c r="H127" s="31"/>
      <c r="I127" s="151"/>
      <c r="J127" s="31"/>
      <c r="L127" s="186" t="s">
        <v>157</v>
      </c>
      <c r="M127" s="187"/>
      <c r="N127" s="188"/>
      <c r="O127" s="161"/>
      <c r="P127" s="147"/>
      <c r="Q127" s="155"/>
      <c r="R127" s="155"/>
      <c r="S127" s="155"/>
      <c r="T127" s="155"/>
      <c r="U127" s="155"/>
      <c r="V127" s="155"/>
      <c r="W127" s="90">
        <v>0</v>
      </c>
      <c r="X127" s="90">
        <v>0</v>
      </c>
      <c r="Y127" s="90">
        <v>0</v>
      </c>
      <c r="Z127" s="90">
        <v>0</v>
      </c>
      <c r="AA127" s="90">
        <v>0</v>
      </c>
      <c r="AB127" s="90">
        <v>0</v>
      </c>
      <c r="AC127" s="159">
        <f>SUM(W127:AB127)</f>
        <v>0</v>
      </c>
      <c r="AD127" s="93"/>
      <c r="AF127" s="12"/>
    </row>
    <row r="128" spans="2:32" s="11" customFormat="1" ht="12.75" hidden="1" customHeight="1" x14ac:dyDescent="0.2">
      <c r="B128" s="13"/>
      <c r="C128" s="152"/>
      <c r="F128" s="150"/>
      <c r="G128" s="151"/>
      <c r="H128" s="31"/>
      <c r="I128" s="151"/>
      <c r="J128" s="31"/>
      <c r="L128" s="197" t="s">
        <v>158</v>
      </c>
      <c r="M128" s="198"/>
      <c r="N128" s="199"/>
      <c r="O128" s="161"/>
      <c r="P128" s="147"/>
      <c r="Q128" s="155"/>
      <c r="R128" s="155"/>
      <c r="S128" s="155"/>
      <c r="T128" s="155"/>
      <c r="U128" s="155"/>
      <c r="V128" s="155"/>
      <c r="W128" s="90">
        <v>0</v>
      </c>
      <c r="X128" s="90">
        <v>0</v>
      </c>
      <c r="Y128" s="90">
        <v>0</v>
      </c>
      <c r="Z128" s="90">
        <v>0</v>
      </c>
      <c r="AA128" s="90">
        <v>0</v>
      </c>
      <c r="AB128" s="90">
        <v>0</v>
      </c>
      <c r="AC128" s="159">
        <f t="shared" si="99"/>
        <v>0</v>
      </c>
      <c r="AD128" s="93"/>
      <c r="AF128" s="12"/>
    </row>
    <row r="129" spans="2:32" s="11" customFormat="1" hidden="1" x14ac:dyDescent="0.2">
      <c r="B129" s="13"/>
      <c r="C129" s="152"/>
      <c r="F129" s="150"/>
      <c r="G129" s="151"/>
      <c r="H129" s="31"/>
      <c r="I129" s="151"/>
      <c r="J129" s="31"/>
      <c r="L129" s="186" t="s">
        <v>159</v>
      </c>
      <c r="M129" s="187"/>
      <c r="N129" s="188"/>
      <c r="O129" s="161"/>
      <c r="P129" s="147"/>
      <c r="Q129" s="155"/>
      <c r="R129" s="155"/>
      <c r="S129" s="155"/>
      <c r="T129" s="155"/>
      <c r="U129" s="155"/>
      <c r="V129" s="155"/>
      <c r="W129" s="90">
        <v>0</v>
      </c>
      <c r="X129" s="90">
        <v>0</v>
      </c>
      <c r="Y129" s="90">
        <v>0</v>
      </c>
      <c r="Z129" s="90">
        <v>0</v>
      </c>
      <c r="AA129" s="90">
        <v>0</v>
      </c>
      <c r="AB129" s="90">
        <v>0</v>
      </c>
      <c r="AC129" s="159">
        <f t="shared" si="99"/>
        <v>0</v>
      </c>
      <c r="AD129" s="93"/>
      <c r="AF129" s="12"/>
    </row>
    <row r="130" spans="2:32" s="11" customFormat="1" hidden="1" x14ac:dyDescent="0.2">
      <c r="B130" s="13"/>
      <c r="C130" s="152"/>
      <c r="F130" s="150"/>
      <c r="G130" s="151"/>
      <c r="H130" s="31"/>
      <c r="I130" s="151"/>
      <c r="J130" s="31"/>
      <c r="L130" s="200" t="s">
        <v>160</v>
      </c>
      <c r="M130" s="201"/>
      <c r="N130" s="202"/>
      <c r="O130" s="161"/>
      <c r="P130" s="147"/>
      <c r="Q130" s="155"/>
      <c r="R130" s="155"/>
      <c r="S130" s="155"/>
      <c r="T130" s="155"/>
      <c r="U130" s="155"/>
      <c r="V130" s="155"/>
      <c r="W130" s="90">
        <v>0</v>
      </c>
      <c r="X130" s="90">
        <v>0</v>
      </c>
      <c r="Y130" s="90">
        <v>0</v>
      </c>
      <c r="Z130" s="90">
        <v>0</v>
      </c>
      <c r="AA130" s="90">
        <v>0</v>
      </c>
      <c r="AB130" s="90">
        <v>0</v>
      </c>
      <c r="AC130" s="159">
        <f>SUM(W130:AB130)</f>
        <v>0</v>
      </c>
      <c r="AD130" s="93"/>
      <c r="AF130" s="12"/>
    </row>
    <row r="131" spans="2:32" s="11" customFormat="1" ht="12.75" hidden="1" customHeight="1" x14ac:dyDescent="0.2">
      <c r="B131" s="13"/>
      <c r="C131" s="152"/>
      <c r="F131" s="150"/>
      <c r="G131" s="151"/>
      <c r="H131" s="31"/>
      <c r="I131" s="151"/>
      <c r="J131" s="31"/>
      <c r="L131" s="203"/>
      <c r="M131" s="204"/>
      <c r="N131" s="205"/>
      <c r="O131" s="164"/>
      <c r="P131" s="147"/>
      <c r="Q131" s="165"/>
      <c r="R131" s="165"/>
      <c r="S131" s="165"/>
      <c r="T131" s="165"/>
      <c r="U131" s="165"/>
      <c r="V131" s="165"/>
      <c r="W131" s="159"/>
      <c r="X131" s="159"/>
      <c r="Y131" s="159"/>
      <c r="Z131" s="159"/>
      <c r="AA131" s="159"/>
      <c r="AB131" s="159"/>
      <c r="AC131" s="159"/>
      <c r="AD131" s="93"/>
      <c r="AF131" s="12"/>
    </row>
    <row r="132" spans="2:32" s="11" customFormat="1" hidden="1" x14ac:dyDescent="0.2">
      <c r="B132" s="13"/>
      <c r="C132" s="152"/>
      <c r="F132" s="150"/>
      <c r="G132" s="151"/>
      <c r="H132" s="31"/>
      <c r="I132" s="151"/>
      <c r="J132" s="31"/>
      <c r="L132" s="192" t="s">
        <v>161</v>
      </c>
      <c r="M132" s="185"/>
      <c r="N132" s="185"/>
      <c r="O132" s="185"/>
      <c r="P132" s="147"/>
      <c r="Q132" s="148"/>
      <c r="R132" s="148"/>
      <c r="S132" s="148"/>
      <c r="T132" s="148"/>
      <c r="U132" s="148"/>
      <c r="V132" s="148"/>
      <c r="W132" s="136">
        <f t="shared" ref="W132:AB132" si="100">SUM(W123:W130)</f>
        <v>0</v>
      </c>
      <c r="X132" s="136">
        <f t="shared" si="100"/>
        <v>0</v>
      </c>
      <c r="Y132" s="136">
        <f t="shared" si="100"/>
        <v>0</v>
      </c>
      <c r="Z132" s="136">
        <f t="shared" si="100"/>
        <v>0</v>
      </c>
      <c r="AA132" s="136">
        <f t="shared" si="100"/>
        <v>0</v>
      </c>
      <c r="AB132" s="136">
        <f t="shared" si="100"/>
        <v>0</v>
      </c>
      <c r="AC132" s="136">
        <f t="shared" si="99"/>
        <v>0</v>
      </c>
      <c r="AD132" s="135"/>
      <c r="AF132" s="12"/>
    </row>
    <row r="133" spans="2:32" s="11" customFormat="1" hidden="1" x14ac:dyDescent="0.2">
      <c r="B133" s="13"/>
      <c r="C133" s="152"/>
      <c r="F133" s="150"/>
      <c r="G133" s="151"/>
      <c r="H133" s="31"/>
      <c r="I133" s="151"/>
      <c r="J133" s="31"/>
      <c r="L133" s="186"/>
      <c r="M133" s="187"/>
      <c r="N133" s="188"/>
      <c r="O133" s="88"/>
      <c r="P133" s="147"/>
      <c r="Q133" s="153"/>
      <c r="R133" s="153"/>
      <c r="S133" s="153"/>
      <c r="T133" s="153"/>
      <c r="U133" s="153"/>
      <c r="V133" s="153"/>
      <c r="W133" s="160"/>
      <c r="X133" s="160"/>
      <c r="Y133" s="160"/>
      <c r="Z133" s="160"/>
      <c r="AA133" s="160"/>
      <c r="AB133" s="160"/>
      <c r="AC133" s="160"/>
      <c r="AD133" s="93"/>
      <c r="AF133" s="12"/>
    </row>
    <row r="134" spans="2:32" s="11" customFormat="1" hidden="1" x14ac:dyDescent="0.2">
      <c r="B134" s="13"/>
      <c r="C134" s="152"/>
      <c r="F134" s="166"/>
      <c r="H134" s="31"/>
      <c r="J134" s="31"/>
      <c r="L134" s="186" t="s">
        <v>162</v>
      </c>
      <c r="M134" s="187"/>
      <c r="N134" s="188"/>
      <c r="O134" s="161">
        <v>0</v>
      </c>
      <c r="P134" s="147"/>
      <c r="Q134" s="99"/>
      <c r="R134" s="99"/>
      <c r="S134" s="99"/>
      <c r="T134" s="99"/>
      <c r="U134" s="99"/>
      <c r="V134" s="99"/>
      <c r="W134" s="159">
        <f xml:space="preserve"> IF(Q134="j",O134*W132,0)</f>
        <v>0</v>
      </c>
      <c r="X134" s="159">
        <f xml:space="preserve"> IF(R134="j",O134*X132,0)</f>
        <v>0</v>
      </c>
      <c r="Y134" s="159">
        <f xml:space="preserve"> IF(S134="j",O134*Y132,0)</f>
        <v>0</v>
      </c>
      <c r="Z134" s="159">
        <f xml:space="preserve"> IF(T134="j",O134*Z132,0)</f>
        <v>0</v>
      </c>
      <c r="AA134" s="159">
        <f xml:space="preserve"> IF(U134="j",O134*AA132,0)</f>
        <v>0</v>
      </c>
      <c r="AB134" s="159">
        <f xml:space="preserve"> IF(V134="j",O134*AB132,0)</f>
        <v>0</v>
      </c>
      <c r="AC134" s="90">
        <f>SUM(W134:AB134)</f>
        <v>0</v>
      </c>
      <c r="AD134" s="93"/>
      <c r="AF134" s="12"/>
    </row>
    <row r="135" spans="2:32" s="11" customFormat="1" hidden="1" x14ac:dyDescent="0.2">
      <c r="B135" s="13"/>
      <c r="C135" s="152"/>
      <c r="F135" s="189"/>
      <c r="G135" s="190"/>
      <c r="H135" s="190"/>
      <c r="I135" s="190"/>
      <c r="J135" s="190"/>
      <c r="K135" s="191"/>
      <c r="L135" s="185" t="s">
        <v>163</v>
      </c>
      <c r="M135" s="185"/>
      <c r="N135" s="185"/>
      <c r="O135" s="185"/>
      <c r="P135" s="147"/>
      <c r="Q135" s="148"/>
      <c r="R135" s="148"/>
      <c r="S135" s="148"/>
      <c r="T135" s="148"/>
      <c r="U135" s="148"/>
      <c r="V135" s="148"/>
      <c r="W135" s="136">
        <f>SUM(W132:W134)</f>
        <v>0</v>
      </c>
      <c r="X135" s="136">
        <f t="shared" ref="X135:AB135" si="101">SUM(X132:X134)</f>
        <v>0</v>
      </c>
      <c r="Y135" s="136">
        <f t="shared" si="101"/>
        <v>0</v>
      </c>
      <c r="Z135" s="136">
        <f t="shared" si="101"/>
        <v>0</v>
      </c>
      <c r="AA135" s="136">
        <f t="shared" si="101"/>
        <v>0</v>
      </c>
      <c r="AB135" s="136">
        <f t="shared" si="101"/>
        <v>0</v>
      </c>
      <c r="AC135" s="136">
        <f>SUM(W135:AB135)</f>
        <v>0</v>
      </c>
      <c r="AD135" s="135"/>
      <c r="AF135" s="12"/>
    </row>
    <row r="136" spans="2:32" s="11" customFormat="1" x14ac:dyDescent="0.2">
      <c r="B136" s="13"/>
      <c r="C136" s="152"/>
      <c r="F136" s="150"/>
      <c r="G136" s="167" t="s">
        <v>43</v>
      </c>
      <c r="H136" s="168"/>
      <c r="I136" s="167"/>
      <c r="J136" s="31"/>
      <c r="L136" s="186"/>
      <c r="M136" s="187"/>
      <c r="N136" s="188"/>
      <c r="O136" s="88"/>
      <c r="P136" s="147"/>
      <c r="Q136" s="153"/>
      <c r="R136" s="153"/>
      <c r="S136" s="153"/>
      <c r="T136" s="153"/>
      <c r="U136" s="153"/>
      <c r="V136" s="153"/>
      <c r="W136" s="160"/>
      <c r="X136" s="160"/>
      <c r="Y136" s="160"/>
      <c r="Z136" s="160"/>
      <c r="AA136" s="160"/>
      <c r="AB136" s="160"/>
      <c r="AC136" s="160"/>
      <c r="AD136" s="93"/>
      <c r="AF136" s="12"/>
    </row>
    <row r="137" spans="2:32" s="11" customFormat="1" x14ac:dyDescent="0.2">
      <c r="B137" s="13"/>
      <c r="C137" s="152"/>
      <c r="F137" s="150"/>
      <c r="G137" s="151"/>
      <c r="H137" s="31"/>
      <c r="I137" s="151"/>
      <c r="J137" s="31"/>
      <c r="L137" s="186" t="s">
        <v>164</v>
      </c>
      <c r="M137" s="187"/>
      <c r="N137" s="188"/>
      <c r="O137" s="161">
        <v>0.03</v>
      </c>
      <c r="P137" s="147"/>
      <c r="Q137" s="169"/>
      <c r="R137" s="169" t="s">
        <v>42</v>
      </c>
      <c r="S137" s="169" t="s">
        <v>42</v>
      </c>
      <c r="T137" s="169" t="s">
        <v>42</v>
      </c>
      <c r="U137" s="169" t="s">
        <v>42</v>
      </c>
      <c r="V137" s="169" t="s">
        <v>42</v>
      </c>
      <c r="W137" s="161"/>
      <c r="X137" s="161">
        <f>(1+O137)^1-1</f>
        <v>3.0000000000000027E-2</v>
      </c>
      <c r="Y137" s="161">
        <f>(1+O137)^2-1</f>
        <v>6.0899999999999954E-2</v>
      </c>
      <c r="Z137" s="161">
        <f>(1+O137)^3-1</f>
        <v>9.2727000000000004E-2</v>
      </c>
      <c r="AA137" s="161">
        <f>(1+O137)^4-1</f>
        <v>0.12550880999999992</v>
      </c>
      <c r="AB137" s="161">
        <f>(1+O137)^5-1</f>
        <v>0.15927407429999985</v>
      </c>
      <c r="AC137" s="90"/>
      <c r="AD137" s="93"/>
      <c r="AF137" s="12"/>
    </row>
    <row r="138" spans="2:32" s="11" customFormat="1" x14ac:dyDescent="0.2">
      <c r="B138" s="13"/>
      <c r="C138" s="152"/>
      <c r="F138" s="150"/>
      <c r="G138" s="151"/>
      <c r="H138" s="31"/>
      <c r="I138" s="151"/>
      <c r="J138" s="31"/>
      <c r="L138" s="186" t="s">
        <v>165</v>
      </c>
      <c r="M138" s="187"/>
      <c r="N138" s="188"/>
      <c r="O138" s="88"/>
      <c r="P138" s="147"/>
      <c r="Q138" s="170"/>
      <c r="R138" s="170"/>
      <c r="S138" s="170"/>
      <c r="T138" s="170"/>
      <c r="U138" s="170"/>
      <c r="V138" s="170"/>
      <c r="W138" s="159">
        <f>W135*W137</f>
        <v>0</v>
      </c>
      <c r="X138" s="159">
        <f t="shared" ref="X138:AB138" si="102">X135*X137</f>
        <v>0</v>
      </c>
      <c r="Y138" s="159">
        <f t="shared" si="102"/>
        <v>0</v>
      </c>
      <c r="Z138" s="159">
        <f t="shared" si="102"/>
        <v>0</v>
      </c>
      <c r="AA138" s="159">
        <f t="shared" si="102"/>
        <v>0</v>
      </c>
      <c r="AB138" s="159">
        <f t="shared" si="102"/>
        <v>0</v>
      </c>
      <c r="AC138" s="159">
        <f>SUM(W138:AB138)</f>
        <v>0</v>
      </c>
      <c r="AD138" s="93"/>
      <c r="AF138" s="12"/>
    </row>
    <row r="139" spans="2:32" s="11" customFormat="1" x14ac:dyDescent="0.2">
      <c r="B139" s="13"/>
      <c r="C139" s="152"/>
      <c r="F139" s="150"/>
      <c r="G139" s="151"/>
      <c r="H139" s="31"/>
      <c r="I139" s="151"/>
      <c r="J139" s="31"/>
      <c r="L139" s="185" t="s">
        <v>166</v>
      </c>
      <c r="M139" s="185"/>
      <c r="N139" s="185"/>
      <c r="O139" s="185"/>
      <c r="P139" s="147"/>
      <c r="Q139" s="148"/>
      <c r="R139" s="148"/>
      <c r="S139" s="148"/>
      <c r="T139" s="148"/>
      <c r="U139" s="148"/>
      <c r="V139" s="148"/>
      <c r="W139" s="136">
        <f t="shared" ref="W139:AC139" si="103">W135+W138</f>
        <v>0</v>
      </c>
      <c r="X139" s="136">
        <f t="shared" si="103"/>
        <v>0</v>
      </c>
      <c r="Y139" s="136">
        <f>Y135+Y138</f>
        <v>0</v>
      </c>
      <c r="Z139" s="136">
        <f t="shared" si="103"/>
        <v>0</v>
      </c>
      <c r="AA139" s="136">
        <f t="shared" si="103"/>
        <v>0</v>
      </c>
      <c r="AB139" s="136">
        <f t="shared" si="103"/>
        <v>0</v>
      </c>
      <c r="AC139" s="136">
        <f t="shared" si="103"/>
        <v>0</v>
      </c>
      <c r="AD139" s="135"/>
      <c r="AF139" s="12"/>
    </row>
    <row r="140" spans="2:32" s="11" customFormat="1" x14ac:dyDescent="0.2">
      <c r="B140" s="13"/>
      <c r="C140" s="152"/>
      <c r="F140" s="150"/>
      <c r="G140" s="151"/>
      <c r="H140" s="31"/>
      <c r="I140" s="151"/>
      <c r="J140" s="31"/>
      <c r="L140" s="186"/>
      <c r="M140" s="187"/>
      <c r="N140" s="188"/>
      <c r="O140" s="88"/>
      <c r="P140" s="147"/>
      <c r="Q140" s="153"/>
      <c r="R140" s="153"/>
      <c r="S140" s="153"/>
      <c r="T140" s="153"/>
      <c r="U140" s="153"/>
      <c r="V140" s="153"/>
      <c r="W140" s="160"/>
      <c r="X140" s="160"/>
      <c r="Y140" s="160"/>
      <c r="Z140" s="160"/>
      <c r="AA140" s="160"/>
      <c r="AB140" s="160"/>
      <c r="AC140" s="160"/>
      <c r="AD140" s="93"/>
      <c r="AF140" s="12"/>
    </row>
    <row r="141" spans="2:32" s="11" customFormat="1" x14ac:dyDescent="0.2">
      <c r="B141" s="13"/>
      <c r="C141" s="152"/>
      <c r="F141" s="150"/>
      <c r="G141" s="151"/>
      <c r="H141" s="31"/>
      <c r="I141" s="151"/>
      <c r="J141" s="31"/>
      <c r="L141" s="186" t="s">
        <v>167</v>
      </c>
      <c r="M141" s="187"/>
      <c r="N141" s="188"/>
      <c r="O141" s="161">
        <v>0.21</v>
      </c>
      <c r="P141" s="147"/>
      <c r="Q141" s="155"/>
      <c r="R141" s="155"/>
      <c r="S141" s="155"/>
      <c r="T141" s="155"/>
      <c r="U141" s="155"/>
      <c r="V141" s="155"/>
      <c r="W141" s="90">
        <f t="shared" ref="W141:AB141" si="104">W139*$O$141</f>
        <v>0</v>
      </c>
      <c r="X141" s="90">
        <f t="shared" si="104"/>
        <v>0</v>
      </c>
      <c r="Y141" s="90">
        <f t="shared" si="104"/>
        <v>0</v>
      </c>
      <c r="Z141" s="90">
        <f t="shared" si="104"/>
        <v>0</v>
      </c>
      <c r="AA141" s="90">
        <f t="shared" si="104"/>
        <v>0</v>
      </c>
      <c r="AB141" s="90">
        <f t="shared" si="104"/>
        <v>0</v>
      </c>
      <c r="AC141" s="90">
        <f>SUM(W141:AB141)</f>
        <v>0</v>
      </c>
      <c r="AD141" s="93"/>
      <c r="AF141" s="12"/>
    </row>
    <row r="142" spans="2:32" s="11" customFormat="1" ht="54.75" hidden="1" customHeight="1" x14ac:dyDescent="0.2">
      <c r="B142" s="13"/>
      <c r="C142" s="152"/>
      <c r="F142" s="150"/>
      <c r="G142" s="151"/>
      <c r="H142" s="31"/>
      <c r="I142" s="151"/>
      <c r="J142" s="31"/>
      <c r="L142" s="186" t="s">
        <v>168</v>
      </c>
      <c r="M142" s="187"/>
      <c r="N142" s="188"/>
      <c r="O142" s="161">
        <v>0</v>
      </c>
      <c r="P142" s="147"/>
      <c r="Q142" s="155"/>
      <c r="R142" s="155"/>
      <c r="S142" s="155"/>
      <c r="T142" s="155"/>
      <c r="U142" s="155"/>
      <c r="V142" s="155"/>
      <c r="W142" s="90">
        <f t="shared" ref="W142:AB142" si="105">-(W141*$O$142)</f>
        <v>0</v>
      </c>
      <c r="X142" s="90">
        <f t="shared" si="105"/>
        <v>0</v>
      </c>
      <c r="Y142" s="90">
        <f t="shared" si="105"/>
        <v>0</v>
      </c>
      <c r="Z142" s="90">
        <f t="shared" si="105"/>
        <v>0</v>
      </c>
      <c r="AA142" s="90">
        <f t="shared" si="105"/>
        <v>0</v>
      </c>
      <c r="AB142" s="90">
        <f t="shared" si="105"/>
        <v>0</v>
      </c>
      <c r="AC142" s="90">
        <f>SUM(W142:AB142)</f>
        <v>0</v>
      </c>
      <c r="AD142" s="93"/>
      <c r="AF142" s="30" t="s">
        <v>169</v>
      </c>
    </row>
    <row r="143" spans="2:32" s="11" customFormat="1" ht="13.5" customHeight="1" x14ac:dyDescent="0.2">
      <c r="B143" s="13"/>
      <c r="C143" s="152"/>
      <c r="F143" s="150"/>
      <c r="G143" s="151"/>
      <c r="H143" s="31"/>
      <c r="I143" s="151"/>
      <c r="J143" s="31"/>
      <c r="L143" s="186"/>
      <c r="M143" s="187"/>
      <c r="N143" s="188"/>
      <c r="O143" s="88"/>
      <c r="P143" s="147"/>
      <c r="Q143" s="170"/>
      <c r="R143" s="170"/>
      <c r="S143" s="170"/>
      <c r="T143" s="170"/>
      <c r="U143" s="170"/>
      <c r="V143" s="170"/>
      <c r="W143" s="159"/>
      <c r="X143" s="159"/>
      <c r="Y143" s="159"/>
      <c r="Z143" s="159"/>
      <c r="AA143" s="159"/>
      <c r="AB143" s="159"/>
      <c r="AC143" s="159"/>
      <c r="AD143" s="93"/>
      <c r="AF143" s="12"/>
    </row>
    <row r="144" spans="2:32" s="179" customFormat="1" x14ac:dyDescent="0.2">
      <c r="B144" s="171"/>
      <c r="C144" s="172"/>
      <c r="D144" s="173"/>
      <c r="E144" s="173"/>
      <c r="F144" s="174"/>
      <c r="G144" s="175"/>
      <c r="H144" s="176"/>
      <c r="I144" s="175"/>
      <c r="J144" s="176"/>
      <c r="K144" s="173"/>
      <c r="L144" s="181" t="s">
        <v>173</v>
      </c>
      <c r="M144" s="181"/>
      <c r="N144" s="181"/>
      <c r="O144" s="181"/>
      <c r="P144" s="182"/>
      <c r="Q144" s="183"/>
      <c r="R144" s="183"/>
      <c r="S144" s="183"/>
      <c r="T144" s="183"/>
      <c r="U144" s="183"/>
      <c r="V144" s="184"/>
      <c r="W144" s="177">
        <f t="shared" ref="W144:AC144" si="106">SUM(W139:W142)</f>
        <v>0</v>
      </c>
      <c r="X144" s="177">
        <f t="shared" si="106"/>
        <v>0</v>
      </c>
      <c r="Y144" s="177">
        <f t="shared" si="106"/>
        <v>0</v>
      </c>
      <c r="Z144" s="177">
        <f t="shared" si="106"/>
        <v>0</v>
      </c>
      <c r="AA144" s="177">
        <f t="shared" si="106"/>
        <v>0</v>
      </c>
      <c r="AB144" s="177">
        <f t="shared" si="106"/>
        <v>0</v>
      </c>
      <c r="AC144" s="177">
        <f t="shared" si="106"/>
        <v>0</v>
      </c>
      <c r="AD144" s="178"/>
      <c r="AF144" s="102"/>
    </row>
  </sheetData>
  <sheetProtection algorithmName="SHA-512" hashValue="Zo1jfnhm/pMnFbgMt0TGae1nSXQ4G6ZOTmeqKs0PiQq0eQUrsNIDg55c9emI4lr6NH/VqO2YCl7iz7UHpSVyOQ==" saltValue="ifwAVmn9mURUueplDawKYg==" spinCount="100000" sheet="1" objects="1" scenarios="1"/>
  <mergeCells count="52">
    <mergeCell ref="AC1:AD2"/>
    <mergeCell ref="D3:J3"/>
    <mergeCell ref="L3:M3"/>
    <mergeCell ref="N3:O3"/>
    <mergeCell ref="D4:J4"/>
    <mergeCell ref="N4:O4"/>
    <mergeCell ref="D7:J7"/>
    <mergeCell ref="L7:M7"/>
    <mergeCell ref="B1:O1"/>
    <mergeCell ref="P1:AB8"/>
    <mergeCell ref="D5:J5"/>
    <mergeCell ref="L4:M4"/>
    <mergeCell ref="N5:O5"/>
    <mergeCell ref="D6:J6"/>
    <mergeCell ref="L6:M6"/>
    <mergeCell ref="N6:O7"/>
    <mergeCell ref="L122:N122"/>
    <mergeCell ref="Q9:V9"/>
    <mergeCell ref="L112:O112"/>
    <mergeCell ref="L113:O113"/>
    <mergeCell ref="L114:N114"/>
    <mergeCell ref="L115:N115"/>
    <mergeCell ref="L116:O116"/>
    <mergeCell ref="L117:N117"/>
    <mergeCell ref="L118:N118"/>
    <mergeCell ref="L119:N119"/>
    <mergeCell ref="L120:N120"/>
    <mergeCell ref="L121:N121"/>
    <mergeCell ref="L134:N134"/>
    <mergeCell ref="L123:O123"/>
    <mergeCell ref="L124:N124"/>
    <mergeCell ref="L125:N125"/>
    <mergeCell ref="L126:N126"/>
    <mergeCell ref="L127:N127"/>
    <mergeCell ref="L128:N128"/>
    <mergeCell ref="L129:N129"/>
    <mergeCell ref="L130:N130"/>
    <mergeCell ref="L131:N131"/>
    <mergeCell ref="L132:O132"/>
    <mergeCell ref="L133:N133"/>
    <mergeCell ref="F135:K135"/>
    <mergeCell ref="L135:O135"/>
    <mergeCell ref="L136:N136"/>
    <mergeCell ref="L137:N137"/>
    <mergeCell ref="L138:N138"/>
    <mergeCell ref="L144:O144"/>
    <mergeCell ref="P144:V144"/>
    <mergeCell ref="L139:O139"/>
    <mergeCell ref="L140:N140"/>
    <mergeCell ref="L141:N141"/>
    <mergeCell ref="L142:N142"/>
    <mergeCell ref="L143:N143"/>
  </mergeCells>
  <dataValidations count="16">
    <dataValidation type="decimal" allowBlank="1" showDropDown="1" showInputMessage="1" showErrorMessage="1" error="Maximaal 3% indexering" sqref="O137" xr:uid="{AA22091E-1831-4196-9B25-BDE7CA7E7384}">
      <formula1>0</formula1>
      <formula2>0.03</formula2>
    </dataValidation>
    <dataValidation type="list" allowBlank="1" showDropDown="1" showErrorMessage="1" error="Alleen een j (kleine letter) is mogelijk" sqref="Q134:V134 Q125:V125 Q115:V115 Q120:V122 Q12:V13 Q15:V110" xr:uid="{C6E19F21-5D5F-49CB-96E6-E5FF6CAAF383}">
      <formula1>"j,"</formula1>
    </dataValidation>
    <dataValidation type="list" allowBlank="1" showDropDown="1" showInputMessage="1" showErrorMessage="1" error="Alleen m1 (strekkende meter), m2 (vierkante meter), m3 (kubieke meter), post, stpst (stelpost), st (stuks) of wk (week) is mogelijk !!!" sqref="E90 E64 G45:I45 E83 E110 E21:E25 E85:E88 E93:E98 E101:E106 E30:E33 E41:E48 E50:E62 E67:E80" xr:uid="{4D4CDFEB-08AA-46CB-814E-9907C5E19EB0}">
      <formula1>"st, m1, m2,m3,post,stpst,wk,vr,are,ha,"</formula1>
    </dataValidation>
    <dataValidation type="list" allowBlank="1" showInputMessage="1" showErrorMessage="1" sqref="C101:C102 C21:C24" xr:uid="{DA225FA1-5E37-4B1C-90C1-14B44BFB8A44}">
      <formula1>"0,1,2"</formula1>
    </dataValidation>
    <dataValidation type="list" allowBlank="1" showInputMessage="1" showErrorMessage="1" sqref="C25" xr:uid="{E97FC8EB-5014-4B9B-96EA-FF1AB756360B}">
      <formula1>"0,1"</formula1>
    </dataValidation>
    <dataValidation type="whole" errorStyle="warning" allowBlank="1" showInputMessage="1" showErrorMessage="1" errorTitle="Let op:" error="2x per jaar is sober en doelmatig. Wanneer u afwijkt van deze frequentie zult u dit moeten motiveren in de aanvraag." prompt="Maximaal 2x per jaar is sober en doelmatig" sqref="C96 C103" xr:uid="{9896A7BF-8435-4B36-A901-8E02CF931324}">
      <formula1>0</formula1>
      <formula2>2</formula2>
    </dataValidation>
    <dataValidation type="whole" allowBlank="1" showInputMessage="1" showErrorMessage="1" sqref="C33 C106 C62 C46 C58:C59 C56 C71:C75 C78:C79" xr:uid="{9D6B84D5-1E1F-4DBA-A3C7-ADD46E699E84}">
      <formula1>0</formula1>
      <formula2>1</formula2>
    </dataValidation>
    <dataValidation type="whole" errorStyle="warning" allowBlank="1" showInputMessage="1" showErrorMessage="1" errorTitle="Let op:" error="1x per jaar is sober en doelmatig. Wanneer u afwijkt van deze frequentie zult u dit moeten motiveren in de aanvraag." prompt="Maximaal 1x per jaar is sober en doelmatig" sqref="C83 C104:C105 C97 C32" xr:uid="{B2F90582-A9AE-41BB-A6D7-B7CC1B902D1A}">
      <formula1>0</formula1>
      <formula2>1</formula2>
    </dataValidation>
    <dataValidation allowBlank="1" showInputMessage="1" showErrorMessage="1" prompt="Kijk voor het actuele subsidiabele uurtarief op www.monumenten.nl/brim. Voor de provincies Utrecht, Noord-Holland en Zuid-Holland geldt een hoger tarief dan voor de overige provincies. _x000a_ _x000a_" sqref="N6" xr:uid="{C2C348C7-F56B-47A1-81B1-F76787B26E5B}"/>
    <dataValidation type="decimal" allowBlank="1" showInputMessage="1" showErrorMessage="1" error="Maximaal 5% onvoorzien_x000a_" sqref="O115" xr:uid="{6CB6199D-2B27-409D-8BA4-7874D969D231}">
      <formula1>0</formula1>
      <formula2>0.05</formula2>
    </dataValidation>
    <dataValidation type="whole" errorStyle="warning" allowBlank="1" showInputMessage="1" showErrorMessage="1" errorTitle="Let op:" error="Maximaal 1x per 3 jaar is sober en doelmatig. Wanneer u afwijkt van deze frequentie zult u dit moeten motiveren in de aanvraag." prompt="Maximaal 1x per drie jaar is sober en doelmatig" sqref="C31" xr:uid="{B02B8749-5156-4229-8F35-1D9E2D27975C}">
      <formula1>0</formula1>
      <formula2>1</formula2>
    </dataValidation>
    <dataValidation type="whole" errorStyle="warning" allowBlank="1" showInputMessage="1" showErrorMessage="1" errorTitle="Let op:" error="1x per drie jaar is sober en doelmatig. Wanneer u afwijkt van deze frequentie zult u dit moeten motiveren in de aanvraag." prompt="Maximaal 1x per drie jaar is sober en doelmatig" sqref="C52 C42 C69" xr:uid="{6519EA55-D33F-45B5-BA14-4A2DCC3E5FEC}">
      <formula1>0</formula1>
      <formula2>1</formula2>
    </dataValidation>
    <dataValidation type="whole" errorStyle="warning" allowBlank="1" showInputMessage="1" showErrorMessage="1" errorTitle="Let op:" error="1x per zes jaar is sober en doelmatig. Wanneer u afwijkt van deze frequentie zult u dit moeten motiveren in de aanvraag." prompt="Maximaal 1x per zes jaar is sober en doelmatig" sqref="C61 C86:C87 C43 C53" xr:uid="{4B7F266E-FA33-41FF-818D-AE1C3C4AB247}">
      <formula1>0</formula1>
      <formula2>1</formula2>
    </dataValidation>
    <dataValidation type="whole" allowBlank="1" showInputMessage="1" showErrorMessage="1" sqref="J115" xr:uid="{EF3FC6B4-287C-4E35-88F5-EAB8967BAF7F}">
      <formula1>0</formula1>
      <formula2>5</formula2>
    </dataValidation>
    <dataValidation allowBlank="1" showInputMessage="1" showErrorMessage="1" prompt="Max. 5% van de totale oppervlakte per jaar" sqref="D105" xr:uid="{F51512EF-91FE-48E3-9C06-64906764528B}"/>
    <dataValidation type="whole" errorStyle="warning" allowBlank="1" showInputMessage="1" showErrorMessage="1" errorTitle="Let op:" error="1x per vijftien jaar is sober en doelmatig. Wanneer u afwijkt van deze frequentie zult u dit moeten motiveren in de aanvraag." prompt="Maximaal 1x per vijftien jaar is sober en doelmatig" sqref="C93:C95" xr:uid="{2C07BE63-8826-4FA3-B005-F78B6D2F01DF}">
      <formula1>0</formula1>
      <formula2>1</formula2>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jectleider xmlns="baa16842-e3b2-4d23-9e0a-625843dc67b7">
      <UserInfo>
        <DisplayName/>
        <AccountId xsi:nil="true"/>
        <AccountType/>
      </UserInfo>
    </Projectleider>
    <lcf76f155ced4ddcb4097134ff3c332f xmlns="baa16842-e3b2-4d23-9e0a-625843dc67b7">
      <Terms xmlns="http://schemas.microsoft.com/office/infopath/2007/PartnerControls"/>
    </lcf76f155ced4ddcb4097134ff3c332f>
    <TaxCatchAll xmlns="81125e8c-6e25-4edb-b311-6407fe62ae1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CF54E55168914E8B29A5EDE43D90D7" ma:contentTypeVersion="16" ma:contentTypeDescription="Een nieuw document maken." ma:contentTypeScope="" ma:versionID="24961bc83861bf56049584c28eb17538">
  <xsd:schema xmlns:xsd="http://www.w3.org/2001/XMLSchema" xmlns:xs="http://www.w3.org/2001/XMLSchema" xmlns:p="http://schemas.microsoft.com/office/2006/metadata/properties" xmlns:ns2="3af8e4b0-fa69-4365-bc42-3661007ebab8" xmlns:ns3="baa16842-e3b2-4d23-9e0a-625843dc67b7" xmlns:ns4="81125e8c-6e25-4edb-b311-6407fe62ae15" targetNamespace="http://schemas.microsoft.com/office/2006/metadata/properties" ma:root="true" ma:fieldsID="134b382b4aa34c59d5e4c1b1a7754e59" ns2:_="" ns3:_="" ns4:_="">
    <xsd:import namespace="3af8e4b0-fa69-4365-bc42-3661007ebab8"/>
    <xsd:import namespace="baa16842-e3b2-4d23-9e0a-625843dc67b7"/>
    <xsd:import namespace="81125e8c-6e25-4edb-b311-6407fe62ae1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element ref="ns3:Projectleide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f8e4b0-fa69-4365-bc42-3661007ebab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a16842-e3b2-4d23-9e0a-625843dc67b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183cd5b-9aff-4a4c-b4e4-ee3736858d3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Projectleider" ma:index="22" nillable="true" ma:displayName="Projectleider" ma:format="Dropdown" ma:list="UserInfo" ma:SharePointGroup="0" ma:internalName="Projectlei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125e8c-6e25-4edb-b311-6407fe62ae1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af27950-4651-4242-9b2d-1665a76c2f1b}" ma:internalName="TaxCatchAll" ma:showField="CatchAllData" ma:web="81125e8c-6e25-4edb-b311-6407fe62ae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367D89-60AD-4A2E-9151-B6906334BA01}">
  <ds:schemaRefs>
    <ds:schemaRef ds:uri="http://schemas.microsoft.com/sharepoint/v3/contenttype/forms"/>
  </ds:schemaRefs>
</ds:datastoreItem>
</file>

<file path=customXml/itemProps2.xml><?xml version="1.0" encoding="utf-8"?>
<ds:datastoreItem xmlns:ds="http://schemas.openxmlformats.org/officeDocument/2006/customXml" ds:itemID="{36C77F42-E350-4067-B155-2475B572C03A}">
  <ds:schemaRefs>
    <ds:schemaRef ds:uri="81125e8c-6e25-4edb-b311-6407fe62ae15"/>
    <ds:schemaRef ds:uri="baa16842-e3b2-4d23-9e0a-625843dc67b7"/>
    <ds:schemaRef ds:uri="http://schemas.microsoft.com/office/2006/documentManagement/types"/>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3af8e4b0-fa69-4365-bc42-3661007ebab8"/>
    <ds:schemaRef ds:uri="http://www.w3.org/XML/1998/namespace"/>
    <ds:schemaRef ds:uri="http://purl.org/dc/elements/1.1/"/>
  </ds:schemaRefs>
</ds:datastoreItem>
</file>

<file path=customXml/itemProps3.xml><?xml version="1.0" encoding="utf-8"?>
<ds:datastoreItem xmlns:ds="http://schemas.openxmlformats.org/officeDocument/2006/customXml" ds:itemID="{1DF84163-F52A-4201-BC8B-40B014F376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f8e4b0-fa69-4365-bc42-3661007ebab8"/>
    <ds:schemaRef ds:uri="baa16842-e3b2-4d23-9e0a-625843dc67b7"/>
    <ds:schemaRef ds:uri="81125e8c-6e25-4edb-b311-6407fe62a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Westhove</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Janse, Jan</dc:creator>
  <cp:keywords/>
  <dc:description/>
  <cp:lastModifiedBy>Renzen - Van Dijk, Ellen</cp:lastModifiedBy>
  <cp:revision/>
  <dcterms:created xsi:type="dcterms:W3CDTF">2024-01-18T09:40:42Z</dcterms:created>
  <dcterms:modified xsi:type="dcterms:W3CDTF">2024-06-28T08:07:02Z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0x01010002CF54E55168914E8B29A5EDE43D90D7</vt:lpwstr>
  </property>
  <property fmtid="{D5CDD505-2E9C-101B-9397-08002B2CF9AE}" pid="3" name="MediaServiceImageTags">
    <vt:lpwstr/>
  </property>
</Properties>
</file>