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aatsbosbeheer.sharepoint.com/teams/e92c3d/Gedeelde documenten/General/E3531087 SIM 2024-2030/Aanbesteding/3. ontwerpfase/Bijlagen/"/>
    </mc:Choice>
  </mc:AlternateContent>
  <xr:revisionPtr revIDLastSave="1098" documentId="8_{73791350-6985-4583-8AA3-21E7CAAB6378}" xr6:coauthVersionLast="47" xr6:coauthVersionMax="47" xr10:uidLastSave="{A3EBAE68-EFF6-4BB6-A81A-546C7830B1F2}"/>
  <bookViews>
    <workbookView xWindow="-28920" yWindow="-120" windowWidth="29040" windowHeight="15840" xr2:uid="{FB40D44C-98A9-4BCF-8F9E-1977332595AF}"/>
  </bookViews>
  <sheets>
    <sheet name="Berkenbosch"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0" i="1" l="1"/>
  <c r="AA170" i="1"/>
  <c r="Z170" i="1"/>
  <c r="Y170" i="1"/>
  <c r="X170" i="1"/>
  <c r="AC30" i="1"/>
  <c r="AC31" i="1"/>
  <c r="AC32" i="1"/>
  <c r="AB138" i="1"/>
  <c r="Z138" i="1"/>
  <c r="X138" i="1"/>
  <c r="AB136" i="1"/>
  <c r="AA136" i="1"/>
  <c r="Z136" i="1"/>
  <c r="Y136" i="1"/>
  <c r="X136" i="1"/>
  <c r="W136" i="1"/>
  <c r="AC136" i="1" s="1"/>
  <c r="AB135" i="1"/>
  <c r="Z135" i="1"/>
  <c r="X135" i="1"/>
  <c r="AB128" i="1"/>
  <c r="AA128" i="1"/>
  <c r="Z128" i="1"/>
  <c r="Y128" i="1"/>
  <c r="X128" i="1"/>
  <c r="W128" i="1"/>
  <c r="AC128" i="1" s="1"/>
  <c r="AA127" i="1"/>
  <c r="Y127" i="1"/>
  <c r="W127" i="1"/>
  <c r="AA126" i="1"/>
  <c r="Y126" i="1"/>
  <c r="W126" i="1"/>
  <c r="AA125" i="1"/>
  <c r="Z125" i="1"/>
  <c r="Y125" i="1"/>
  <c r="X125" i="1"/>
  <c r="W125" i="1"/>
  <c r="AA124" i="1"/>
  <c r="Z124" i="1"/>
  <c r="Y124" i="1"/>
  <c r="X124" i="1"/>
  <c r="W124" i="1"/>
  <c r="AA123" i="1"/>
  <c r="Z123" i="1"/>
  <c r="Y123" i="1"/>
  <c r="X123" i="1"/>
  <c r="W123" i="1"/>
  <c r="AB114" i="1"/>
  <c r="AA114" i="1"/>
  <c r="Z114" i="1"/>
  <c r="Y114" i="1"/>
  <c r="W114" i="1"/>
  <c r="AB113" i="1"/>
  <c r="AA113" i="1"/>
  <c r="Z113" i="1"/>
  <c r="Y113" i="1"/>
  <c r="W113" i="1"/>
  <c r="AB110" i="1"/>
  <c r="AA110" i="1"/>
  <c r="Z110" i="1"/>
  <c r="Y110" i="1"/>
  <c r="W110" i="1"/>
  <c r="AB104" i="1"/>
  <c r="AA104" i="1"/>
  <c r="Z104" i="1"/>
  <c r="X104" i="1"/>
  <c r="W104" i="1"/>
  <c r="AB103" i="1"/>
  <c r="AA103" i="1"/>
  <c r="Z103" i="1"/>
  <c r="Y103" i="1"/>
  <c r="W103" i="1"/>
  <c r="AB97" i="1"/>
  <c r="AA97" i="1"/>
  <c r="Z97" i="1"/>
  <c r="X97" i="1"/>
  <c r="W97" i="1"/>
  <c r="AB96" i="1"/>
  <c r="AA96" i="1"/>
  <c r="Z96" i="1"/>
  <c r="X96" i="1"/>
  <c r="W96" i="1"/>
  <c r="AB95" i="1"/>
  <c r="AA95" i="1"/>
  <c r="Z95" i="1"/>
  <c r="Y95" i="1"/>
  <c r="X95" i="1"/>
  <c r="W95" i="1"/>
  <c r="AC95" i="1" s="1"/>
  <c r="AB94" i="1"/>
  <c r="AA94" i="1"/>
  <c r="Z94" i="1"/>
  <c r="Y94" i="1"/>
  <c r="X94" i="1"/>
  <c r="W94" i="1"/>
  <c r="AC94" i="1" s="1"/>
  <c r="AB93" i="1"/>
  <c r="AA93" i="1"/>
  <c r="Z93" i="1"/>
  <c r="Y93" i="1"/>
  <c r="X93" i="1"/>
  <c r="W93" i="1"/>
  <c r="AC93" i="1" s="1"/>
  <c r="AB92" i="1"/>
  <c r="AA92" i="1"/>
  <c r="Z92" i="1"/>
  <c r="Y92" i="1"/>
  <c r="X92" i="1"/>
  <c r="AB91" i="1"/>
  <c r="AA91" i="1"/>
  <c r="Z91" i="1"/>
  <c r="Y91" i="1"/>
  <c r="W91" i="1"/>
  <c r="AB84" i="1"/>
  <c r="AA84" i="1"/>
  <c r="Z84" i="1"/>
  <c r="Y84" i="1"/>
  <c r="X84" i="1"/>
  <c r="M81" i="1"/>
  <c r="K81" i="1"/>
  <c r="G81" i="1"/>
  <c r="I81" i="1" s="1"/>
  <c r="M80" i="1"/>
  <c r="K80" i="1"/>
  <c r="G80" i="1"/>
  <c r="I80" i="1" s="1"/>
  <c r="M79" i="1"/>
  <c r="K79" i="1"/>
  <c r="G79" i="1"/>
  <c r="I79" i="1" s="1"/>
  <c r="AA81" i="1"/>
  <c r="Z81" i="1"/>
  <c r="Y81" i="1"/>
  <c r="W81" i="1"/>
  <c r="AB80" i="1"/>
  <c r="Z80" i="1"/>
  <c r="Y80" i="1"/>
  <c r="X80" i="1"/>
  <c r="AA79" i="1"/>
  <c r="Z79" i="1"/>
  <c r="Y79" i="1"/>
  <c r="W79" i="1"/>
  <c r="AB72" i="1"/>
  <c r="AA72" i="1"/>
  <c r="Z72" i="1"/>
  <c r="Y72" i="1"/>
  <c r="AB61" i="1"/>
  <c r="AA61" i="1"/>
  <c r="Z61" i="1"/>
  <c r="Y61" i="1"/>
  <c r="W61" i="1"/>
  <c r="AB60" i="1"/>
  <c r="AA60" i="1"/>
  <c r="Z60" i="1"/>
  <c r="Y60" i="1"/>
  <c r="X60" i="1"/>
  <c r="W60" i="1"/>
  <c r="AB59" i="1"/>
  <c r="AA59" i="1"/>
  <c r="Z59" i="1"/>
  <c r="Y59" i="1"/>
  <c r="W59" i="1"/>
  <c r="AA56" i="1"/>
  <c r="Z56" i="1"/>
  <c r="Y56" i="1"/>
  <c r="X56" i="1"/>
  <c r="AB55" i="1"/>
  <c r="AA55" i="1"/>
  <c r="Z55" i="1"/>
  <c r="Y55" i="1"/>
  <c r="X55" i="1"/>
  <c r="W55" i="1"/>
  <c r="AC55" i="1" s="1"/>
  <c r="AA54" i="1"/>
  <c r="Z54" i="1"/>
  <c r="Y54" i="1"/>
  <c r="X54" i="1"/>
  <c r="AB44" i="1"/>
  <c r="AA44" i="1"/>
  <c r="Z44" i="1"/>
  <c r="Y44" i="1"/>
  <c r="X44" i="1"/>
  <c r="AB43" i="1"/>
  <c r="Z43" i="1"/>
  <c r="Y43" i="1"/>
  <c r="X43" i="1"/>
  <c r="AA37" i="1"/>
  <c r="Z37" i="1"/>
  <c r="Y37" i="1"/>
  <c r="X37" i="1"/>
  <c r="W37" i="1"/>
  <c r="W28" i="1"/>
  <c r="X28" i="1"/>
  <c r="Y28" i="1"/>
  <c r="Z28" i="1"/>
  <c r="AA28" i="1"/>
  <c r="AB28" i="1"/>
  <c r="M138" i="1"/>
  <c r="K138" i="1"/>
  <c r="G138" i="1"/>
  <c r="I138" i="1" s="1"/>
  <c r="M137" i="1"/>
  <c r="K137" i="1"/>
  <c r="G137" i="1"/>
  <c r="I137" i="1" s="1"/>
  <c r="M136" i="1"/>
  <c r="K136" i="1"/>
  <c r="G136" i="1"/>
  <c r="I136" i="1" s="1"/>
  <c r="M135" i="1"/>
  <c r="K135" i="1"/>
  <c r="G135" i="1"/>
  <c r="I135" i="1" s="1"/>
  <c r="M134" i="1"/>
  <c r="K134" i="1"/>
  <c r="G134" i="1"/>
  <c r="I134" i="1" s="1"/>
  <c r="M130" i="1"/>
  <c r="K130" i="1"/>
  <c r="G130" i="1"/>
  <c r="I130" i="1" s="1"/>
  <c r="M129" i="1"/>
  <c r="K129" i="1"/>
  <c r="G129" i="1"/>
  <c r="I129" i="1" s="1"/>
  <c r="M128" i="1"/>
  <c r="K128" i="1"/>
  <c r="G128" i="1"/>
  <c r="I128" i="1" s="1"/>
  <c r="M127" i="1"/>
  <c r="K127" i="1"/>
  <c r="G127" i="1"/>
  <c r="I127" i="1" s="1"/>
  <c r="M126" i="1"/>
  <c r="K126" i="1"/>
  <c r="G126" i="1"/>
  <c r="I126" i="1" s="1"/>
  <c r="M125" i="1"/>
  <c r="K125" i="1"/>
  <c r="G125" i="1"/>
  <c r="I125" i="1" s="1"/>
  <c r="M124" i="1"/>
  <c r="K124" i="1"/>
  <c r="G124" i="1"/>
  <c r="I124" i="1" s="1"/>
  <c r="M123" i="1"/>
  <c r="K123" i="1"/>
  <c r="G123" i="1"/>
  <c r="I123" i="1" s="1"/>
  <c r="M114" i="1"/>
  <c r="K114" i="1"/>
  <c r="G114" i="1"/>
  <c r="I114" i="1" s="1"/>
  <c r="M113" i="1"/>
  <c r="K113" i="1"/>
  <c r="G113" i="1"/>
  <c r="I113" i="1" s="1"/>
  <c r="M110" i="1"/>
  <c r="K110" i="1"/>
  <c r="G110" i="1"/>
  <c r="I110" i="1" s="1"/>
  <c r="M104" i="1"/>
  <c r="K104" i="1"/>
  <c r="G104" i="1"/>
  <c r="I104" i="1" s="1"/>
  <c r="M103" i="1"/>
  <c r="K103" i="1"/>
  <c r="G103" i="1"/>
  <c r="I103" i="1" s="1"/>
  <c r="M97" i="1"/>
  <c r="K97" i="1"/>
  <c r="G97" i="1"/>
  <c r="I97" i="1" s="1"/>
  <c r="M96" i="1"/>
  <c r="K96" i="1"/>
  <c r="G96" i="1"/>
  <c r="I96" i="1" s="1"/>
  <c r="M92" i="1"/>
  <c r="K92" i="1"/>
  <c r="G92" i="1"/>
  <c r="I92" i="1" s="1"/>
  <c r="M91" i="1"/>
  <c r="K91" i="1"/>
  <c r="G91" i="1"/>
  <c r="I91" i="1" s="1"/>
  <c r="M84" i="1"/>
  <c r="K84" i="1"/>
  <c r="G84" i="1"/>
  <c r="I84" i="1" s="1"/>
  <c r="M72" i="1"/>
  <c r="K72" i="1"/>
  <c r="G72" i="1"/>
  <c r="I72" i="1" s="1"/>
  <c r="M61" i="1"/>
  <c r="K61" i="1"/>
  <c r="G61" i="1"/>
  <c r="I61" i="1" s="1"/>
  <c r="M60" i="1"/>
  <c r="K60" i="1"/>
  <c r="G60" i="1"/>
  <c r="I60" i="1" s="1"/>
  <c r="M59" i="1"/>
  <c r="K59" i="1"/>
  <c r="G59" i="1"/>
  <c r="I59" i="1" s="1"/>
  <c r="M56" i="1"/>
  <c r="K56" i="1"/>
  <c r="G56" i="1"/>
  <c r="I56" i="1" s="1"/>
  <c r="M55" i="1"/>
  <c r="K55" i="1"/>
  <c r="G55" i="1"/>
  <c r="I55" i="1" s="1"/>
  <c r="M54" i="1"/>
  <c r="K54" i="1"/>
  <c r="G54" i="1"/>
  <c r="I54" i="1" s="1"/>
  <c r="M44" i="1"/>
  <c r="K44" i="1"/>
  <c r="G44" i="1"/>
  <c r="I44" i="1" s="1"/>
  <c r="M43" i="1"/>
  <c r="K43" i="1"/>
  <c r="G43" i="1"/>
  <c r="I43" i="1" s="1"/>
  <c r="M37" i="1"/>
  <c r="K37" i="1"/>
  <c r="G37" i="1"/>
  <c r="I37" i="1" s="1"/>
  <c r="M36" i="1"/>
  <c r="K36" i="1"/>
  <c r="G36" i="1"/>
  <c r="I36" i="1" s="1"/>
  <c r="M35" i="1"/>
  <c r="K35" i="1"/>
  <c r="G35" i="1"/>
  <c r="I35" i="1" s="1"/>
  <c r="M29" i="1"/>
  <c r="K29" i="1"/>
  <c r="G29" i="1"/>
  <c r="I29" i="1" s="1"/>
  <c r="M27" i="1"/>
  <c r="K27" i="1"/>
  <c r="G27" i="1"/>
  <c r="I27" i="1" s="1"/>
  <c r="L146" i="1"/>
  <c r="W10" i="1"/>
  <c r="X10" i="1" s="1"/>
  <c r="Y10" i="1" s="1"/>
  <c r="Z10" i="1" s="1"/>
  <c r="AA10" i="1" s="1"/>
  <c r="AB10" i="1" s="1"/>
  <c r="Q10" i="1"/>
  <c r="R10" i="1" s="1"/>
  <c r="S10" i="1" s="1"/>
  <c r="T10" i="1" s="1"/>
  <c r="U10" i="1" s="1"/>
  <c r="V10" i="1" s="1"/>
  <c r="AC60" i="1" l="1"/>
  <c r="AC28" i="1"/>
  <c r="O79" i="1"/>
  <c r="O80" i="1"/>
  <c r="O81" i="1"/>
  <c r="O27" i="1"/>
  <c r="O134" i="1"/>
  <c r="O135" i="1"/>
  <c r="O136" i="1"/>
  <c r="O137" i="1"/>
  <c r="O138" i="1"/>
  <c r="O123" i="1"/>
  <c r="AB123" i="1" s="1"/>
  <c r="AC123" i="1" s="1"/>
  <c r="O124" i="1"/>
  <c r="AB124" i="1" s="1"/>
  <c r="AC124" i="1" s="1"/>
  <c r="O125" i="1"/>
  <c r="AB125" i="1" s="1"/>
  <c r="AC125" i="1" s="1"/>
  <c r="O126" i="1"/>
  <c r="O127" i="1"/>
  <c r="O128" i="1"/>
  <c r="O129" i="1"/>
  <c r="O130" i="1"/>
  <c r="O113" i="1"/>
  <c r="X113" i="1" s="1"/>
  <c r="AC113" i="1" s="1"/>
  <c r="O114" i="1"/>
  <c r="X114" i="1" s="1"/>
  <c r="AC114" i="1" s="1"/>
  <c r="O110" i="1"/>
  <c r="X110" i="1" s="1"/>
  <c r="AC110" i="1" s="1"/>
  <c r="O103" i="1"/>
  <c r="X103" i="1" s="1"/>
  <c r="AC103" i="1" s="1"/>
  <c r="O104" i="1"/>
  <c r="Y104" i="1" s="1"/>
  <c r="AC104" i="1" s="1"/>
  <c r="O96" i="1"/>
  <c r="Y96" i="1" s="1"/>
  <c r="AC96" i="1" s="1"/>
  <c r="O97" i="1"/>
  <c r="Y97" i="1" s="1"/>
  <c r="AC97" i="1" s="1"/>
  <c r="O91" i="1"/>
  <c r="X91" i="1" s="1"/>
  <c r="AC91" i="1" s="1"/>
  <c r="O92" i="1"/>
  <c r="W92" i="1" s="1"/>
  <c r="AC92" i="1" s="1"/>
  <c r="O84" i="1"/>
  <c r="W84" i="1" s="1"/>
  <c r="AC84" i="1" s="1"/>
  <c r="O72" i="1"/>
  <c r="O59" i="1"/>
  <c r="X59" i="1" s="1"/>
  <c r="AC59" i="1" s="1"/>
  <c r="O60" i="1"/>
  <c r="O61" i="1"/>
  <c r="X61" i="1" s="1"/>
  <c r="AC61" i="1" s="1"/>
  <c r="O54" i="1"/>
  <c r="O55" i="1"/>
  <c r="O56" i="1"/>
  <c r="O43" i="1"/>
  <c r="O44" i="1"/>
  <c r="W44" i="1" s="1"/>
  <c r="AC44" i="1" s="1"/>
  <c r="O35" i="1"/>
  <c r="O36" i="1"/>
  <c r="O37" i="1"/>
  <c r="AB37" i="1" s="1"/>
  <c r="AC37" i="1" s="1"/>
  <c r="O29" i="1"/>
  <c r="W29" i="1" l="1"/>
  <c r="X29" i="1"/>
  <c r="Y29" i="1"/>
  <c r="Z29" i="1"/>
  <c r="AA29" i="1"/>
  <c r="AB29" i="1"/>
  <c r="AB36" i="1"/>
  <c r="AA36" i="1"/>
  <c r="Z36" i="1"/>
  <c r="Y36" i="1"/>
  <c r="X36" i="1"/>
  <c r="W36" i="1"/>
  <c r="AB35" i="1"/>
  <c r="AA35" i="1"/>
  <c r="Z35" i="1"/>
  <c r="Y35" i="1"/>
  <c r="X35" i="1"/>
  <c r="W35" i="1"/>
  <c r="AA43" i="1"/>
  <c r="W43" i="1"/>
  <c r="AC43" i="1" s="1"/>
  <c r="AB56" i="1"/>
  <c r="W56" i="1"/>
  <c r="AB54" i="1"/>
  <c r="W54" i="1"/>
  <c r="AC54" i="1" s="1"/>
  <c r="X72" i="1"/>
  <c r="W72" i="1"/>
  <c r="AB130" i="1"/>
  <c r="AA130" i="1"/>
  <c r="Z130" i="1"/>
  <c r="Y130" i="1"/>
  <c r="X130" i="1"/>
  <c r="W130" i="1"/>
  <c r="AB129" i="1"/>
  <c r="AA129" i="1"/>
  <c r="Z129" i="1"/>
  <c r="Y129" i="1"/>
  <c r="X129" i="1"/>
  <c r="W129" i="1"/>
  <c r="AB127" i="1"/>
  <c r="Z127" i="1"/>
  <c r="X127" i="1"/>
  <c r="AB126" i="1"/>
  <c r="Z126" i="1"/>
  <c r="X126" i="1"/>
  <c r="AC126" i="1" s="1"/>
  <c r="AA138" i="1"/>
  <c r="Y138" i="1"/>
  <c r="W138" i="1"/>
  <c r="AB137" i="1"/>
  <c r="AA137" i="1"/>
  <c r="Z137" i="1"/>
  <c r="Y137" i="1"/>
  <c r="X137" i="1"/>
  <c r="W137" i="1"/>
  <c r="AA135" i="1"/>
  <c r="Y135" i="1"/>
  <c r="W135" i="1"/>
  <c r="AC135" i="1" s="1"/>
  <c r="AB134" i="1"/>
  <c r="AA134" i="1"/>
  <c r="Z134" i="1"/>
  <c r="Y134" i="1"/>
  <c r="X134" i="1"/>
  <c r="W134" i="1"/>
  <c r="AB27" i="1"/>
  <c r="AA27" i="1"/>
  <c r="Z27" i="1"/>
  <c r="Y27" i="1"/>
  <c r="X27" i="1"/>
  <c r="W27" i="1"/>
  <c r="AB81" i="1"/>
  <c r="X81" i="1"/>
  <c r="AA80" i="1"/>
  <c r="W80" i="1"/>
  <c r="AC80" i="1" s="1"/>
  <c r="AB79" i="1"/>
  <c r="X79" i="1"/>
  <c r="AC134" i="1" l="1"/>
  <c r="AC137" i="1"/>
  <c r="AC138" i="1"/>
  <c r="AC130" i="1"/>
  <c r="AC127" i="1"/>
  <c r="AC129" i="1"/>
  <c r="AC79" i="1"/>
  <c r="AC81" i="1"/>
  <c r="AC72" i="1"/>
  <c r="AC56" i="1"/>
  <c r="AC36" i="1"/>
  <c r="AC35" i="1"/>
  <c r="Y146" i="1"/>
  <c r="Y153" i="1" s="1"/>
  <c r="Y156" i="1" s="1"/>
  <c r="Y171" i="1" s="1"/>
  <c r="Y172" i="1" s="1"/>
  <c r="Y174" i="1" s="1"/>
  <c r="Y177" i="1" s="1"/>
  <c r="Z146" i="1"/>
  <c r="Z153" i="1" s="1"/>
  <c r="Z156" i="1" s="1"/>
  <c r="Z171" i="1" s="1"/>
  <c r="Z172" i="1" s="1"/>
  <c r="Z174" i="1" s="1"/>
  <c r="Z177" i="1" s="1"/>
  <c r="AC27" i="1"/>
  <c r="W146" i="1"/>
  <c r="W153" i="1" s="1"/>
  <c r="X146" i="1"/>
  <c r="X153" i="1" s="1"/>
  <c r="X156" i="1" s="1"/>
  <c r="X171" i="1" s="1"/>
  <c r="X172" i="1" s="1"/>
  <c r="X174" i="1" s="1"/>
  <c r="X177" i="1" s="1"/>
  <c r="AA146" i="1"/>
  <c r="AA153" i="1" s="1"/>
  <c r="AA156" i="1" s="1"/>
  <c r="AA171" i="1" s="1"/>
  <c r="AA172" i="1" s="1"/>
  <c r="AA174" i="1" s="1"/>
  <c r="AA177" i="1" s="1"/>
  <c r="AB146" i="1"/>
  <c r="AB153" i="1" s="1"/>
  <c r="AB156" i="1" s="1"/>
  <c r="AB171" i="1" s="1"/>
  <c r="AB172" i="1" s="1"/>
  <c r="AB174" i="1" s="1"/>
  <c r="AB177" i="1" s="1"/>
  <c r="AC29" i="1"/>
  <c r="AC153" i="1" l="1"/>
  <c r="AC146" i="1"/>
  <c r="W152" i="1" s="1"/>
  <c r="W156" i="1" s="1"/>
  <c r="W171" i="1" s="1"/>
  <c r="W172" i="1" l="1"/>
  <c r="AC171" i="1"/>
  <c r="AC156" i="1"/>
  <c r="W174" i="1" l="1"/>
  <c r="W177" i="1" s="1"/>
  <c r="AC172" i="1"/>
  <c r="AC174" i="1" s="1"/>
  <c r="AC17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Schut, Arno</author>
    <author>Jan de Knegt</author>
    <author>tc={6680B2C3-8810-4265-8296-BB6F33DB0786}</author>
    <author>tc={E92EF763-DA70-44C1-A1E5-0A91B377D2F9}</author>
    <author>tc={0FCDC57E-8540-4F96-970C-47E2076B8ED7}</author>
    <author>tc={24437429-AAE0-4368-B08E-3B05C05A37A9}</author>
    <author>Gerjo</author>
    <author>tc={84A53C52-B5AD-4FB4-BFEC-D4638E50D2C5}</author>
  </authors>
  <commentList>
    <comment ref="C9" authorId="0" shapeId="0" xr:uid="{241B26B5-C0F0-4B81-AC6F-65B249F3E697}">
      <text>
        <r>
          <rPr>
            <b/>
            <sz val="9"/>
            <color indexed="81"/>
            <rFont val="Tahoma"/>
            <family val="2"/>
          </rPr>
          <t>In enig planjaar</t>
        </r>
        <r>
          <rPr>
            <sz val="9"/>
            <color indexed="81"/>
            <rFont val="Tahoma"/>
            <family val="2"/>
          </rPr>
          <t xml:space="preserve">
</t>
        </r>
      </text>
    </comment>
    <comment ref="D9" authorId="0" shapeId="0" xr:uid="{2A5B71C6-3CBE-4084-96ED-2192F4A5D1D6}">
      <text>
        <r>
          <rPr>
            <b/>
            <sz val="9"/>
            <color indexed="81"/>
            <rFont val="Tahoma"/>
            <family val="2"/>
          </rPr>
          <t xml:space="preserve">in enig planjaar
</t>
        </r>
        <r>
          <rPr>
            <sz val="9"/>
            <color indexed="81"/>
            <rFont val="Tahoma"/>
            <family val="2"/>
          </rPr>
          <t xml:space="preserve">
</t>
        </r>
      </text>
    </comment>
    <comment ref="E9" authorId="1" shapeId="0" xr:uid="{F363BB6A-56A5-459A-856D-651EDC1C2523}">
      <text>
        <r>
          <rPr>
            <sz val="8"/>
            <color indexed="81"/>
            <rFont val="Tahoma"/>
            <family val="2"/>
          </rPr>
          <t xml:space="preserve">Mogelijke invoer:
m1 (strekkende meter),  m2 (vierkante meter),
m3 (kubieke meter), post, st (stuks),
stpst (stelpost) , wk (week), vr (vracht), are, ha
</t>
        </r>
      </text>
    </comment>
    <comment ref="Q9" authorId="1" shapeId="0" xr:uid="{B57623E3-A5FC-4518-AC75-8ADDE827F8A1}">
      <text>
        <r>
          <rPr>
            <b/>
            <sz val="8"/>
            <color indexed="81"/>
            <rFont val="Tahoma"/>
            <family val="2"/>
          </rPr>
          <t>Vul in de onderstaande kolommen een j in (met een kleine letter) indien in het (de) desbetreffende jaar (jaren) werkzaamheden worden gepland</t>
        </r>
        <r>
          <rPr>
            <sz val="8"/>
            <color indexed="81"/>
            <rFont val="Tahoma"/>
            <family val="2"/>
          </rPr>
          <t xml:space="preserve">
</t>
        </r>
      </text>
    </comment>
    <comment ref="B69" authorId="2" shapeId="0" xr:uid="{6680B2C3-8810-4265-8296-BB6F33DB078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@Janse, Jan gaat dit om de aanplant van beuken haagplantsoen, zoals vermeld in inspectierapport? Zo nee, waar vallen die dan onder? </t>
      </text>
    </comment>
    <comment ref="B71" authorId="3" shapeId="0" xr:uid="{E92EF763-DA70-44C1-A1E5-0A91B377D2F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@Janse, Jan deze post is niet aangevraagd terwijl er voor de historische eikenlaan wel deze maat herplant wordt voorgeschreven?
Beantwoorden:
    Kijken we even in detail naar maandag stel ik voor. Een kaartje is erg handig, dat zit nu alleen in het inspectierapport. </t>
      </text>
    </comment>
    <comment ref="B73" authorId="4" shapeId="0" xr:uid="{0FCDC57E-8540-4F96-970C-47E2076B8ED7}">
      <text>
        <t>[Opmerkingenthread]
U kunt deze opmerkingenthread lezen in uw versie van Excel. Eventuele wijzigingen aan de thread gaan echter verloren als het bestand wordt geopend in een nieuwere versie van Excel. Meer informatie: https://go.microsoft.com/fwlink/?linkid=870924
Opmerking:
    Combineren met bovenstaande regel voor aanplant</t>
      </text>
    </comment>
    <comment ref="AE122" authorId="5" shapeId="0" xr:uid="{24437429-AAE0-4368-B08E-3B05C05A37A9}">
      <text>
        <t>[Opmerkingenthread]
U kunt deze opmerkingenthread lezen in uw versie van Excel. Eventuele wijzigingen aan de thread gaan echter verloren als het bestand wordt geopend in een nieuwere versie van Excel. Meer informatie: https://go.microsoft.com/fwlink/?linkid=870924
Opmerking:
    deze regel is niet van toepassing</t>
      </text>
    </comment>
    <comment ref="B142" authorId="6" shapeId="0" xr:uid="{E25DA242-27F6-4B38-83EE-DA0FF45CC6FF}">
      <text>
        <r>
          <rPr>
            <sz val="9"/>
            <color indexed="81"/>
            <rFont val="Tahoma"/>
            <family val="2"/>
          </rPr>
          <t>Normbedrag hoogwerker per dag wordt als volgt berekend: Arbeidsuren van alle te snoeien bomen 10-20 m en &gt; 20 m per jaar totaliseren. Het totaal delen door 24 (3 man 1 dag) = het aantal dagen. Per dag geld een max tarief van € 200,-.</t>
        </r>
      </text>
    </comment>
    <comment ref="AE142" authorId="7" shapeId="0" xr:uid="{84A53C52-B5AD-4FB4-BFEC-D4638E50D2C5}">
      <text>
        <t>[Opmerkingenthread]
U kunt deze opmerkingenthread lezen in uw versie van Excel. Eventuele wijzigingen aan de thread gaan echter verloren als het bestand wordt geopend in een nieuwere versie van Excel. Meer informatie: https://go.microsoft.com/fwlink/?linkid=870924
Opmerking:
    ik zou hier geen aparte regel van maken, dit zit geïntegreerd in de desbetreffende regels.</t>
      </text>
    </comment>
  </commentList>
</comments>
</file>

<file path=xl/sharedStrings.xml><?xml version="1.0" encoding="utf-8"?>
<sst xmlns="http://schemas.openxmlformats.org/spreadsheetml/2006/main" count="412" uniqueCount="213">
  <si>
    <t xml:space="preserve">BASISGEGEVENS                                                                      </t>
  </si>
  <si>
    <t>Rijksmonumentnummer</t>
  </si>
  <si>
    <t>Eerste jaar planperiode</t>
  </si>
  <si>
    <t>Monumentnaam (indien van toepassing)</t>
  </si>
  <si>
    <t>Laatste jaar planperiode</t>
  </si>
  <si>
    <t>Zelfstandig onderdeel</t>
  </si>
  <si>
    <t xml:space="preserve">Naam </t>
  </si>
  <si>
    <t>Monumentadres</t>
  </si>
  <si>
    <t>Duinvlietweg 8</t>
  </si>
  <si>
    <t xml:space="preserve">Adres </t>
  </si>
  <si>
    <t>Postcode en plaats</t>
  </si>
  <si>
    <t>4356 ND Oostkapelle</t>
  </si>
  <si>
    <t>Datum</t>
  </si>
  <si>
    <t>volgnummer</t>
  </si>
  <si>
    <t>STABU-code en omschrijving</t>
  </si>
  <si>
    <t>Fre-quen-tie</t>
  </si>
  <si>
    <t>Aan-tal</t>
  </si>
  <si>
    <t>Een-heid</t>
  </si>
  <si>
    <t>Arbeid in uren</t>
  </si>
  <si>
    <t>Arbeid in uren totaal</t>
  </si>
  <si>
    <t>Uurtarief</t>
  </si>
  <si>
    <t>Materiaal totaal</t>
  </si>
  <si>
    <t>Materieel totaal</t>
  </si>
  <si>
    <t>Stel-posten</t>
  </si>
  <si>
    <t>Jaar vd werkzaamheden
(vul desgewenst een j in)</t>
  </si>
  <si>
    <t>Planjaar 1 bedragen</t>
  </si>
  <si>
    <t>Planjaar 2 bedragen</t>
  </si>
  <si>
    <t>Planjaar 3 bedragen</t>
  </si>
  <si>
    <t>Planjaar 4 bedragen</t>
  </si>
  <si>
    <t>Planjaar 5 bedragen</t>
  </si>
  <si>
    <t>Planjaar 6 bedragen</t>
  </si>
  <si>
    <t>TOTAAL</t>
  </si>
  <si>
    <t xml:space="preserve">Toelichting </t>
  </si>
  <si>
    <t xml:space="preserve">In de laatste periode is evaluatie noodzakelijk </t>
  </si>
  <si>
    <t>01 Voor het werk geldende
     bepalingen</t>
  </si>
  <si>
    <t>92 Groene monumenten (begraafplaatsen, parken, tuinen, e.d.)</t>
  </si>
  <si>
    <t>92.01 Hoogstamboomgaarden/
leifruit collecties</t>
  </si>
  <si>
    <t>* kernwaarde: hoogstamboomgaarden waarbij het beschermde monument overwegend (voor meer dan 50 %) uit boomgaard bestaat. *kernwaarde: historische leifruitcollecties</t>
  </si>
  <si>
    <t>92.02Grasland</t>
  </si>
  <si>
    <t>hoofdstructuur grasland</t>
  </si>
  <si>
    <t>grasland (bermen, gazons, parkweiden en ruigten in parkbossen en langs water-lopen); alleen voor zover niet begraasd</t>
  </si>
  <si>
    <t>maaien (max 2x/ jaar) kleinschalig opp &lt; 500 m2 incl. afvoeren maaisel</t>
  </si>
  <si>
    <t>are</t>
  </si>
  <si>
    <t>j</t>
  </si>
  <si>
    <t xml:space="preserve"> </t>
  </si>
  <si>
    <t xml:space="preserve">Maaien en afvoeren van het grasland in nazomer (10% sparen in overleg met OG) met gepast (klein) materieel. Lage snelheid. Verplicht gebruik van messenbalk. Afharken en afvoeren van gras met de hand of kleinschalig materieel. Vrijkomend materiaal afvoeren en storten. </t>
  </si>
  <si>
    <t>maaien bermen (max 2x/jaar) kleinschalig</t>
  </si>
  <si>
    <t>vergelijkbaar met kleinschalige oppervlakten. Geen zwaar materieel toepassen achter de bomen, vanwege wortelschade.</t>
  </si>
  <si>
    <t>maaien moeilijk bereikbare oevers (max 2x/jaar) met bosmaaier</t>
  </si>
  <si>
    <t>m1</t>
  </si>
  <si>
    <t xml:space="preserve">gefaseerd kleinschalig maaien en afvoeren maaisel van oevers. Maaien met bosmaaier. Afharken en afvoeren van gras met de hand of kleinschalig materieel. Vrijkomend materiaal afvoeren en storten. </t>
  </si>
  <si>
    <t>maaien makkelijk bereikbare oevers (max 2x/jaar) met trekker en korfmaaier.</t>
  </si>
  <si>
    <t>Indien er machinaal wordt gemaaid met trekker en maaikorf wordt er vaak maar 1x/jaar gemaaid en het maaisel wordt afgevoerd. Deze manier van maaien wordt veel toegepast bij sloten en watergangen tot ca. 5 meter breed. GB (blz. 187): tijdnorm 25 minuten/100 meter exclusief afhalen. Er moet altijd een deel over blijven staan op aanwijs van de opdrachtgever, ca 15%.</t>
  </si>
  <si>
    <t>bijmaaien rondom bomen en obstakels zoals grafstenen en lantaarnpalen (max 2x/jaar)</t>
  </si>
  <si>
    <t>st</t>
  </si>
  <si>
    <t>Met bosmaaier bij maaien rond bomen en obstakels. GB 0,9 min/st. Zonder bij elkaar harken en afvoeren. (66/uur bij een frequentie van 4 a 5x/jaar). Indien je 2x/jaar maait moet je maaisel afvoeren. Uitgaande dat maaien ongeveer net zo lang duurt als harken en opruimen kun je er 33/uur doen. Indien 2x/jaar --&gt; 16/uur incl. harken en afvoeren.</t>
  </si>
  <si>
    <t>bladruimen (max 1x/ jaar)</t>
  </si>
  <si>
    <t xml:space="preserve">Blad met de bladblazer bij elkaar blazen en handmatig opladen op trekker met aanhanger en afvoeren. GB: 4,3 are/uur bij een frequentie van 4-6x/jaar. 60/4,3= 13,95 min/are. Afronden naar 15 min/are, vanwege meer bladmassa omdat er maar 1x/per jaar wordt afgehaald. </t>
  </si>
  <si>
    <t>92.03 Hagen, topiaria en berceaus</t>
  </si>
  <si>
    <t>knippen (buxus, haagbeuk, liguster, meidoorn) max 2x/ jaar</t>
  </si>
  <si>
    <t>m2</t>
  </si>
  <si>
    <t>Knippen van hagen met heggeschaar (max 3 meter hoog) incl opruimen en afvoeren/storten vrijkomend materiaal.</t>
  </si>
  <si>
    <t>knippen (beuk en taxus) max 1x/ jaar</t>
  </si>
  <si>
    <t>onkruidvrij houden</t>
  </si>
  <si>
    <t>Handmatig schoffelen</t>
  </si>
  <si>
    <t>berceaus</t>
  </si>
  <si>
    <t>92.04 Heestergroepen</t>
  </si>
  <si>
    <t>kernwaarde: heestergroepen, die bepalend zijn in een (landschappelijke) aanleg en die vanuit de ontwerpgedachte van de aanleg een belangrijke ruimtelijke functie hebben op hun specifieke plek (bijvoorbeeld als afsluiting van een zichtlijn)</t>
  </si>
  <si>
    <t xml:space="preserve">snoeien heesters </t>
  </si>
  <si>
    <t>handmatig afzetten (kettingzaag) en knippen (heggeschaar) van heesters en terugdringen dominantie Am. Vogelkers en Rhododenderon.</t>
  </si>
  <si>
    <t>planten haagplantsoen incl wildbescherming</t>
  </si>
  <si>
    <t>leveren en aanplanten haagplantsoen (maat P9) en leveren en aanbrengen wildbescherming (natuurlijk afbreekbare groeikokers met bamboestok). Soortkeuze plantsoen, herkomst en locatie in overleg met OG. zie ook bijlage 4 2.2</t>
  </si>
  <si>
    <t xml:space="preserve">92.05 Heesterborders, vaste planten borders en rozenperken     </t>
  </si>
  <si>
    <t xml:space="preserve">                                                                                                                                                                                                                        </t>
  </si>
  <si>
    <t>92.06 Kuipplantencollectie</t>
  </si>
  <si>
    <t>92.07 Laanbeplantingen</t>
  </si>
  <si>
    <t>hoofdstructuur laanbeplanting</t>
  </si>
  <si>
    <t>snoeien bomen, begeleiding lanen</t>
  </si>
  <si>
    <t>snoeihoogte &lt; 10m - met 6 tot 10 takken per boom</t>
  </si>
  <si>
    <t>Begeleidingssnoei. Hout blijft achter en dient door ON naar door OG aangegeven locatie in bosvak gebracht te worden. Kosten hoogwerker ingebrepen.</t>
  </si>
  <si>
    <t>snoeihoogte  10m - 20 m - met 11 tot 15 takken per boom</t>
  </si>
  <si>
    <t>snoeihoogte  &gt; 20 m - met meer dan 26 takken per boom</t>
  </si>
  <si>
    <t>Snoeien ten behoeve van vrijzetten lanen en/of boomveiligheid. Kosten hoogwerker ingebrepen. Hout blijft achter en dient door ON naar door OG aangegeven locatie in bosvak gebracht te worden.</t>
  </si>
  <si>
    <t>incidenteel kappen, verwijderen bomen, vellen en stobbe verwijderen</t>
  </si>
  <si>
    <t xml:space="preserve">stamdiameter 0,2 - 0,3 m </t>
  </si>
  <si>
    <t>Handmatig kappen bomen op aanwijs OG met behulp van eventueel benodigd materieel. Hout blijft achter en dient door ON naar door OG aangegeven locatie in bosvak gebracht te worden.</t>
  </si>
  <si>
    <t xml:space="preserve">stamdiameter 0,3 - 0,5 m </t>
  </si>
  <si>
    <t xml:space="preserve">stamdiameter 0,5 - 0,7 m </t>
  </si>
  <si>
    <t xml:space="preserve">stamdiameter 0,7 - 1 m </t>
  </si>
  <si>
    <t>Idem.</t>
  </si>
  <si>
    <t>stamdiameter 1m of meer</t>
  </si>
  <si>
    <t>stobbe boren of frezen (grotere bomen)</t>
  </si>
  <si>
    <t>Inclusief materieel en afvoer.</t>
  </si>
  <si>
    <t xml:space="preserve">incidenteel inboeten bomen, planten bomen, incl. boompalen e.d. </t>
  </si>
  <si>
    <t xml:space="preserve">boom stamomtrek 10-16 met kluit </t>
  </si>
  <si>
    <t>Idem</t>
  </si>
  <si>
    <t>boom stamomtrek 16-18 zonder kluit</t>
  </si>
  <si>
    <t>boom plantmaat??? stamomtrek 16-18 met kluit</t>
  </si>
  <si>
    <t>leveren en aanplanten laanbomen incl boompalen en wildbescherming (stalen gaaskorf (fijnmazig en sterk) 2 meter hoog, houten palen robinia onbehand. 10/12 dik en bestand tegen herten). Soortkeuze plantsoen, herkomst en locatie in overleg met OG.</t>
  </si>
  <si>
    <t>boom stamomtrek 18-20 met kluit</t>
  </si>
  <si>
    <t>boom stamomtrek 20-25 met kluit</t>
  </si>
  <si>
    <t>water geven jonge aanplant</t>
  </si>
  <si>
    <t>Alleen bij grote droogte in overleg met OG 3x per jaar. 5 minuten per stuk + gebruik trekker met tankwagen.</t>
  </si>
  <si>
    <t>beschermen jonge aanplant tegen herten met stalen korf</t>
  </si>
  <si>
    <t>leveren en aanbrengen wildbescherming</t>
  </si>
  <si>
    <t>beschermen jonge aanplant tegen hazen of konijnen met plastic boommanchet.</t>
  </si>
  <si>
    <t>Materiaal kostprijs</t>
  </si>
  <si>
    <t>onderhoud bestaande drainage</t>
  </si>
  <si>
    <t>Maatwerk. Kostprijs</t>
  </si>
  <si>
    <t>92.08 Parkbosranden</t>
  </si>
  <si>
    <t>hoofdstructuur parkbosranden, voor zover het gaat om de buitenste rij of groepen bomen of heesters</t>
  </si>
  <si>
    <t>snoeien bomen</t>
  </si>
  <si>
    <t>incidenteel kappen, verwijderen bomen, vellen en stobbe verwijderen (ingeval van herplant)</t>
  </si>
  <si>
    <t>Handmatig afzetten van hakhoutstobben met kettingzaag. Vrijkomend hout dient met kleinschalig materieel naar door opdrachtgever aangewezen locaties in het gebied gebracht te worden. Takhout idem.</t>
  </si>
  <si>
    <t>zie ook bijlage 4 2.2</t>
  </si>
  <si>
    <t>boom plantmaat veer, zonder kluit, incl wildbescherming</t>
  </si>
  <si>
    <t>leveren en aanplanten veren en leveren en aanbrengen wildbescherming (natuurlijk afbreekbare groeikokers met bamboestok). Soortkeuze plantsoen, herkomst en locatie in overleg met OG.</t>
  </si>
  <si>
    <t>boom stamomtrek 16-18 met kluit incl wildbescherming</t>
  </si>
  <si>
    <t>heesters</t>
  </si>
  <si>
    <t>snoeien heesters zichtlijnen</t>
  </si>
  <si>
    <t>gelijk norm snoeien te ver uitgegroeide heesters bij Zichtlijnen max 1x/6 jaar. Voor zichtlijnen rekenen met strekkende meter,omdat niet tot diep in de heesters gesnoeid hoeft te worden.</t>
  </si>
  <si>
    <t>snoeien heesters</t>
  </si>
  <si>
    <t>handmatig snoeien/bosmaaien van heesters en kruidig gewas o.a. t.b.v. aanplant bosplantsoen en terugdringen dominantie Am. Vogelkers en Rhododenderon.</t>
  </si>
  <si>
    <t>planten bosplantsoen incl wildbescherming</t>
  </si>
  <si>
    <t>leveren en aanplanten bosplantsoen en leveren en aanbrengen wildbescherming (natuurlijk afbreekbare groeikokers met bamboestok). Soortkeuze plantsoen, herkomst en locatie in overleg met OG. zie ook bijlage 4 punten 2.2.1, 2.2.2 en 2.2.3.</t>
  </si>
  <si>
    <t>92.09 Solitairen en boomgroepen</t>
  </si>
  <si>
    <t>Hoofdstructuur solitairen en boomgroepen die beeldbepalend zijn in een (landschappelijke) aanleg en die vanuit de ontwerpgedachte van de aanleg een belangrijke ruimtelijke functie hebben op hun specifieke plek (bijvoorbeeld als coulisse in een parkweide) en bij begraafplaatsen, boomsingels</t>
  </si>
  <si>
    <t>inclusief materieel, 2 man en versnipperaar</t>
  </si>
  <si>
    <t>Snoeien ten behoeve van boomveiligheid langs paden. Kosten hoogwerker ingebrepen. Hout blijft achter en dient door ON naar door OG aangegeven locatie in bosvak gebracht te worden.</t>
  </si>
  <si>
    <t>verzorgen bomen</t>
  </si>
  <si>
    <t>92.10 Zichtassen en zichtlijnen</t>
  </si>
  <si>
    <t>hoofdstructuur zichtassen en zichtlijnen</t>
  </si>
  <si>
    <t>incidenteel verwijderen opslag</t>
  </si>
  <si>
    <t>Handmatig uittrekken of uitsteken zaailingen en opslag.</t>
  </si>
  <si>
    <t>beperkt kappen bomen</t>
  </si>
  <si>
    <t>stamdiameter tot 20 cm</t>
  </si>
  <si>
    <t>Handmatig kappen bomen met behulp van eventueel benodigd klein materieel. Hout blijft achter en dient door ON naar door OG aangegeven locatie in bosvak gebracht te worden.</t>
  </si>
  <si>
    <t>snoeien  te ver uitgegroeide heesters</t>
  </si>
  <si>
    <t>Handmatig snoeien Taxus op de koppen van de Goudvissenkom. Vrijkomend hout verwerken in bosvak.</t>
  </si>
  <si>
    <t>92.11 Aardwerken</t>
  </si>
  <si>
    <t>kernwaarde: aardwerken die beeldbepalend zijn in een aanleg en die vanuit de ontwerpgedachte van de aanleg een belangrijke ruimtelijke functie hebben op hun specifieke plek (bijvoorbeeld de verdedigingslinies of Japanse tuinen)</t>
  </si>
  <si>
    <t>onderhoud overig (plaatselijk kleinschalig herstel)</t>
  </si>
  <si>
    <t>92.12 Waterpartijen en waterlopen</t>
  </si>
  <si>
    <t>hoofdstructuur waterpartijen en waterlopen</t>
  </si>
  <si>
    <t>schoon en op diepte houden obv offerte (kortcyclisch, inclusief afvoeren en opslaan bagger en afwerken depot)</t>
  </si>
  <si>
    <t>post</t>
  </si>
  <si>
    <t>op basis van offerte (Inhoud offerte: hoogte van de te verwijderen sliblaag/ hoeveelheid in m3/ aanleg baggerdepot/ afwerken depot na inklinking)  in te vullen onder kolom Stelposten</t>
  </si>
  <si>
    <t xml:space="preserve">schoon en op diepte houden obv normbedrag </t>
  </si>
  <si>
    <t>m3</t>
  </si>
  <si>
    <t>Baggeren tot op de zandlaag, alleen humeus materiaal verwijderen. Materaal laten rijpen en afvoeren naar depot in gebied. Materieel en rijplaten inbegrepen.</t>
  </si>
  <si>
    <t>afvoeren en/of tijdelijk opslaan bagger</t>
  </si>
  <si>
    <t>ha</t>
  </si>
  <si>
    <t>aanleggen baggerdepot met overstort in het gebied. Materieel inbegrepen.</t>
  </si>
  <si>
    <t>afwerken depot na inklinking (met gesloten grondbalans)</t>
  </si>
  <si>
    <t>doorspitten, egaliseren en inzaaien baggerdepot. Materieel inbegrepen.</t>
  </si>
  <si>
    <t>opschonen windhoeken (Plaatselijk verwijderen van opgehoopt blad en takhout)</t>
  </si>
  <si>
    <t>gaat alleen om kleinere oppervlakten. Handmatig uithalen en afvoeren naar aangewezen depot(s) in terrein.</t>
  </si>
  <si>
    <t>verwijderen overmatige plantengroei. Handmatig tot maximaal 3 meter uit dekant.</t>
  </si>
  <si>
    <t>Oevers Goudvissenkom 1x/2 jaar opschonen van Lisdodde, 25% per keer laten staan. In overige vijvers ook overmatige plantengroei op oevers en in water die meer dan 50% van domineert eens per 2 jaar verwijderen. Vrijkomend materiaal afvoeren en storten.</t>
  </si>
  <si>
    <t>verwijderen overmatige plantengroei. Machinaal  tot maximaal 5 meter uit de kant.</t>
  </si>
  <si>
    <t xml:space="preserve">Machinaal met trekker en maaikorf. GB blz 183. </t>
  </si>
  <si>
    <t>Onderhoud en werkzaam houden duikers en stuwen</t>
  </si>
  <si>
    <t>handmatig verwijderen blad en inspecteren.</t>
  </si>
  <si>
    <t xml:space="preserve">Doorspuiten duiker </t>
  </si>
  <si>
    <t>Voor duikers langer dan 1 meter. Afhankelijk van de lengte van de duiker, daarom norm per strekkende  meter duiker</t>
  </si>
  <si>
    <t>92.13 Wegen, paden en terrassen van historisch padenstelsel</t>
  </si>
  <si>
    <t>hoofdstructuur historisch padenstelsel</t>
  </si>
  <si>
    <t>blad ruimen</t>
  </si>
  <si>
    <t>Zie blad ruimen van gras. Vaak kleinere oppervlakten. Norm gelijk gehouden aan blad verwijderen van gras. betreft verwijderen blad en takken van de padenstructuur in het najaar (na bladval). Blad wordt in het bos verwerkt, niet op stinzenlocaties.</t>
  </si>
  <si>
    <t>steken graskanten</t>
  </si>
  <si>
    <t>Kanten steken met hand of machine, kant los schoffelen en vrijkomend materiaal ter plaatse verwerken.</t>
  </si>
  <si>
    <t>knippen graskanten machinaal/bosmaaier</t>
  </si>
  <si>
    <t>400 m /uur</t>
  </si>
  <si>
    <t>aanvullen van de toplaag (zoals grind, schelpen of zand)</t>
  </si>
  <si>
    <t>zorgen dat (half) verharde paden een toplaag schelpen bevatten door jaarlijks deels opschelpen, tevens afwatering paden garanderen door indien nodig opnieuw profileren (bol leggen) en zandpaden waar nodig egaliseren en aanvullen met zand uit het gebied.</t>
  </si>
  <si>
    <t>onderhoud eenvoudige houten loopbruggetjes die deel uitmaken van de historische wandeling</t>
  </si>
  <si>
    <t>Planken en of liggers vervangen indien nodig.</t>
  </si>
  <si>
    <r>
      <t>maatwerk.</t>
    </r>
    <r>
      <rPr>
        <sz val="10"/>
        <color indexed="10"/>
        <rFont val="Agrofont"/>
        <family val="2"/>
      </rPr>
      <t xml:space="preserve"> </t>
    </r>
    <r>
      <rPr>
        <sz val="10"/>
        <rFont val="Agrofont"/>
        <family val="2"/>
      </rPr>
      <t>kostprijs</t>
    </r>
  </si>
  <si>
    <t>Groot materieel voor subsidiabele werkzaamheden, voor zover niet al verwerkt in de normen</t>
  </si>
  <si>
    <t>hoogwerker, steigerkosten, kranen</t>
  </si>
  <si>
    <t>uur</t>
  </si>
  <si>
    <t>stelpost hoogwerker en ander groot materieel</t>
  </si>
  <si>
    <t>Subtotaal 92</t>
  </si>
  <si>
    <t>SUBTOTAAL van alle werkzaamheden</t>
  </si>
  <si>
    <t>Onvoorzien</t>
  </si>
  <si>
    <t>Subtotaal incl. onvoorzien</t>
  </si>
  <si>
    <t>Directiekosten</t>
  </si>
  <si>
    <t>Opstellen instandhoudingsplan</t>
  </si>
  <si>
    <t>Subtotaal incl. directiekosten</t>
  </si>
  <si>
    <t>Adviseurs</t>
  </si>
  <si>
    <t>Kosten voor abonnement en periodieke inspectie</t>
  </si>
  <si>
    <t>Diverse adviseurs</t>
  </si>
  <si>
    <t>Diverse specialisten</t>
  </si>
  <si>
    <t>Tuinhistorisch onderzoek</t>
  </si>
  <si>
    <t>accountantskosten</t>
  </si>
  <si>
    <t>Subtotaal incl. adviseurskosten</t>
  </si>
  <si>
    <t>Leges</t>
  </si>
  <si>
    <t>Subtotaal incl. leges</t>
  </si>
  <si>
    <t>Indexeringspercentage</t>
  </si>
  <si>
    <t>Indexeringsbedrag</t>
  </si>
  <si>
    <t>Subtotaal incl. indexering</t>
  </si>
  <si>
    <t>BTW</t>
  </si>
  <si>
    <r>
      <t xml:space="preserve">BTW terug     </t>
    </r>
    <r>
      <rPr>
        <sz val="9"/>
        <color rgb="FFFF0000"/>
        <rFont val="Agrofont"/>
        <family val="2"/>
      </rPr>
      <t>(percentage invullen zonder - teken)</t>
    </r>
  </si>
  <si>
    <t>Het kan zijn dat u de omzetbelasting geheel of gedeeltelijk kunt terugvorderen. Kunt u de gehele BTW (van 21%) terugvorderen, dan vult u in kolom L "100%" in. Het rekenprogramma brengt dit dan vanzelf in mindering.</t>
  </si>
  <si>
    <t>Historische park- en tuinaanleg behorende tot de historische buitenplaats Berkenbosch</t>
  </si>
  <si>
    <t>Tuin- en parkaanleg</t>
  </si>
  <si>
    <t>Arbeid totaal</t>
  </si>
  <si>
    <t>Materiaal</t>
  </si>
  <si>
    <t>Materieel</t>
  </si>
  <si>
    <t>Totaal</t>
  </si>
  <si>
    <t>TOTAAL Inschrijving Berkenbosch</t>
  </si>
  <si>
    <t>Begeleiding Opdrachtgever</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</si>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</sst>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0000"/>
  </numFmts>
  <fonts count="17" x14ac:knownFonts="1">
    <font>
      <sz val="10"/>
      <color theme="1"/>
      <name val="Agrofont"/>
      <family val="2"/>
    </font>
    <font>
      <b/>
      <sz val="9"/>
      <color indexed="81"/>
      <name val="Tahoma"/>
      <family val="2"/>
    </font>
    <font>
      <sz val="9"/>
      <color indexed="81"/>
      <name val="Tahoma"/>
      <family val="2"/>
    </font>
    <font>
      <sz val="8"/>
      <color indexed="81"/>
      <name val="Tahoma"/>
      <family val="2"/>
    </font>
    <font>
      <b/>
      <sz val="8"/>
      <color indexed="81"/>
      <name val="Tahoma"/>
      <family val="2"/>
    </font>
    <font>
      <sz val="8"/>
      <name val="Agrofont"/>
      <family val="2"/>
    </font>
    <font>
      <sz val="10"/>
      <color rgb="FFFF0000"/>
      <name val="Agrofont"/>
      <family val="2"/>
    </font>
    <font>
      <sz val="10"/>
      <name val="Agrofont"/>
      <family val="2"/>
    </font>
    <font>
      <b/>
      <sz val="10"/>
      <color theme="1"/>
      <name val="Agrofont"/>
      <family val="2"/>
    </font>
    <font>
      <sz val="10"/>
      <color indexed="10"/>
      <name val="Agrofont"/>
      <family val="2"/>
    </font>
    <font>
      <sz val="9"/>
      <color rgb="FFFF0000"/>
      <name val="Agrofont"/>
      <family val="2"/>
    </font>
    <font>
      <b/>
      <sz val="10"/>
      <name val="Agrofont"/>
      <family val="2"/>
    </font>
    <font>
      <b/>
      <sz val="10"/>
      <color rgb="FFFF0000"/>
      <name val="Agrofont"/>
      <family val="2"/>
    </font>
    <font>
      <i/>
      <sz val="10"/>
      <name val="Agrofont"/>
      <family val="2"/>
    </font>
    <font>
      <sz val="10"/>
      <color rgb="FF000000"/>
      <name val="Agrofont"/>
      <family val="2"/>
    </font>
    <font>
      <b/>
      <sz val="10"/>
      <name val="Arial"/>
      <family val="2"/>
    </font>
    <font>
      <b/>
      <sz val="12"/>
      <color rgb="FF000000"/>
      <name val="Agrofont"/>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308">
    <xf numFmtId="0" fontId="0" fillId="0" borderId="0" xfId="0"/>
    <xf numFmtId="0" fontId="0" fillId="0" borderId="19" xfId="0" applyBorder="1" applyAlignment="1">
      <alignment vertical="top" wrapText="1"/>
    </xf>
    <xf numFmtId="0" fontId="0" fillId="0" borderId="19" xfId="0" applyBorder="1" applyAlignment="1">
      <alignment horizontal="center" vertical="top" wrapText="1"/>
    </xf>
    <xf numFmtId="4" fontId="0" fillId="0" borderId="19" xfId="0" applyNumberFormat="1" applyBorder="1" applyAlignment="1">
      <alignment vertical="top" wrapText="1"/>
    </xf>
    <xf numFmtId="0" fontId="6" fillId="0" borderId="19" xfId="0" applyFont="1" applyBorder="1" applyAlignment="1" applyProtection="1">
      <alignment vertical="top" wrapText="1"/>
      <protection locked="0"/>
    </xf>
    <xf numFmtId="0" fontId="6" fillId="0" borderId="19" xfId="0" applyFont="1" applyBorder="1" applyAlignment="1">
      <alignment vertical="top" wrapText="1"/>
    </xf>
    <xf numFmtId="0" fontId="7" fillId="4" borderId="19" xfId="0" applyFont="1" applyFill="1" applyBorder="1" applyAlignment="1">
      <alignment vertical="top" wrapText="1"/>
    </xf>
    <xf numFmtId="0" fontId="7" fillId="4" borderId="19" xfId="0" applyFont="1" applyFill="1" applyBorder="1" applyAlignment="1">
      <alignment horizontal="center" vertical="top" wrapText="1"/>
    </xf>
    <xf numFmtId="4" fontId="7" fillId="4" borderId="19" xfId="0" applyNumberFormat="1" applyFont="1" applyFill="1" applyBorder="1" applyAlignment="1">
      <alignment vertical="top" wrapText="1"/>
    </xf>
    <xf numFmtId="0" fontId="7" fillId="4" borderId="0" xfId="0" applyFont="1" applyFill="1" applyAlignment="1">
      <alignment vertical="top"/>
    </xf>
    <xf numFmtId="0" fontId="8" fillId="0" borderId="5" xfId="0" applyFont="1" applyBorder="1" applyAlignment="1">
      <alignment vertical="top" wrapText="1"/>
    </xf>
    <xf numFmtId="0" fontId="11" fillId="0" borderId="3" xfId="0" applyFont="1" applyBorder="1" applyAlignment="1">
      <alignment vertical="top" wrapText="1"/>
    </xf>
    <xf numFmtId="4" fontId="11" fillId="0" borderId="3" xfId="0" applyNumberFormat="1" applyFont="1" applyBorder="1" applyAlignment="1">
      <alignment horizontal="center" vertical="top" wrapText="1"/>
    </xf>
    <xf numFmtId="4" fontId="11" fillId="0" borderId="3" xfId="0" applyNumberFormat="1" applyFont="1" applyBorder="1" applyAlignment="1">
      <alignment vertical="top" wrapText="1"/>
    </xf>
    <xf numFmtId="0" fontId="0" fillId="0" borderId="5" xfId="0" applyBorder="1" applyAlignment="1">
      <alignment vertical="top"/>
    </xf>
    <xf numFmtId="0" fontId="0" fillId="0" borderId="13" xfId="0" applyBorder="1" applyAlignment="1">
      <alignment vertical="top" wrapText="1"/>
    </xf>
    <xf numFmtId="1" fontId="11" fillId="0" borderId="13" xfId="0" applyNumberFormat="1" applyFont="1" applyBorder="1" applyAlignment="1">
      <alignment vertical="top" wrapText="1"/>
    </xf>
    <xf numFmtId="1" fontId="11" fillId="0" borderId="15" xfId="0" applyNumberFormat="1" applyFont="1" applyBorder="1" applyAlignment="1">
      <alignment horizontal="center" vertical="top" wrapText="1"/>
    </xf>
    <xf numFmtId="1" fontId="11" fillId="0" borderId="16" xfId="0" applyNumberFormat="1" applyFont="1" applyBorder="1" applyAlignment="1">
      <alignment horizontal="center" vertical="top" wrapText="1"/>
    </xf>
    <xf numFmtId="4" fontId="0" fillId="0" borderId="14" xfId="0" applyNumberFormat="1" applyBorder="1" applyAlignment="1">
      <alignment vertical="top" wrapText="1"/>
    </xf>
    <xf numFmtId="49" fontId="0" fillId="0" borderId="3" xfId="0" applyNumberFormat="1" applyBorder="1" applyAlignment="1">
      <alignment vertical="top" wrapText="1"/>
    </xf>
    <xf numFmtId="0" fontId="0" fillId="0" borderId="2" xfId="0" applyBorder="1" applyAlignment="1">
      <alignment vertical="top"/>
    </xf>
    <xf numFmtId="0" fontId="0" fillId="0" borderId="17" xfId="0" applyBorder="1" applyAlignment="1">
      <alignment vertical="top" wrapText="1"/>
    </xf>
    <xf numFmtId="0" fontId="0" fillId="0" borderId="17" xfId="0" applyBorder="1" applyAlignment="1">
      <alignment horizontal="center" vertical="top" wrapText="1"/>
    </xf>
    <xf numFmtId="11" fontId="0" fillId="0" borderId="17" xfId="0" applyNumberFormat="1" applyBorder="1" applyAlignment="1">
      <alignment vertical="top" wrapText="1"/>
    </xf>
    <xf numFmtId="4" fontId="0" fillId="0" borderId="18" xfId="0" applyNumberFormat="1" applyBorder="1" applyAlignment="1">
      <alignment vertical="top" wrapText="1"/>
    </xf>
    <xf numFmtId="0" fontId="11" fillId="4" borderId="19" xfId="0" applyFont="1" applyFill="1" applyBorder="1" applyAlignment="1">
      <alignment vertical="top" wrapText="1"/>
    </xf>
    <xf numFmtId="49" fontId="7" fillId="4" borderId="3" xfId="0" applyNumberFormat="1" applyFont="1" applyFill="1" applyBorder="1" applyAlignment="1">
      <alignment vertical="top"/>
    </xf>
    <xf numFmtId="0" fontId="0" fillId="0" borderId="19" xfId="0" applyBorder="1" applyAlignment="1" applyProtection="1">
      <alignment vertical="top" wrapText="1"/>
      <protection locked="0"/>
    </xf>
    <xf numFmtId="0" fontId="0" fillId="0" borderId="19" xfId="0" applyBorder="1" applyAlignment="1" applyProtection="1">
      <alignment horizontal="center" vertical="top" wrapText="1"/>
      <protection locked="0"/>
    </xf>
    <xf numFmtId="49" fontId="0" fillId="0" borderId="3" xfId="0" applyNumberFormat="1" applyBorder="1" applyAlignment="1">
      <alignment vertical="top"/>
    </xf>
    <xf numFmtId="0" fontId="11" fillId="0" borderId="19" xfId="0" applyFont="1" applyBorder="1" applyAlignment="1">
      <alignment vertical="top" wrapText="1"/>
    </xf>
    <xf numFmtId="49" fontId="7" fillId="4" borderId="3" xfId="0" applyNumberFormat="1" applyFont="1" applyFill="1" applyBorder="1" applyAlignment="1">
      <alignment vertical="top" wrapText="1"/>
    </xf>
    <xf numFmtId="0" fontId="0" fillId="4" borderId="0" xfId="0" applyFill="1" applyAlignment="1">
      <alignment vertical="top"/>
    </xf>
    <xf numFmtId="0" fontId="0" fillId="4" borderId="19" xfId="0" applyFill="1" applyBorder="1" applyAlignment="1">
      <alignment vertical="top" wrapText="1"/>
    </xf>
    <xf numFmtId="0" fontId="0" fillId="4" borderId="19" xfId="0" applyFill="1" applyBorder="1" applyAlignment="1">
      <alignment horizontal="center" vertical="top" wrapText="1"/>
    </xf>
    <xf numFmtId="4" fontId="0" fillId="4" borderId="19" xfId="0" applyNumberFormat="1" applyFill="1" applyBorder="1" applyAlignment="1">
      <alignment vertical="top" wrapText="1"/>
    </xf>
    <xf numFmtId="49" fontId="0" fillId="4" borderId="3" xfId="0" applyNumberFormat="1" applyFill="1" applyBorder="1" applyAlignment="1">
      <alignment vertical="top" wrapText="1"/>
    </xf>
    <xf numFmtId="0" fontId="13" fillId="4" borderId="19" xfId="0" applyFont="1" applyFill="1" applyBorder="1" applyAlignment="1">
      <alignment vertical="top" wrapText="1"/>
    </xf>
    <xf numFmtId="0" fontId="13" fillId="0" borderId="19" xfId="0" applyFont="1" applyBorder="1" applyAlignment="1">
      <alignment vertical="top" wrapText="1"/>
    </xf>
    <xf numFmtId="0" fontId="7" fillId="0" borderId="19" xfId="0" applyFont="1" applyBorder="1" applyAlignment="1">
      <alignment vertical="top" wrapText="1"/>
    </xf>
    <xf numFmtId="0" fontId="7" fillId="0" borderId="0" xfId="0" applyFont="1" applyAlignment="1">
      <alignment vertical="top"/>
    </xf>
    <xf numFmtId="49" fontId="7" fillId="0" borderId="3" xfId="0" applyNumberFormat="1" applyFont="1" applyBorder="1" applyAlignment="1">
      <alignment vertical="top" wrapText="1"/>
    </xf>
    <xf numFmtId="0" fontId="0" fillId="4" borderId="19" xfId="0" applyFill="1" applyBorder="1" applyAlignment="1" applyProtection="1">
      <alignment horizontal="center" vertical="top" wrapText="1"/>
      <protection locked="0"/>
    </xf>
    <xf numFmtId="0" fontId="7" fillId="4" borderId="19" xfId="0" applyFont="1" applyFill="1" applyBorder="1" applyAlignment="1" applyProtection="1">
      <alignment horizontal="center" vertical="top" wrapText="1"/>
      <protection locked="0"/>
    </xf>
    <xf numFmtId="0" fontId="0" fillId="3" borderId="19" xfId="0" applyFill="1" applyBorder="1" applyAlignment="1">
      <alignment vertical="top" wrapText="1"/>
    </xf>
    <xf numFmtId="4" fontId="0" fillId="3" borderId="19" xfId="0" applyNumberFormat="1" applyFill="1" applyBorder="1" applyAlignment="1">
      <alignment vertical="top" wrapText="1"/>
    </xf>
    <xf numFmtId="0" fontId="7" fillId="3" borderId="19" xfId="0" applyFont="1" applyFill="1" applyBorder="1" applyAlignment="1">
      <alignment vertical="top" wrapText="1"/>
    </xf>
    <xf numFmtId="0" fontId="7" fillId="0" borderId="21" xfId="0" applyFont="1" applyBorder="1" applyAlignment="1">
      <alignment vertical="top" wrapText="1"/>
    </xf>
    <xf numFmtId="0" fontId="0" fillId="0" borderId="0" xfId="0" applyAlignment="1">
      <alignment wrapText="1"/>
    </xf>
    <xf numFmtId="0" fontId="11" fillId="3" borderId="3" xfId="0" applyFont="1" applyFill="1" applyBorder="1" applyAlignment="1">
      <alignment horizontal="center" vertical="top" wrapText="1"/>
    </xf>
    <xf numFmtId="0" fontId="7" fillId="3" borderId="0" xfId="0" applyFont="1" applyFill="1" applyAlignment="1">
      <alignment vertical="top" wrapText="1"/>
    </xf>
    <xf numFmtId="0" fontId="11" fillId="3" borderId="19" xfId="0" applyFont="1" applyFill="1" applyBorder="1" applyAlignment="1">
      <alignment horizontal="center" vertical="top" wrapText="1"/>
    </xf>
    <xf numFmtId="0" fontId="13" fillId="3" borderId="19" xfId="0" applyFont="1" applyFill="1" applyBorder="1" applyAlignment="1">
      <alignment horizontal="center" vertical="top" wrapText="1"/>
    </xf>
    <xf numFmtId="0" fontId="7" fillId="3" borderId="13" xfId="0" applyFont="1" applyFill="1" applyBorder="1" applyAlignment="1">
      <alignment horizontal="center" vertical="top" wrapText="1"/>
    </xf>
    <xf numFmtId="0" fontId="7" fillId="3" borderId="17" xfId="0" applyFont="1" applyFill="1" applyBorder="1" applyAlignment="1">
      <alignment horizontal="center" vertical="top" wrapText="1"/>
    </xf>
    <xf numFmtId="0" fontId="7" fillId="3" borderId="19" xfId="0" applyFont="1" applyFill="1" applyBorder="1" applyAlignment="1">
      <alignment horizontal="center" vertical="top" wrapText="1"/>
    </xf>
    <xf numFmtId="0" fontId="7" fillId="3" borderId="21" xfId="0" applyFont="1" applyFill="1" applyBorder="1" applyAlignment="1">
      <alignment horizontal="center" vertical="top" wrapText="1"/>
    </xf>
    <xf numFmtId="0" fontId="7" fillId="3" borderId="0" xfId="0" applyFont="1" applyFill="1"/>
    <xf numFmtId="164" fontId="15" fillId="0" borderId="3" xfId="0" applyNumberFormat="1" applyFont="1" applyBorder="1" applyAlignment="1">
      <alignment vertical="top" wrapText="1"/>
    </xf>
    <xf numFmtId="0" fontId="15" fillId="0" borderId="3" xfId="0" applyFont="1" applyBorder="1" applyAlignment="1">
      <alignment vertical="top" wrapText="1"/>
    </xf>
    <xf numFmtId="0" fontId="0" fillId="0" borderId="0" xfId="0" applyAlignment="1">
      <alignment vertical="top"/>
    </xf>
    <xf numFmtId="0" fontId="7" fillId="5" borderId="19" xfId="0" applyFont="1" applyFill="1" applyBorder="1" applyAlignment="1" applyProtection="1">
      <alignment horizontal="center" vertical="top" wrapText="1"/>
      <protection locked="0"/>
    </xf>
    <xf numFmtId="44" fontId="15" fillId="0" borderId="3" xfId="0" applyNumberFormat="1" applyFont="1" applyBorder="1" applyAlignment="1">
      <alignment vertical="top" wrapText="1"/>
    </xf>
    <xf numFmtId="4" fontId="15" fillId="0" borderId="3" xfId="0" applyNumberFormat="1" applyFont="1" applyBorder="1" applyAlignment="1">
      <alignment vertical="top" wrapText="1"/>
    </xf>
    <xf numFmtId="4" fontId="0" fillId="0" borderId="13" xfId="0" applyNumberFormat="1" applyBorder="1" applyAlignment="1">
      <alignment vertical="top" wrapText="1"/>
    </xf>
    <xf numFmtId="4" fontId="0" fillId="0" borderId="17" xfId="0" applyNumberFormat="1" applyBorder="1" applyAlignment="1">
      <alignment horizontal="center" vertical="top" wrapText="1"/>
    </xf>
    <xf numFmtId="4" fontId="7" fillId="4" borderId="19" xfId="0" applyNumberFormat="1" applyFont="1" applyFill="1" applyBorder="1" applyAlignment="1">
      <alignment horizontal="center" vertical="top" wrapText="1"/>
    </xf>
    <xf numFmtId="4" fontId="0" fillId="0" borderId="19" xfId="0" applyNumberFormat="1" applyBorder="1" applyAlignment="1" applyProtection="1">
      <alignment horizontal="center" vertical="top" wrapText="1"/>
      <protection locked="0"/>
    </xf>
    <xf numFmtId="4" fontId="0" fillId="0" borderId="19" xfId="0" applyNumberFormat="1" applyBorder="1" applyAlignment="1">
      <alignment horizontal="center" vertical="top" wrapText="1"/>
    </xf>
    <xf numFmtId="4" fontId="0" fillId="4" borderId="19" xfId="0" applyNumberFormat="1" applyFill="1" applyBorder="1" applyAlignment="1">
      <alignment horizontal="center" vertical="top" wrapText="1"/>
    </xf>
    <xf numFmtId="4" fontId="7" fillId="5" borderId="19" xfId="0" applyNumberFormat="1" applyFont="1" applyFill="1" applyBorder="1" applyAlignment="1" applyProtection="1">
      <alignment horizontal="center" vertical="top" wrapText="1"/>
      <protection locked="0"/>
    </xf>
    <xf numFmtId="4" fontId="7" fillId="4" borderId="19" xfId="0" applyNumberFormat="1" applyFont="1" applyFill="1" applyBorder="1" applyAlignment="1" applyProtection="1">
      <alignment horizontal="center" vertical="top" wrapText="1"/>
      <protection locked="0"/>
    </xf>
    <xf numFmtId="4" fontId="0" fillId="4" borderId="19" xfId="0" applyNumberFormat="1" applyFill="1" applyBorder="1" applyAlignment="1" applyProtection="1">
      <alignment horizontal="center" vertical="top" wrapText="1"/>
      <protection locked="0"/>
    </xf>
    <xf numFmtId="4" fontId="0" fillId="0" borderId="0" xfId="0" applyNumberFormat="1"/>
    <xf numFmtId="4" fontId="0" fillId="5" borderId="19" xfId="0" applyNumberFormat="1" applyFill="1" applyBorder="1" applyAlignment="1" applyProtection="1">
      <alignment vertical="top" wrapText="1"/>
      <protection locked="0"/>
    </xf>
    <xf numFmtId="2" fontId="0" fillId="3" borderId="19" xfId="0" applyNumberFormat="1" applyFill="1" applyBorder="1" applyAlignment="1">
      <alignment vertical="top" wrapText="1"/>
    </xf>
    <xf numFmtId="44" fontId="0" fillId="5" borderId="19" xfId="0" applyNumberFormat="1" applyFill="1" applyBorder="1" applyAlignment="1" applyProtection="1">
      <alignment vertical="top" wrapText="1"/>
      <protection locked="0"/>
    </xf>
    <xf numFmtId="44" fontId="0" fillId="3" borderId="19" xfId="0" applyNumberFormat="1" applyFill="1" applyBorder="1" applyAlignment="1">
      <alignment vertical="top" wrapText="1"/>
    </xf>
    <xf numFmtId="43" fontId="0" fillId="3" borderId="19" xfId="0" applyNumberFormat="1" applyFill="1" applyBorder="1" applyAlignment="1">
      <alignment vertical="top" wrapText="1"/>
    </xf>
    <xf numFmtId="44" fontId="7" fillId="5" borderId="19" xfId="0" applyNumberFormat="1" applyFont="1" applyFill="1" applyBorder="1" applyAlignment="1" applyProtection="1">
      <alignment vertical="top" wrapText="1"/>
      <protection locked="0"/>
    </xf>
    <xf numFmtId="0" fontId="0" fillId="3" borderId="17" xfId="0" applyFill="1" applyBorder="1" applyAlignment="1">
      <alignment horizontal="center" vertical="top" wrapText="1"/>
    </xf>
    <xf numFmtId="0" fontId="0" fillId="3" borderId="17" xfId="0" applyFill="1" applyBorder="1" applyAlignment="1">
      <alignment vertical="top" wrapText="1"/>
    </xf>
    <xf numFmtId="0" fontId="15" fillId="3" borderId="17" xfId="0" applyFont="1" applyFill="1" applyBorder="1" applyAlignment="1">
      <alignment vertical="top" wrapText="1"/>
    </xf>
    <xf numFmtId="0" fontId="0" fillId="3" borderId="17" xfId="0" applyFill="1" applyBorder="1" applyAlignment="1" applyProtection="1">
      <alignment horizontal="center" vertical="top" wrapText="1"/>
      <protection locked="0"/>
    </xf>
    <xf numFmtId="4" fontId="0" fillId="3" borderId="17" xfId="0" applyNumberFormat="1" applyFill="1" applyBorder="1" applyAlignment="1">
      <alignment vertical="top" wrapText="1"/>
    </xf>
    <xf numFmtId="0" fontId="7" fillId="3" borderId="17" xfId="0" applyFont="1" applyFill="1" applyBorder="1" applyAlignment="1" applyProtection="1">
      <alignment horizontal="center" vertical="top" wrapText="1"/>
      <protection locked="0"/>
    </xf>
    <xf numFmtId="0" fontId="0" fillId="3" borderId="0" xfId="0" applyFill="1" applyBorder="1"/>
    <xf numFmtId="49" fontId="11" fillId="0" borderId="3" xfId="0" applyNumberFormat="1" applyFont="1" applyBorder="1" applyAlignment="1">
      <alignment vertical="top" wrapText="1"/>
    </xf>
    <xf numFmtId="4" fontId="6" fillId="5" borderId="19" xfId="0" applyNumberFormat="1" applyFont="1" applyFill="1" applyBorder="1" applyAlignment="1" applyProtection="1">
      <alignment vertical="top" wrapText="1"/>
      <protection locked="0"/>
    </xf>
    <xf numFmtId="44" fontId="6" fillId="5" borderId="19" xfId="0" applyNumberFormat="1" applyFont="1" applyFill="1" applyBorder="1" applyAlignment="1" applyProtection="1">
      <alignment vertical="top" wrapText="1"/>
      <protection locked="0"/>
    </xf>
    <xf numFmtId="0" fontId="7" fillId="3" borderId="19" xfId="0" applyFont="1" applyFill="1" applyBorder="1" applyAlignment="1" applyProtection="1">
      <alignment horizontal="center" vertical="top" wrapText="1"/>
    </xf>
    <xf numFmtId="0" fontId="0" fillId="0" borderId="19" xfId="0" applyBorder="1" applyAlignment="1" applyProtection="1">
      <alignment vertical="top" wrapText="1"/>
    </xf>
    <xf numFmtId="0" fontId="0" fillId="0" borderId="19" xfId="0" applyBorder="1" applyAlignment="1" applyProtection="1">
      <alignment horizontal="center" vertical="top" wrapText="1"/>
    </xf>
    <xf numFmtId="0" fontId="0" fillId="4" borderId="19" xfId="0" applyFill="1" applyBorder="1" applyAlignment="1" applyProtection="1">
      <alignment vertical="top" wrapText="1"/>
    </xf>
    <xf numFmtId="0" fontId="7" fillId="4" borderId="19" xfId="0" applyFont="1" applyFill="1" applyBorder="1" applyAlignment="1" applyProtection="1">
      <alignment horizontal="center" vertical="top" wrapText="1"/>
    </xf>
    <xf numFmtId="0" fontId="7" fillId="0" borderId="19" xfId="0" applyFont="1" applyBorder="1" applyAlignment="1" applyProtection="1">
      <alignment horizontal="center" vertical="top" wrapText="1"/>
    </xf>
    <xf numFmtId="0" fontId="0" fillId="4" borderId="19" xfId="0" applyFill="1" applyBorder="1" applyAlignment="1" applyProtection="1">
      <alignment horizontal="center" vertical="top" wrapText="1"/>
    </xf>
    <xf numFmtId="0" fontId="11" fillId="3" borderId="19" xfId="0" applyFont="1" applyFill="1" applyBorder="1" applyAlignment="1" applyProtection="1">
      <alignment horizontal="center" vertical="top" wrapText="1"/>
    </xf>
    <xf numFmtId="0" fontId="7" fillId="3" borderId="21" xfId="0" applyFont="1" applyFill="1" applyBorder="1" applyAlignment="1" applyProtection="1">
      <alignment horizontal="center" vertical="top" wrapText="1"/>
    </xf>
    <xf numFmtId="0" fontId="7" fillId="0" borderId="0" xfId="0" applyFont="1" applyAlignment="1" applyProtection="1">
      <alignment horizontal="center" vertical="top"/>
    </xf>
    <xf numFmtId="0" fontId="0" fillId="0" borderId="0" xfId="0" applyAlignment="1" applyProtection="1">
      <alignment vertical="top"/>
    </xf>
    <xf numFmtId="0" fontId="6" fillId="0" borderId="0" xfId="0" applyFont="1" applyAlignment="1" applyProtection="1">
      <alignment vertical="top"/>
    </xf>
    <xf numFmtId="0" fontId="6" fillId="0" borderId="3" xfId="0" applyFont="1" applyBorder="1" applyAlignment="1" applyProtection="1">
      <alignment vertical="top" wrapText="1"/>
    </xf>
    <xf numFmtId="0" fontId="0" fillId="0" borderId="4" xfId="0" applyBorder="1" applyAlignment="1" applyProtection="1">
      <alignment vertical="top" wrapText="1"/>
    </xf>
    <xf numFmtId="0" fontId="7" fillId="3" borderId="0" xfId="0" applyFont="1" applyFill="1" applyAlignment="1" applyProtection="1">
      <alignment horizontal="center" vertical="top" wrapText="1"/>
    </xf>
    <xf numFmtId="0" fontId="0" fillId="0" borderId="5" xfId="0" applyBorder="1" applyAlignment="1" applyProtection="1">
      <alignment vertical="top" wrapText="1"/>
    </xf>
    <xf numFmtId="4" fontId="0" fillId="0" borderId="5" xfId="0" applyNumberFormat="1" applyBorder="1" applyAlignment="1" applyProtection="1">
      <alignment vertical="top" wrapText="1"/>
    </xf>
    <xf numFmtId="0" fontId="0" fillId="3" borderId="0" xfId="0" applyFill="1" applyBorder="1" applyAlignment="1" applyProtection="1">
      <alignment vertical="top" wrapText="1"/>
    </xf>
    <xf numFmtId="164" fontId="0" fillId="0" borderId="5" xfId="0" applyNumberFormat="1" applyBorder="1" applyAlignment="1" applyProtection="1">
      <alignment vertical="top" wrapText="1"/>
    </xf>
    <xf numFmtId="0" fontId="0" fillId="0" borderId="0" xfId="0" applyAlignment="1" applyProtection="1">
      <alignment vertical="top" wrapText="1"/>
    </xf>
    <xf numFmtId="0" fontId="12" fillId="0" borderId="6" xfId="0" applyFont="1" applyBorder="1" applyAlignment="1" applyProtection="1">
      <alignment vertical="top" wrapText="1"/>
    </xf>
    <xf numFmtId="0" fontId="0" fillId="0" borderId="6" xfId="0" applyBorder="1" applyAlignment="1" applyProtection="1">
      <alignment vertical="top" wrapText="1"/>
    </xf>
    <xf numFmtId="0" fontId="7" fillId="3" borderId="4" xfId="0" applyFont="1" applyFill="1" applyBorder="1" applyAlignment="1" applyProtection="1">
      <alignment horizontal="center" vertical="top" wrapText="1"/>
    </xf>
    <xf numFmtId="0" fontId="6" fillId="0" borderId="0" xfId="0" applyFont="1" applyAlignment="1" applyProtection="1">
      <alignment vertical="top" wrapText="1"/>
    </xf>
    <xf numFmtId="0" fontId="12" fillId="0" borderId="3" xfId="0" applyFont="1" applyBorder="1" applyAlignment="1" applyProtection="1">
      <alignment vertical="top" wrapText="1"/>
    </xf>
    <xf numFmtId="0" fontId="12" fillId="0" borderId="3" xfId="0" applyFont="1" applyBorder="1" applyProtection="1"/>
    <xf numFmtId="0" fontId="6" fillId="0" borderId="3" xfId="0" applyFont="1" applyBorder="1" applyProtection="1"/>
    <xf numFmtId="0" fontId="0" fillId="0" borderId="17" xfId="0" applyBorder="1" applyAlignment="1" applyProtection="1">
      <alignment vertical="top" wrapText="1"/>
    </xf>
    <xf numFmtId="0" fontId="6" fillId="0" borderId="3" xfId="0" applyFont="1" applyBorder="1" applyAlignment="1" applyProtection="1">
      <alignment horizontal="center" vertical="top" wrapText="1"/>
    </xf>
    <xf numFmtId="0" fontId="14" fillId="0" borderId="0" xfId="0" applyFont="1" applyAlignment="1" applyProtection="1">
      <alignment vertical="top" wrapText="1"/>
    </xf>
    <xf numFmtId="0" fontId="6" fillId="0" borderId="3" xfId="0" applyFont="1" applyBorder="1" applyAlignment="1" applyProtection="1">
      <alignment horizontal="left" vertical="top" wrapText="1"/>
    </xf>
    <xf numFmtId="0" fontId="6" fillId="0" borderId="3" xfId="0" applyFont="1" applyBorder="1" applyAlignment="1" applyProtection="1">
      <alignment wrapText="1"/>
    </xf>
    <xf numFmtId="15" fontId="6" fillId="0" borderId="3" xfId="0" applyNumberFormat="1" applyFont="1" applyBorder="1" applyAlignment="1" applyProtection="1">
      <alignment horizontal="left" vertical="top" wrapText="1"/>
    </xf>
    <xf numFmtId="0" fontId="6" fillId="0" borderId="3" xfId="0" applyFont="1" applyFill="1" applyBorder="1" applyAlignment="1" applyProtection="1">
      <alignment horizontal="center" vertical="top" wrapText="1"/>
    </xf>
    <xf numFmtId="0" fontId="0" fillId="0" borderId="12" xfId="0" applyBorder="1" applyAlignment="1" applyProtection="1">
      <alignment vertical="top" wrapText="1"/>
    </xf>
    <xf numFmtId="0" fontId="0" fillId="0" borderId="11" xfId="0" applyBorder="1" applyAlignment="1" applyProtection="1">
      <alignment vertical="top" wrapText="1"/>
    </xf>
    <xf numFmtId="0" fontId="7" fillId="3" borderId="5" xfId="0" applyFont="1" applyFill="1" applyBorder="1" applyAlignment="1" applyProtection="1">
      <alignment horizontal="center" vertical="top" wrapText="1"/>
    </xf>
    <xf numFmtId="4" fontId="6" fillId="0" borderId="0" xfId="0" applyNumberFormat="1" applyFont="1" applyAlignment="1" applyProtection="1">
      <alignment vertical="top" wrapText="1"/>
    </xf>
    <xf numFmtId="0" fontId="6" fillId="0" borderId="3" xfId="0" applyFont="1" applyFill="1" applyBorder="1" applyAlignment="1" applyProtection="1">
      <alignment vertical="top" wrapText="1"/>
    </xf>
    <xf numFmtId="0" fontId="0" fillId="3" borderId="19" xfId="0" applyFill="1" applyBorder="1" applyAlignment="1" applyProtection="1">
      <alignment horizontal="center" vertical="top" wrapText="1"/>
    </xf>
    <xf numFmtId="0" fontId="6" fillId="3" borderId="19" xfId="0" applyFont="1" applyFill="1" applyBorder="1" applyAlignment="1" applyProtection="1">
      <alignment horizontal="center" vertical="top" wrapText="1"/>
    </xf>
    <xf numFmtId="0" fontId="13" fillId="0" borderId="19" xfId="0" applyFont="1" applyBorder="1" applyAlignment="1" applyProtection="1">
      <alignment horizontal="center" vertical="top" wrapText="1"/>
    </xf>
    <xf numFmtId="0" fontId="11" fillId="0" borderId="19" xfId="0" applyFont="1" applyBorder="1" applyAlignment="1" applyProtection="1">
      <alignment vertical="top" wrapText="1"/>
    </xf>
    <xf numFmtId="4" fontId="0" fillId="0" borderId="19" xfId="0" applyNumberFormat="1" applyBorder="1" applyAlignment="1" applyProtection="1">
      <alignment vertical="top" wrapText="1"/>
    </xf>
    <xf numFmtId="0" fontId="0" fillId="3" borderId="17" xfId="0" applyFill="1" applyBorder="1" applyAlignment="1" applyProtection="1">
      <alignment vertical="top" wrapText="1"/>
    </xf>
    <xf numFmtId="49" fontId="0" fillId="0" borderId="3" xfId="0" applyNumberFormat="1" applyBorder="1" applyAlignment="1" applyProtection="1">
      <alignment vertical="top" wrapText="1"/>
    </xf>
    <xf numFmtId="0" fontId="13" fillId="0" borderId="19" xfId="0" applyFont="1" applyBorder="1" applyAlignment="1" applyProtection="1">
      <alignment vertical="top" wrapText="1"/>
    </xf>
    <xf numFmtId="0" fontId="13" fillId="3" borderId="19" xfId="0" applyFont="1" applyFill="1" applyBorder="1" applyAlignment="1" applyProtection="1">
      <alignment horizontal="center" vertical="top" wrapText="1"/>
    </xf>
    <xf numFmtId="4" fontId="0" fillId="0" borderId="19" xfId="0" applyNumberFormat="1" applyBorder="1" applyAlignment="1" applyProtection="1">
      <alignment horizontal="center" vertical="top" wrapText="1"/>
    </xf>
    <xf numFmtId="0" fontId="0" fillId="3" borderId="17" xfId="0" applyFill="1" applyBorder="1" applyAlignment="1" applyProtection="1">
      <alignment horizontal="center" vertical="top" wrapText="1"/>
    </xf>
    <xf numFmtId="0" fontId="7" fillId="0" borderId="19" xfId="0" applyFont="1" applyBorder="1" applyAlignment="1" applyProtection="1">
      <alignment vertical="top" wrapText="1"/>
    </xf>
    <xf numFmtId="2" fontId="0" fillId="3" borderId="19" xfId="0" applyNumberFormat="1" applyFill="1" applyBorder="1" applyAlignment="1" applyProtection="1">
      <alignment vertical="top" wrapText="1"/>
    </xf>
    <xf numFmtId="44" fontId="0" fillId="3" borderId="19" xfId="0" applyNumberFormat="1" applyFill="1" applyBorder="1" applyAlignment="1" applyProtection="1">
      <alignment vertical="top" wrapText="1"/>
    </xf>
    <xf numFmtId="43" fontId="0" fillId="3" borderId="19" xfId="0" applyNumberFormat="1" applyFill="1" applyBorder="1" applyAlignment="1" applyProtection="1">
      <alignment vertical="top" wrapText="1"/>
    </xf>
    <xf numFmtId="4" fontId="0" fillId="3" borderId="19" xfId="0" applyNumberFormat="1" applyFill="1" applyBorder="1" applyAlignment="1" applyProtection="1">
      <alignment vertical="top" wrapText="1"/>
    </xf>
    <xf numFmtId="4" fontId="0" fillId="3" borderId="17" xfId="0" applyNumberFormat="1" applyFill="1" applyBorder="1" applyAlignment="1" applyProtection="1">
      <alignment vertical="top" wrapText="1"/>
    </xf>
    <xf numFmtId="49" fontId="7" fillId="0" borderId="3" xfId="0" applyNumberFormat="1" applyFont="1" applyBorder="1" applyAlignment="1" applyProtection="1">
      <alignment vertical="top" wrapText="1"/>
    </xf>
    <xf numFmtId="0" fontId="0" fillId="0" borderId="3" xfId="0" applyBorder="1" applyAlignment="1" applyProtection="1">
      <alignment vertical="top" wrapText="1"/>
    </xf>
    <xf numFmtId="0" fontId="0" fillId="4" borderId="0" xfId="0" applyFill="1" applyAlignment="1" applyProtection="1">
      <alignment vertical="top"/>
    </xf>
    <xf numFmtId="0" fontId="11" fillId="4" borderId="19" xfId="0" applyFont="1" applyFill="1" applyBorder="1" applyAlignment="1" applyProtection="1">
      <alignment vertical="top" wrapText="1"/>
    </xf>
    <xf numFmtId="4" fontId="0" fillId="4" borderId="19" xfId="0" applyNumberFormat="1" applyFill="1" applyBorder="1" applyAlignment="1" applyProtection="1">
      <alignment horizontal="center" vertical="top" wrapText="1"/>
    </xf>
    <xf numFmtId="4" fontId="0" fillId="4" borderId="19" xfId="0" applyNumberFormat="1" applyFill="1" applyBorder="1" applyAlignment="1" applyProtection="1">
      <alignment vertical="top" wrapText="1"/>
    </xf>
    <xf numFmtId="49" fontId="7" fillId="4" borderId="3" xfId="0" applyNumberFormat="1" applyFont="1" applyFill="1" applyBorder="1" applyAlignment="1" applyProtection="1">
      <alignment vertical="top" wrapText="1"/>
    </xf>
    <xf numFmtId="0" fontId="6" fillId="0" borderId="19" xfId="0" applyFont="1" applyBorder="1" applyAlignment="1" applyProtection="1">
      <alignment vertical="top" wrapText="1"/>
    </xf>
    <xf numFmtId="49" fontId="0" fillId="4" borderId="3" xfId="0" applyNumberFormat="1" applyFill="1" applyBorder="1" applyAlignment="1" applyProtection="1">
      <alignment vertical="top" wrapText="1"/>
    </xf>
    <xf numFmtId="0" fontId="0" fillId="3" borderId="0" xfId="0" applyFill="1" applyAlignment="1" applyProtection="1">
      <alignment vertical="top"/>
    </xf>
    <xf numFmtId="0" fontId="7" fillId="3" borderId="19" xfId="0" applyFont="1" applyFill="1" applyBorder="1" applyAlignment="1" applyProtection="1">
      <alignment vertical="top" wrapText="1"/>
    </xf>
    <xf numFmtId="0" fontId="0" fillId="3" borderId="19" xfId="0" applyFill="1" applyBorder="1" applyAlignment="1" applyProtection="1">
      <alignment vertical="top" wrapText="1"/>
    </xf>
    <xf numFmtId="0" fontId="0" fillId="3" borderId="3" xfId="0" applyFill="1" applyBorder="1" applyAlignment="1" applyProtection="1">
      <alignment vertical="top" wrapText="1"/>
    </xf>
    <xf numFmtId="0" fontId="7" fillId="4" borderId="19" xfId="0" applyFont="1" applyFill="1" applyBorder="1" applyAlignment="1" applyProtection="1">
      <alignment vertical="top" wrapText="1"/>
    </xf>
    <xf numFmtId="49" fontId="7" fillId="3" borderId="17" xfId="0" applyNumberFormat="1" applyFont="1" applyFill="1" applyBorder="1" applyAlignment="1" applyProtection="1">
      <alignment vertical="top" wrapText="1"/>
    </xf>
    <xf numFmtId="49" fontId="7" fillId="3" borderId="6" xfId="0" applyNumberFormat="1" applyFont="1" applyFill="1" applyBorder="1" applyAlignment="1" applyProtection="1">
      <alignment vertical="top" wrapText="1"/>
    </xf>
    <xf numFmtId="0" fontId="6" fillId="3" borderId="0" xfId="0" applyFont="1" applyFill="1" applyAlignment="1" applyProtection="1">
      <alignment vertical="top"/>
    </xf>
    <xf numFmtId="0" fontId="6" fillId="3" borderId="19" xfId="0" applyFont="1" applyFill="1" applyBorder="1" applyAlignment="1" applyProtection="1">
      <alignment vertical="top" wrapText="1"/>
    </xf>
    <xf numFmtId="2" fontId="6" fillId="3" borderId="19" xfId="0" applyNumberFormat="1" applyFont="1" applyFill="1" applyBorder="1" applyAlignment="1" applyProtection="1">
      <alignment vertical="top" wrapText="1"/>
    </xf>
    <xf numFmtId="44" fontId="6" fillId="3" borderId="19" xfId="0" applyNumberFormat="1" applyFont="1" applyFill="1" applyBorder="1" applyAlignment="1" applyProtection="1">
      <alignment vertical="top" wrapText="1"/>
    </xf>
    <xf numFmtId="43" fontId="6" fillId="3" borderId="19" xfId="0" applyNumberFormat="1" applyFont="1" applyFill="1" applyBorder="1" applyAlignment="1" applyProtection="1">
      <alignment vertical="top" wrapText="1"/>
    </xf>
    <xf numFmtId="4" fontId="6" fillId="3" borderId="19" xfId="0" applyNumberFormat="1" applyFont="1" applyFill="1" applyBorder="1" applyAlignment="1" applyProtection="1">
      <alignment vertical="top" wrapText="1"/>
    </xf>
    <xf numFmtId="4" fontId="6" fillId="3" borderId="17" xfId="0" applyNumberFormat="1" applyFont="1" applyFill="1" applyBorder="1" applyAlignment="1" applyProtection="1">
      <alignment vertical="top" wrapText="1"/>
    </xf>
    <xf numFmtId="4" fontId="6" fillId="0" borderId="19" xfId="0" applyNumberFormat="1" applyFont="1" applyBorder="1" applyAlignment="1" applyProtection="1">
      <alignment vertical="top" wrapText="1"/>
    </xf>
    <xf numFmtId="4" fontId="7" fillId="4" borderId="19" xfId="0" applyNumberFormat="1" applyFont="1" applyFill="1" applyBorder="1" applyAlignment="1" applyProtection="1">
      <alignment horizontal="center" vertical="top" wrapText="1"/>
    </xf>
    <xf numFmtId="0" fontId="7" fillId="3" borderId="17" xfId="0" applyFont="1" applyFill="1" applyBorder="1" applyAlignment="1" applyProtection="1">
      <alignment horizontal="center" vertical="top" wrapText="1"/>
    </xf>
    <xf numFmtId="49" fontId="7" fillId="3" borderId="3" xfId="0" applyNumberFormat="1" applyFont="1" applyFill="1" applyBorder="1" applyAlignment="1" applyProtection="1">
      <alignment vertical="top" wrapText="1"/>
    </xf>
    <xf numFmtId="49" fontId="6" fillId="4" borderId="3" xfId="0" applyNumberFormat="1" applyFont="1" applyFill="1" applyBorder="1" applyAlignment="1" applyProtection="1">
      <alignment vertical="top" wrapText="1"/>
    </xf>
    <xf numFmtId="0" fontId="13" fillId="3" borderId="19" xfId="0" applyFont="1" applyFill="1" applyBorder="1" applyAlignment="1" applyProtection="1">
      <alignment horizontal="center" vertical="top"/>
    </xf>
    <xf numFmtId="4" fontId="13" fillId="0" borderId="19" xfId="0" applyNumberFormat="1" applyFont="1" applyBorder="1" applyAlignment="1" applyProtection="1">
      <alignment horizontal="center" vertical="top" wrapText="1"/>
    </xf>
    <xf numFmtId="0" fontId="13" fillId="3" borderId="17" xfId="0" applyFont="1" applyFill="1" applyBorder="1" applyAlignment="1" applyProtection="1">
      <alignment horizontal="center" vertical="top" wrapText="1"/>
    </xf>
    <xf numFmtId="4" fontId="13" fillId="0" borderId="19" xfId="0" applyNumberFormat="1" applyFont="1" applyBorder="1" applyAlignment="1" applyProtection="1">
      <alignment vertical="top" wrapText="1"/>
    </xf>
    <xf numFmtId="0" fontId="13" fillId="0" borderId="0" xfId="0" applyFont="1" applyAlignment="1" applyProtection="1">
      <alignment vertical="top"/>
    </xf>
    <xf numFmtId="49" fontId="13" fillId="0" borderId="3" xfId="0" applyNumberFormat="1" applyFont="1" applyBorder="1" applyAlignment="1" applyProtection="1">
      <alignment vertical="top" wrapText="1"/>
    </xf>
    <xf numFmtId="49" fontId="14" fillId="0" borderId="3" xfId="0" applyNumberFormat="1" applyFont="1" applyBorder="1" applyAlignment="1" applyProtection="1">
      <alignment vertical="top" wrapText="1"/>
    </xf>
    <xf numFmtId="0" fontId="13" fillId="4" borderId="19" xfId="0" applyFont="1" applyFill="1" applyBorder="1" applyAlignment="1" applyProtection="1">
      <alignment vertical="top" wrapText="1"/>
    </xf>
    <xf numFmtId="49" fontId="7" fillId="4" borderId="3" xfId="0" applyNumberFormat="1" applyFont="1" applyFill="1" applyBorder="1" applyAlignment="1" applyProtection="1">
      <alignment wrapText="1"/>
    </xf>
    <xf numFmtId="49" fontId="7" fillId="0" borderId="3" xfId="0" applyNumberFormat="1" applyFont="1" applyBorder="1" applyAlignment="1" applyProtection="1">
      <alignment wrapText="1"/>
    </xf>
    <xf numFmtId="0" fontId="7" fillId="0" borderId="0" xfId="0" applyFont="1" applyAlignment="1" applyProtection="1">
      <alignment vertical="top"/>
    </xf>
    <xf numFmtId="0" fontId="6" fillId="0" borderId="17" xfId="0" applyFont="1" applyBorder="1" applyAlignment="1" applyProtection="1">
      <alignment vertical="top" wrapText="1"/>
    </xf>
    <xf numFmtId="0" fontId="0" fillId="0" borderId="17" xfId="0" applyBorder="1" applyAlignment="1" applyProtection="1">
      <alignment horizontal="center" vertical="top" wrapText="1"/>
    </xf>
    <xf numFmtId="4" fontId="0" fillId="0" borderId="17" xfId="0" applyNumberFormat="1" applyBorder="1" applyAlignment="1" applyProtection="1">
      <alignment horizontal="center" vertical="top" wrapText="1"/>
    </xf>
    <xf numFmtId="4" fontId="0" fillId="0" borderId="17" xfId="0" applyNumberFormat="1" applyBorder="1" applyAlignment="1" applyProtection="1">
      <alignment vertical="top" wrapText="1"/>
    </xf>
    <xf numFmtId="0" fontId="0" fillId="0" borderId="3" xfId="0" applyBorder="1" applyAlignment="1" applyProtection="1">
      <alignment vertical="top"/>
    </xf>
    <xf numFmtId="0" fontId="11" fillId="2" borderId="3" xfId="0" applyFont="1" applyFill="1" applyBorder="1" applyAlignment="1" applyProtection="1">
      <alignment vertical="top" wrapText="1"/>
    </xf>
    <xf numFmtId="0" fontId="11" fillId="3" borderId="3" xfId="0" applyFont="1" applyFill="1" applyBorder="1" applyAlignment="1" applyProtection="1">
      <alignment horizontal="center" vertical="top" wrapText="1"/>
    </xf>
    <xf numFmtId="0" fontId="0" fillId="2" borderId="3" xfId="0" applyFill="1" applyBorder="1" applyAlignment="1" applyProtection="1">
      <alignment vertical="top" wrapText="1"/>
    </xf>
    <xf numFmtId="4" fontId="0" fillId="2" borderId="3" xfId="0" applyNumberFormat="1" applyFill="1" applyBorder="1" applyAlignment="1" applyProtection="1">
      <alignment vertical="top" wrapText="1"/>
    </xf>
    <xf numFmtId="164" fontId="0" fillId="2" borderId="3" xfId="0" applyNumberFormat="1" applyFill="1" applyBorder="1" applyAlignment="1" applyProtection="1">
      <alignment vertical="top" wrapText="1"/>
    </xf>
    <xf numFmtId="0" fontId="0" fillId="2" borderId="3" xfId="0" applyFill="1" applyBorder="1" applyAlignment="1" applyProtection="1">
      <alignment horizontal="center" vertical="top" wrapText="1"/>
    </xf>
    <xf numFmtId="0" fontId="0" fillId="0" borderId="7" xfId="0" applyBorder="1" applyAlignment="1" applyProtection="1">
      <alignment vertical="top" wrapText="1"/>
    </xf>
    <xf numFmtId="0" fontId="7" fillId="3" borderId="8" xfId="0" applyFont="1" applyFill="1" applyBorder="1" applyAlignment="1" applyProtection="1">
      <alignment horizontal="center" vertical="top"/>
    </xf>
    <xf numFmtId="0" fontId="0" fillId="0" borderId="8" xfId="0" applyBorder="1" applyAlignment="1" applyProtection="1">
      <alignment vertical="top"/>
    </xf>
    <xf numFmtId="4" fontId="0" fillId="0" borderId="8" xfId="0" applyNumberFormat="1" applyBorder="1" applyAlignment="1" applyProtection="1">
      <alignment vertical="top"/>
    </xf>
    <xf numFmtId="0" fontId="0" fillId="3" borderId="0" xfId="0" applyFill="1" applyBorder="1" applyAlignment="1" applyProtection="1">
      <alignment vertical="top"/>
    </xf>
    <xf numFmtId="164" fontId="0" fillId="0" borderId="8" xfId="0" applyNumberFormat="1" applyBorder="1" applyAlignment="1" applyProtection="1">
      <alignment vertical="top"/>
    </xf>
    <xf numFmtId="0" fontId="0" fillId="0" borderId="9" xfId="0" applyBorder="1" applyAlignment="1" applyProtection="1">
      <alignment vertical="top"/>
    </xf>
    <xf numFmtId="0" fontId="7" fillId="3" borderId="0" xfId="0" applyFont="1" applyFill="1" applyAlignment="1" applyProtection="1">
      <alignment horizontal="center" vertical="top"/>
    </xf>
    <xf numFmtId="4" fontId="0" fillId="0" borderId="0" xfId="0" applyNumberFormat="1" applyAlignment="1" applyProtection="1">
      <alignment vertical="top"/>
    </xf>
    <xf numFmtId="0" fontId="0" fillId="3" borderId="10" xfId="0" applyFill="1" applyBorder="1" applyAlignment="1" applyProtection="1">
      <alignment horizontal="left" vertical="top" wrapText="1"/>
    </xf>
    <xf numFmtId="0" fontId="7" fillId="3" borderId="0" xfId="0" applyFont="1" applyFill="1" applyAlignment="1" applyProtection="1">
      <alignment horizontal="center"/>
    </xf>
    <xf numFmtId="0" fontId="0" fillId="0" borderId="22" xfId="0" applyBorder="1" applyAlignment="1" applyProtection="1">
      <alignment vertical="top"/>
    </xf>
    <xf numFmtId="0" fontId="0" fillId="3" borderId="17" xfId="0" applyFill="1" applyBorder="1" applyAlignment="1" applyProtection="1">
      <alignment vertical="top"/>
    </xf>
    <xf numFmtId="0" fontId="0" fillId="0" borderId="20" xfId="0" applyBorder="1" applyAlignment="1" applyProtection="1">
      <alignment vertical="top" wrapText="1"/>
    </xf>
    <xf numFmtId="0" fontId="7" fillId="0" borderId="23" xfId="0" applyFont="1" applyBorder="1" applyAlignment="1" applyProtection="1">
      <alignment vertical="top" wrapText="1"/>
    </xf>
    <xf numFmtId="0" fontId="7" fillId="0" borderId="24" xfId="0" applyFont="1" applyBorder="1" applyAlignment="1" applyProtection="1">
      <alignment vertical="top" wrapText="1"/>
    </xf>
    <xf numFmtId="0" fontId="7" fillId="0" borderId="20" xfId="0" applyFont="1" applyBorder="1" applyAlignment="1" applyProtection="1">
      <alignment vertical="top" wrapText="1"/>
    </xf>
    <xf numFmtId="10" fontId="14" fillId="0" borderId="19" xfId="0" applyNumberFormat="1" applyFont="1" applyBorder="1" applyAlignment="1" applyProtection="1">
      <alignment vertical="top" wrapText="1"/>
    </xf>
    <xf numFmtId="10" fontId="14" fillId="3" borderId="17" xfId="0" applyNumberFormat="1" applyFont="1" applyFill="1" applyBorder="1" applyAlignment="1" applyProtection="1">
      <alignment vertical="top" wrapText="1"/>
    </xf>
    <xf numFmtId="4" fontId="0" fillId="0" borderId="25" xfId="0" applyNumberFormat="1" applyBorder="1" applyAlignment="1" applyProtection="1">
      <alignment vertical="top" wrapText="1"/>
    </xf>
    <xf numFmtId="4" fontId="0" fillId="0" borderId="26" xfId="0" applyNumberFormat="1" applyBorder="1" applyAlignment="1" applyProtection="1">
      <alignment vertical="top" wrapText="1"/>
    </xf>
    <xf numFmtId="0" fontId="0" fillId="0" borderId="23" xfId="0" applyBorder="1" applyAlignment="1" applyProtection="1">
      <alignment vertical="top" wrapText="1"/>
    </xf>
    <xf numFmtId="0" fontId="0" fillId="0" borderId="24" xfId="0" applyBorder="1" applyAlignment="1" applyProtection="1">
      <alignment vertical="top" wrapText="1"/>
    </xf>
    <xf numFmtId="0" fontId="0" fillId="0" borderId="22" xfId="0" applyBorder="1" applyAlignment="1" applyProtection="1">
      <alignment vertical="top" wrapText="1"/>
    </xf>
    <xf numFmtId="4" fontId="0" fillId="0" borderId="21" xfId="0" applyNumberFormat="1" applyBorder="1" applyAlignment="1" applyProtection="1">
      <alignment vertical="top" wrapText="1"/>
    </xf>
    <xf numFmtId="10" fontId="7" fillId="0" borderId="19" xfId="0" applyNumberFormat="1" applyFont="1" applyBorder="1" applyAlignment="1" applyProtection="1">
      <alignment vertical="top" wrapText="1"/>
    </xf>
    <xf numFmtId="10" fontId="6" fillId="3" borderId="17" xfId="0" applyNumberFormat="1" applyFont="1" applyFill="1" applyBorder="1" applyAlignment="1" applyProtection="1">
      <alignment vertical="top" wrapText="1"/>
    </xf>
    <xf numFmtId="0" fontId="0" fillId="0" borderId="23" xfId="0" applyBorder="1" applyAlignment="1" applyProtection="1">
      <alignment horizontal="left" vertical="top" wrapText="1"/>
    </xf>
    <xf numFmtId="10" fontId="0" fillId="0" borderId="19" xfId="0" applyNumberFormat="1" applyBorder="1" applyAlignment="1" applyProtection="1">
      <alignment vertical="top" wrapText="1"/>
    </xf>
    <xf numFmtId="10" fontId="0" fillId="3" borderId="17" xfId="0" applyNumberFormat="1" applyFill="1" applyBorder="1" applyAlignment="1" applyProtection="1">
      <alignment vertical="top" wrapText="1"/>
    </xf>
    <xf numFmtId="0" fontId="11" fillId="0" borderId="21" xfId="0" applyFont="1" applyBorder="1" applyAlignment="1" applyProtection="1">
      <alignment vertical="top" wrapText="1"/>
    </xf>
    <xf numFmtId="0" fontId="0" fillId="0" borderId="21" xfId="0" applyBorder="1" applyAlignment="1" applyProtection="1">
      <alignment vertical="top"/>
    </xf>
    <xf numFmtId="0" fontId="0" fillId="0" borderId="21" xfId="0" applyBorder="1" applyAlignment="1" applyProtection="1">
      <alignment vertical="top" wrapText="1"/>
    </xf>
    <xf numFmtId="4" fontId="0" fillId="0" borderId="21" xfId="0" applyNumberFormat="1" applyBorder="1" applyAlignment="1" applyProtection="1">
      <alignment vertical="top"/>
    </xf>
    <xf numFmtId="0" fontId="11" fillId="0" borderId="23" xfId="0" applyFont="1" applyBorder="1" applyAlignment="1" applyProtection="1">
      <alignment vertical="top" wrapText="1"/>
    </xf>
    <xf numFmtId="0" fontId="11" fillId="0" borderId="24" xfId="0" applyFont="1" applyBorder="1" applyAlignment="1" applyProtection="1">
      <alignment vertical="top" wrapText="1"/>
    </xf>
    <xf numFmtId="0" fontId="11" fillId="0" borderId="20" xfId="0" applyFont="1" applyBorder="1" applyAlignment="1" applyProtection="1">
      <alignment vertical="top" wrapText="1"/>
    </xf>
    <xf numFmtId="0" fontId="7" fillId="0" borderId="27" xfId="0" applyFont="1" applyBorder="1" applyAlignment="1" applyProtection="1">
      <alignment horizontal="left" vertical="top" wrapText="1"/>
    </xf>
    <xf numFmtId="0" fontId="7" fillId="0" borderId="28" xfId="0" applyFont="1" applyBorder="1" applyAlignment="1" applyProtection="1">
      <alignment horizontal="left" vertical="top" wrapText="1"/>
    </xf>
    <xf numFmtId="0" fontId="7" fillId="0" borderId="29" xfId="0" applyFont="1" applyBorder="1" applyAlignment="1" applyProtection="1">
      <alignment horizontal="left" vertical="top" wrapText="1"/>
    </xf>
    <xf numFmtId="0" fontId="7" fillId="0" borderId="30" xfId="0" applyFont="1" applyBorder="1" applyAlignment="1" applyProtection="1">
      <alignment horizontal="left" vertical="top" wrapText="1"/>
    </xf>
    <xf numFmtId="0" fontId="7" fillId="0" borderId="31" xfId="0" applyFont="1" applyBorder="1" applyAlignment="1" applyProtection="1">
      <alignment horizontal="left" vertical="top" wrapText="1"/>
    </xf>
    <xf numFmtId="0" fontId="7" fillId="0" borderId="32" xfId="0" applyFont="1" applyBorder="1" applyAlignment="1" applyProtection="1">
      <alignment horizontal="left" vertical="top" wrapText="1"/>
    </xf>
    <xf numFmtId="10" fontId="0" fillId="0" borderId="17" xfId="0" applyNumberFormat="1" applyBorder="1" applyAlignment="1" applyProtection="1">
      <alignment vertical="top" wrapText="1"/>
    </xf>
    <xf numFmtId="0" fontId="7" fillId="2" borderId="3" xfId="0" applyFont="1" applyFill="1" applyBorder="1" applyAlignment="1" applyProtection="1">
      <alignment vertical="top" wrapText="1"/>
    </xf>
    <xf numFmtId="10" fontId="6" fillId="0" borderId="19" xfId="0" applyNumberFormat="1" applyFont="1" applyBorder="1" applyAlignment="1" applyProtection="1">
      <alignment vertical="top" wrapText="1"/>
    </xf>
    <xf numFmtId="0" fontId="0" fillId="0" borderId="19" xfId="0" applyFont="1" applyBorder="1" applyAlignment="1" applyProtection="1">
      <alignment horizontal="center" vertical="top" wrapText="1"/>
    </xf>
    <xf numFmtId="4" fontId="7" fillId="0" borderId="19" xfId="0" applyNumberFormat="1" applyFont="1" applyBorder="1" applyAlignment="1" applyProtection="1">
      <alignment vertical="top" wrapText="1"/>
    </xf>
    <xf numFmtId="0" fontId="6" fillId="0" borderId="23" xfId="0" applyFont="1" applyBorder="1" applyAlignment="1" applyProtection="1">
      <alignment vertical="top" wrapText="1"/>
    </xf>
    <xf numFmtId="0" fontId="6" fillId="0" borderId="24" xfId="0" applyFont="1" applyBorder="1" applyAlignment="1" applyProtection="1">
      <alignment vertical="top" wrapText="1"/>
    </xf>
    <xf numFmtId="0" fontId="6" fillId="0" borderId="20" xfId="0" applyFont="1" applyBorder="1" applyAlignment="1" applyProtection="1">
      <alignment vertical="top" wrapText="1"/>
    </xf>
    <xf numFmtId="0" fontId="7" fillId="0" borderId="3" xfId="0" applyFont="1" applyBorder="1" applyAlignment="1" applyProtection="1">
      <alignment vertical="top" wrapText="1"/>
    </xf>
    <xf numFmtId="0" fontId="11" fillId="0" borderId="26" xfId="0" applyFont="1" applyBorder="1" applyAlignment="1" applyProtection="1">
      <alignment vertical="top" wrapText="1"/>
    </xf>
    <xf numFmtId="0" fontId="0" fillId="0" borderId="25" xfId="0" applyBorder="1" applyAlignment="1" applyProtection="1">
      <alignment vertical="top" wrapText="1"/>
    </xf>
    <xf numFmtId="0" fontId="8" fillId="0" borderId="11" xfId="0" applyFont="1" applyBorder="1" applyAlignment="1" applyProtection="1">
      <alignment vertical="top" wrapText="1"/>
    </xf>
    <xf numFmtId="0" fontId="11" fillId="3" borderId="5" xfId="0" applyFont="1" applyFill="1" applyBorder="1" applyAlignment="1" applyProtection="1">
      <alignment horizontal="center"/>
    </xf>
    <xf numFmtId="0" fontId="8" fillId="0" borderId="5" xfId="0" applyFont="1" applyBorder="1" applyAlignment="1" applyProtection="1">
      <alignment vertical="top"/>
    </xf>
    <xf numFmtId="4" fontId="8" fillId="0" borderId="5" xfId="0" applyNumberFormat="1" applyFont="1" applyBorder="1" applyAlignment="1" applyProtection="1">
      <alignment vertical="top"/>
    </xf>
    <xf numFmtId="0" fontId="8" fillId="3" borderId="0" xfId="0" applyFont="1" applyFill="1" applyBorder="1" applyAlignment="1" applyProtection="1">
      <alignment horizontal="left" vertical="top" wrapText="1"/>
    </xf>
    <xf numFmtId="44" fontId="8" fillId="2" borderId="3" xfId="0" applyNumberFormat="1" applyFont="1" applyFill="1" applyBorder="1" applyAlignment="1" applyProtection="1">
      <alignment vertical="top" wrapText="1"/>
    </xf>
    <xf numFmtId="4" fontId="11" fillId="2" borderId="3" xfId="0" applyNumberFormat="1" applyFont="1" applyFill="1" applyBorder="1" applyAlignment="1" applyProtection="1">
      <alignment vertical="top" wrapText="1"/>
    </xf>
    <xf numFmtId="0" fontId="8" fillId="2" borderId="3" xfId="0" applyFont="1" applyFill="1" applyBorder="1" applyAlignment="1" applyProtection="1">
      <alignment vertical="top" wrapText="1"/>
    </xf>
    <xf numFmtId="0" fontId="8" fillId="0" borderId="0" xfId="0" applyFont="1" applyAlignment="1" applyProtection="1">
      <alignment vertical="top"/>
    </xf>
    <xf numFmtId="0" fontId="8" fillId="0" borderId="3" xfId="0" applyFont="1" applyBorder="1" applyAlignment="1" applyProtection="1">
      <alignment vertical="top" wrapText="1"/>
    </xf>
    <xf numFmtId="0" fontId="8" fillId="2" borderId="7" xfId="0" applyFont="1" applyFill="1" applyBorder="1" applyAlignment="1" applyProtection="1">
      <alignment horizontal="left" vertical="top" wrapText="1"/>
    </xf>
    <xf numFmtId="0" fontId="8" fillId="2" borderId="8" xfId="0" applyFont="1" applyFill="1" applyBorder="1" applyAlignment="1" applyProtection="1">
      <alignment horizontal="left" vertical="top" wrapText="1"/>
    </xf>
    <xf numFmtId="0" fontId="8" fillId="2" borderId="9" xfId="0" applyFont="1" applyFill="1" applyBorder="1" applyAlignment="1" applyProtection="1">
      <alignment horizontal="left" vertical="top" wrapText="1"/>
    </xf>
    <xf numFmtId="0" fontId="0" fillId="0" borderId="33" xfId="0" applyBorder="1" applyAlignment="1" applyProtection="1">
      <alignment horizontal="center" vertical="top"/>
    </xf>
    <xf numFmtId="0" fontId="0" fillId="0" borderId="34" xfId="0" applyBorder="1" applyAlignment="1" applyProtection="1">
      <alignment horizontal="center" vertical="top"/>
    </xf>
    <xf numFmtId="0" fontId="0" fillId="0" borderId="35" xfId="0" applyBorder="1" applyAlignment="1" applyProtection="1">
      <alignment horizontal="center" vertical="top"/>
    </xf>
    <xf numFmtId="0" fontId="0" fillId="2" borderId="7" xfId="0" applyFill="1" applyBorder="1" applyAlignment="1" applyProtection="1">
      <alignment horizontal="left" vertical="top" wrapText="1"/>
    </xf>
    <xf numFmtId="0" fontId="0" fillId="2" borderId="8" xfId="0" applyFill="1" applyBorder="1" applyAlignment="1" applyProtection="1">
      <alignment horizontal="left" vertical="top" wrapText="1"/>
    </xf>
    <xf numFmtId="0" fontId="0" fillId="2" borderId="9" xfId="0" applyFill="1" applyBorder="1" applyAlignment="1" applyProtection="1">
      <alignment horizontal="left" vertical="top" wrapText="1"/>
    </xf>
    <xf numFmtId="0" fontId="11" fillId="0" borderId="23" xfId="0" applyFont="1" applyBorder="1" applyAlignment="1" applyProtection="1">
      <alignment horizontal="left" vertical="top" wrapText="1"/>
    </xf>
    <xf numFmtId="0" fontId="11" fillId="0" borderId="24" xfId="0" applyFont="1" applyBorder="1" applyAlignment="1" applyProtection="1">
      <alignment horizontal="left" vertical="top" wrapText="1"/>
    </xf>
    <xf numFmtId="0" fontId="11" fillId="0" borderId="20" xfId="0" applyFont="1" applyBorder="1" applyAlignment="1" applyProtection="1">
      <alignment horizontal="left" vertical="top" wrapText="1"/>
    </xf>
    <xf numFmtId="0" fontId="0" fillId="0" borderId="23" xfId="0" applyBorder="1" applyAlignment="1" applyProtection="1">
      <alignment horizontal="left" vertical="top" wrapText="1"/>
    </xf>
    <xf numFmtId="0" fontId="0" fillId="0" borderId="24" xfId="0" applyBorder="1" applyAlignment="1" applyProtection="1">
      <alignment horizontal="left" vertical="top" wrapText="1"/>
    </xf>
    <xf numFmtId="0" fontId="0" fillId="0" borderId="20" xfId="0" applyBorder="1" applyAlignment="1" applyProtection="1">
      <alignment horizontal="left" vertical="top" wrapText="1"/>
    </xf>
    <xf numFmtId="0" fontId="7" fillId="2" borderId="7" xfId="0" applyFont="1" applyFill="1" applyBorder="1" applyAlignment="1" applyProtection="1">
      <alignment horizontal="left" vertical="top" wrapText="1"/>
    </xf>
    <xf numFmtId="0" fontId="7" fillId="2" borderId="8" xfId="0" applyFont="1" applyFill="1" applyBorder="1" applyAlignment="1" applyProtection="1">
      <alignment horizontal="left" vertical="top" wrapText="1"/>
    </xf>
    <xf numFmtId="0" fontId="7" fillId="2" borderId="9" xfId="0" applyFont="1" applyFill="1" applyBorder="1" applyAlignment="1" applyProtection="1">
      <alignment horizontal="left" vertical="top" wrapText="1"/>
    </xf>
    <xf numFmtId="0" fontId="0" fillId="0" borderId="11" xfId="0" applyBorder="1" applyAlignment="1">
      <alignment horizontal="center" vertical="top"/>
    </xf>
    <xf numFmtId="0" fontId="0" fillId="0" borderId="5" xfId="0" applyBorder="1" applyAlignment="1">
      <alignment horizontal="center" vertical="top"/>
    </xf>
    <xf numFmtId="49" fontId="7" fillId="3" borderId="6" xfId="0" applyNumberFormat="1" applyFont="1" applyFill="1" applyBorder="1" applyAlignment="1" applyProtection="1">
      <alignment horizontal="center" vertical="top" wrapText="1"/>
    </xf>
    <xf numFmtId="49" fontId="7" fillId="3" borderId="12" xfId="0" applyNumberFormat="1" applyFont="1" applyFill="1" applyBorder="1" applyAlignment="1" applyProtection="1">
      <alignment horizontal="center" vertical="top" wrapText="1"/>
    </xf>
    <xf numFmtId="49" fontId="7" fillId="0" borderId="6" xfId="0" applyNumberFormat="1" applyFont="1" applyBorder="1" applyAlignment="1" applyProtection="1">
      <alignment horizontal="center" vertical="top" wrapText="1"/>
    </xf>
    <xf numFmtId="49" fontId="0" fillId="2" borderId="3" xfId="0" applyNumberFormat="1" applyFill="1" applyBorder="1" applyAlignment="1" applyProtection="1">
      <alignment vertical="top" wrapText="1"/>
    </xf>
    <xf numFmtId="0" fontId="0" fillId="0" borderId="0" xfId="0" applyFont="1" applyAlignment="1" applyProtection="1">
      <alignment vertical="top" wrapText="1"/>
    </xf>
    <xf numFmtId="0" fontId="11" fillId="0" borderId="3" xfId="0" applyFont="1" applyBorder="1" applyAlignment="1">
      <alignment horizontal="center" vertical="top" wrapText="1"/>
    </xf>
    <xf numFmtId="0" fontId="0" fillId="2" borderId="3" xfId="0" applyFill="1" applyBorder="1" applyAlignment="1" applyProtection="1">
      <alignment vertical="top" wrapText="1"/>
    </xf>
    <xf numFmtId="4" fontId="11" fillId="3" borderId="7" xfId="0" applyNumberFormat="1" applyFont="1" applyFill="1" applyBorder="1" applyAlignment="1" applyProtection="1">
      <alignment vertical="top" wrapText="1"/>
    </xf>
    <xf numFmtId="4" fontId="11" fillId="3" borderId="8" xfId="0" applyNumberFormat="1" applyFont="1" applyFill="1" applyBorder="1" applyAlignment="1" applyProtection="1">
      <alignment vertical="top" wrapText="1"/>
    </xf>
    <xf numFmtId="4" fontId="11" fillId="3" borderId="9" xfId="0" applyNumberFormat="1" applyFont="1" applyFill="1" applyBorder="1" applyAlignment="1" applyProtection="1">
      <alignment vertical="top" wrapText="1"/>
    </xf>
    <xf numFmtId="0" fontId="6" fillId="0" borderId="2" xfId="0" applyFont="1" applyBorder="1" applyAlignment="1" applyProtection="1">
      <alignment vertical="top" wrapText="1"/>
    </xf>
    <xf numFmtId="0" fontId="0" fillId="2" borderId="3" xfId="0" applyFill="1" applyBorder="1" applyAlignment="1" applyProtection="1">
      <alignment horizontal="left" vertical="top" wrapText="1"/>
    </xf>
    <xf numFmtId="0" fontId="0" fillId="0" borderId="0" xfId="0" applyAlignment="1" applyProtection="1">
      <alignment vertical="top" wrapText="1"/>
    </xf>
    <xf numFmtId="0" fontId="0" fillId="2" borderId="7" xfId="0" applyNumberFormat="1" applyFill="1" applyBorder="1" applyAlignment="1" applyProtection="1">
      <alignment horizontal="left" vertical="top" wrapText="1"/>
    </xf>
    <xf numFmtId="0" fontId="0" fillId="2" borderId="3" xfId="0" applyNumberFormat="1" applyFill="1" applyBorder="1" applyAlignment="1" applyProtection="1">
      <alignment horizontal="left" vertical="top" wrapText="1"/>
    </xf>
    <xf numFmtId="0" fontId="8" fillId="2" borderId="7" xfId="0" applyFont="1" applyFill="1" applyBorder="1" applyAlignment="1" applyProtection="1">
      <alignment horizontal="center" vertical="top" wrapText="1"/>
    </xf>
    <xf numFmtId="0" fontId="8" fillId="2" borderId="8" xfId="0" applyFont="1" applyFill="1" applyBorder="1" applyAlignment="1" applyProtection="1">
      <alignment horizontal="center" vertical="top" wrapText="1"/>
    </xf>
    <xf numFmtId="0" fontId="8" fillId="2" borderId="9" xfId="0" applyFont="1" applyFill="1" applyBorder="1" applyAlignment="1" applyProtection="1">
      <alignment horizontal="center" vertical="top" wrapText="1"/>
    </xf>
    <xf numFmtId="0" fontId="16" fillId="0" borderId="1" xfId="0" applyFont="1" applyBorder="1" applyAlignment="1" applyProtection="1">
      <alignment vertical="top" wrapText="1"/>
    </xf>
    <xf numFmtId="4" fontId="11" fillId="0" borderId="2" xfId="0" applyNumberFormat="1" applyFont="1" applyBorder="1" applyAlignment="1" applyProtection="1">
      <alignment vertical="top" wrapText="1"/>
    </xf>
    <xf numFmtId="49" fontId="7" fillId="2" borderId="3" xfId="0" applyNumberFormat="1" applyFont="1" applyFill="1" applyBorder="1" applyAlignment="1" applyProtection="1">
      <alignment vertical="top" wrapText="1"/>
    </xf>
    <xf numFmtId="0" fontId="0" fillId="2" borderId="1" xfId="0" applyNumberFormat="1" applyFont="1" applyFill="1" applyBorder="1" applyAlignment="1" applyProtection="1">
      <alignment horizontal="left" vertical="top" wrapText="1"/>
      <protection locked="0"/>
    </xf>
    <xf numFmtId="0" fontId="0" fillId="2" borderId="36" xfId="0" applyNumberFormat="1" applyFont="1" applyFill="1" applyBorder="1" applyAlignment="1" applyProtection="1">
      <alignment horizontal="left" vertical="top" wrapText="1"/>
      <protection locked="0"/>
    </xf>
    <xf numFmtId="0" fontId="0" fillId="2" borderId="11" xfId="0" applyNumberFormat="1" applyFont="1" applyFill="1" applyBorder="1" applyAlignment="1" applyProtection="1">
      <alignment horizontal="left" vertical="top" wrapText="1"/>
      <protection locked="0"/>
    </xf>
    <xf numFmtId="0" fontId="0" fillId="2" borderId="37" xfId="0" applyNumberFormat="1" applyFont="1" applyFill="1" applyBorder="1" applyAlignment="1" applyProtection="1">
      <alignment horizontal="left" vertical="top" wrapText="1"/>
      <protection locked="0"/>
    </xf>
    <xf numFmtId="14" fontId="0" fillId="0" borderId="2" xfId="0" applyNumberFormat="1" applyFill="1" applyBorder="1" applyAlignment="1" applyProtection="1">
      <alignment horizontal="left" vertical="top" wrapText="1"/>
    </xf>
    <xf numFmtId="14" fontId="0" fillId="0" borderId="1" xfId="0" applyNumberFormat="1" applyFill="1" applyBorder="1" applyAlignment="1" applyProtection="1">
      <alignment horizontal="left" vertical="top" wrapText="1"/>
    </xf>
  </cellXfs>
  <cellStyles count="1">
    <cellStyle name="Standaard" xfId="0" builtinId="0"/>
  </cellStyles>
  <dxfs count="3">
    <dxf>
      <fill>
        <patternFill>
          <bgColor indexed="43"/>
        </patternFill>
      </fill>
    </dxf>
    <dxf>
      <fill>
        <patternFill>
          <bgColor indexed="43"/>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anse, Jan" id="{D82092F3-A591-4FAB-83B3-1E3504626FE8}" userId="j.janse@staatsbosbeheer.nl" providerId="PeoplePicker"/>
  <person displayName="Janse, Jan" id="{52FE943F-7346-4583-9303-37DE896F9700}" userId="S::j.janse@staatsbosbeheer.nl::cf003f17-5264-46f3-a042-de05f1f224a0" providerId="AD"/>
  <person displayName="Walhout, Benjamin" id="{5303BD31-7C33-457A-A9E7-7CCC9ACB9115}" userId="S::B.Walhout@staatsbosbeheer.nl::2c8e1877-038a-4f79-a218-65c5dc4a1075" providerId="AD"/>
  <person displayName="Walhout, Benjamin" id="{01620550-2E97-4409-8FF5-88CBE9422096}" userId="S::b.walhout@staatsbosbeheer.nl::2c8e1877-038a-4f79-a218-65c5dc4a107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9" dT="2024-04-18T09:16:58.99" personId="{5303BD31-7C33-457A-A9E7-7CCC9ACB9115}" id="{6680B2C3-8810-4265-8296-BB6F33DB0786}">
    <text xml:space="preserve">@Janse, Jan gaat dit om de aanplant van beuken haagplantsoen, zoals vermeld in inspectierapport? Zo nee, waar vallen die dan onder? </text>
    <mentions>
      <mention mentionpersonId="{D82092F3-A591-4FAB-83B3-1E3504626FE8}" mentionId="{BEFC7E5D-47FC-4C2C-902D-79FEDA6FCDD3}" startIndex="0" length="11"/>
    </mentions>
  </threadedComment>
  <threadedComment ref="B71" dT="2024-04-18T09:18:34.76" personId="{5303BD31-7C33-457A-A9E7-7CCC9ACB9115}" id="{E92EF763-DA70-44C1-A1E5-0A91B377D2F9}">
    <text>@Janse, Jan deze post is niet aangevraagd terwijl er voor de historische eikenlaan wel deze maat herplant wordt voorgeschreven?</text>
    <mentions>
      <mention mentionpersonId="{D82092F3-A591-4FAB-83B3-1E3504626FE8}" mentionId="{24E109C7-77DC-4D46-8B2D-64A945198E06}" startIndex="0" length="11"/>
    </mentions>
  </threadedComment>
  <threadedComment ref="B71" dT="2024-04-18T10:48:57.17" personId="{52FE943F-7346-4583-9303-37DE896F9700}" id="{FC1A86A3-91C5-4B01-9F90-638D583B5EDF}" parentId="{E92EF763-DA70-44C1-A1E5-0A91B377D2F9}">
    <text xml:space="preserve">Kijken we even in detail naar maandag stel ik voor. Een kaartje is erg handig, dat zit nu alleen in het inspectierapport. </text>
  </threadedComment>
  <threadedComment ref="B73" dT="2024-04-18T08:28:08.02" personId="{5303BD31-7C33-457A-A9E7-7CCC9ACB9115}" id="{0FCDC57E-8540-4F96-970C-47E2076B8ED7}">
    <text>Combineren met bovenstaande regel voor aanplant</text>
  </threadedComment>
  <threadedComment ref="AE122" dT="2024-04-15T14:26:37.86" personId="{01620550-2E97-4409-8FF5-88CBE9422096}" id="{24437429-AAE0-4368-B08E-3B05C05A37A9}">
    <text>deze regel is niet van toepassing</text>
  </threadedComment>
  <threadedComment ref="AE142" dT="2024-04-15T14:25:58.50" personId="{01620550-2E97-4409-8FF5-88CBE9422096}" id="{84A53C52-B5AD-4FB4-BFEC-D4638E50D2C5}">
    <text>ik zou hier geen aparte regel van maken, dit zit geïntegreerd in de desbetreffende regels.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241AB-D25E-4F31-B893-38D1D869F8DD}">
  <dimension ref="A1:AM177"/>
  <sheetViews>
    <sheetView showGridLines="0" tabSelected="1" topLeftCell="H1" zoomScaleNormal="100" workbookViewId="0">
      <pane ySplit="10" topLeftCell="A135" activePane="bottomLeft" state="frozen"/>
      <selection pane="bottomLeft" activeCell="Q170" sqref="Q170"/>
    </sheetView>
  </sheetViews>
  <sheetFormatPr defaultColWidth="8.85546875" defaultRowHeight="12.75" customHeight="1" x14ac:dyDescent="0.2"/>
  <cols>
    <col min="1" max="1" width="15.140625" customWidth="1"/>
    <col min="2" max="2" width="35.85546875" customWidth="1"/>
    <col min="3" max="3" width="6.42578125" style="58" customWidth="1"/>
    <col min="4" max="4" width="6.140625" customWidth="1"/>
    <col min="5" max="5" width="5.85546875" customWidth="1"/>
    <col min="6" max="7" width="10.7109375" style="74" customWidth="1"/>
    <col min="8" max="15" width="10.7109375" customWidth="1"/>
    <col min="16" max="16" width="3.28515625" style="87" customWidth="1"/>
    <col min="17" max="22" width="6.7109375" customWidth="1"/>
    <col min="23" max="23" width="15.7109375" customWidth="1"/>
    <col min="24" max="29" width="15.7109375" style="49" customWidth="1"/>
    <col min="30" max="30" width="3.42578125" hidden="1" customWidth="1"/>
    <col min="31" max="31" width="60.7109375" customWidth="1"/>
    <col min="32" max="35" width="12.42578125" hidden="1" customWidth="1"/>
    <col min="36" max="36" width="15" hidden="1" customWidth="1"/>
    <col min="37" max="37" width="50.85546875" hidden="1" customWidth="1"/>
    <col min="38" max="38" width="0" hidden="1" customWidth="1"/>
    <col min="39" max="39" width="59" hidden="1" customWidth="1"/>
  </cols>
  <sheetData>
    <row r="1" spans="1:39" s="101" customFormat="1" ht="15.75" x14ac:dyDescent="0.2">
      <c r="B1" s="299" t="s">
        <v>0</v>
      </c>
      <c r="C1" s="299"/>
      <c r="D1" s="299"/>
      <c r="E1" s="299"/>
      <c r="F1" s="299"/>
      <c r="G1" s="299"/>
      <c r="H1" s="299"/>
      <c r="I1" s="299"/>
      <c r="J1" s="299"/>
      <c r="K1" s="299"/>
      <c r="L1" s="299"/>
      <c r="M1" s="299"/>
      <c r="N1" s="299"/>
      <c r="O1" s="299"/>
      <c r="P1" s="299"/>
      <c r="Q1" s="299"/>
      <c r="R1" s="299"/>
      <c r="S1" s="299"/>
      <c r="T1" s="299"/>
      <c r="U1" s="299"/>
      <c r="V1" s="299"/>
      <c r="W1" s="299"/>
      <c r="X1" s="300"/>
      <c r="Y1" s="300"/>
      <c r="Z1" s="300"/>
      <c r="AA1" s="300"/>
      <c r="AB1" s="300"/>
      <c r="AC1" s="300"/>
      <c r="AD1" s="300"/>
      <c r="AE1" s="300"/>
      <c r="AF1" s="300"/>
      <c r="AG1" s="300"/>
      <c r="AH1" s="300"/>
      <c r="AI1" s="300"/>
      <c r="AJ1" s="291"/>
      <c r="AK1" s="291"/>
      <c r="AL1" s="102"/>
      <c r="AM1" s="103"/>
    </row>
    <row r="2" spans="1:39" s="101" customFormat="1" x14ac:dyDescent="0.2">
      <c r="B2" s="104"/>
      <c r="C2" s="105"/>
      <c r="D2" s="106"/>
      <c r="E2" s="106"/>
      <c r="F2" s="107"/>
      <c r="G2" s="107"/>
      <c r="H2" s="106"/>
      <c r="I2" s="106"/>
      <c r="J2" s="106"/>
      <c r="K2" s="106"/>
      <c r="L2" s="106"/>
      <c r="M2" s="106"/>
      <c r="N2" s="106"/>
      <c r="O2" s="106"/>
      <c r="P2" s="108"/>
      <c r="Q2" s="109"/>
      <c r="R2" s="106"/>
      <c r="S2" s="110"/>
      <c r="T2" s="110"/>
      <c r="U2" s="110"/>
      <c r="V2" s="110"/>
      <c r="W2" s="110"/>
      <c r="X2" s="300"/>
      <c r="Y2" s="300"/>
      <c r="Z2" s="300"/>
      <c r="AA2" s="300"/>
      <c r="AB2" s="300"/>
      <c r="AC2" s="300"/>
      <c r="AD2" s="300"/>
      <c r="AE2" s="300"/>
      <c r="AF2" s="300"/>
      <c r="AG2" s="300"/>
      <c r="AH2" s="300"/>
      <c r="AI2" s="300"/>
      <c r="AJ2" s="291"/>
      <c r="AK2" s="291"/>
      <c r="AL2" s="102"/>
      <c r="AM2" s="111"/>
    </row>
    <row r="3" spans="1:39" s="101" customFormat="1" x14ac:dyDescent="0.2">
      <c r="B3" s="112" t="s">
        <v>1</v>
      </c>
      <c r="C3" s="113"/>
      <c r="D3" s="267">
        <v>509729</v>
      </c>
      <c r="E3" s="267"/>
      <c r="F3" s="267"/>
      <c r="G3" s="267"/>
      <c r="H3" s="267"/>
      <c r="I3" s="267"/>
      <c r="J3" s="267"/>
      <c r="K3" s="267"/>
      <c r="L3" s="267"/>
      <c r="M3" s="267"/>
      <c r="N3" s="267"/>
      <c r="O3" s="267"/>
      <c r="P3" s="267"/>
      <c r="Q3" s="267"/>
      <c r="R3" s="292"/>
      <c r="S3" s="110"/>
      <c r="T3" s="293" t="s">
        <v>2</v>
      </c>
      <c r="U3" s="293"/>
      <c r="V3" s="292">
        <v>2024</v>
      </c>
      <c r="W3" s="292"/>
      <c r="X3" s="300"/>
      <c r="Y3" s="300"/>
      <c r="Z3" s="300"/>
      <c r="AA3" s="300"/>
      <c r="AB3" s="300"/>
      <c r="AC3" s="300"/>
      <c r="AD3" s="300"/>
      <c r="AE3" s="300"/>
      <c r="AF3" s="300"/>
      <c r="AG3" s="300"/>
      <c r="AH3" s="300"/>
      <c r="AI3" s="300"/>
      <c r="AJ3" s="114"/>
      <c r="AK3" s="115"/>
      <c r="AL3" s="116"/>
      <c r="AM3" s="117"/>
    </row>
    <row r="4" spans="1:39" s="101" customFormat="1" ht="15" customHeight="1" x14ac:dyDescent="0.2">
      <c r="B4" s="118" t="s">
        <v>3</v>
      </c>
      <c r="C4" s="113"/>
      <c r="D4" s="284" t="s">
        <v>204</v>
      </c>
      <c r="E4" s="284"/>
      <c r="F4" s="284"/>
      <c r="G4" s="284"/>
      <c r="H4" s="284"/>
      <c r="I4" s="284"/>
      <c r="J4" s="284"/>
      <c r="K4" s="284"/>
      <c r="L4" s="284"/>
      <c r="M4" s="284"/>
      <c r="N4" s="284"/>
      <c r="O4" s="284"/>
      <c r="P4" s="284"/>
      <c r="Q4" s="284"/>
      <c r="R4" s="284"/>
      <c r="S4" s="110"/>
      <c r="T4" s="293" t="s">
        <v>4</v>
      </c>
      <c r="U4" s="293"/>
      <c r="V4" s="294">
        <v>2029</v>
      </c>
      <c r="W4" s="295"/>
      <c r="X4" s="300"/>
      <c r="Y4" s="300"/>
      <c r="Z4" s="300"/>
      <c r="AA4" s="300"/>
      <c r="AB4" s="300"/>
      <c r="AC4" s="300"/>
      <c r="AD4" s="300"/>
      <c r="AE4" s="300"/>
      <c r="AF4" s="300"/>
      <c r="AG4" s="300"/>
      <c r="AH4" s="300"/>
      <c r="AI4" s="300"/>
      <c r="AJ4" s="114"/>
      <c r="AK4" s="103"/>
      <c r="AL4" s="119"/>
      <c r="AM4" s="103"/>
    </row>
    <row r="5" spans="1:39" s="101" customFormat="1" x14ac:dyDescent="0.2">
      <c r="B5" s="118" t="s">
        <v>5</v>
      </c>
      <c r="C5" s="113"/>
      <c r="D5" s="301" t="s">
        <v>205</v>
      </c>
      <c r="E5" s="301"/>
      <c r="F5" s="301"/>
      <c r="G5" s="301"/>
      <c r="H5" s="301"/>
      <c r="I5" s="301"/>
      <c r="J5" s="301"/>
      <c r="K5" s="301"/>
      <c r="L5" s="301"/>
      <c r="M5" s="301"/>
      <c r="N5" s="301"/>
      <c r="O5" s="301"/>
      <c r="P5" s="301"/>
      <c r="Q5" s="301"/>
      <c r="R5" s="301"/>
      <c r="S5" s="110"/>
      <c r="T5" s="293"/>
      <c r="U5" s="293"/>
      <c r="V5" s="306"/>
      <c r="W5" s="307"/>
      <c r="X5" s="300"/>
      <c r="Y5" s="300"/>
      <c r="Z5" s="300"/>
      <c r="AA5" s="300"/>
      <c r="AB5" s="300"/>
      <c r="AC5" s="300"/>
      <c r="AD5" s="300"/>
      <c r="AE5" s="300"/>
      <c r="AF5" s="300"/>
      <c r="AG5" s="300"/>
      <c r="AH5" s="300"/>
      <c r="AI5" s="300"/>
      <c r="AJ5" s="120" t="s">
        <v>6</v>
      </c>
      <c r="AK5" s="121"/>
      <c r="AL5" s="119"/>
      <c r="AM5" s="122"/>
    </row>
    <row r="6" spans="1:39" s="101" customFormat="1" ht="12.75" customHeight="1" x14ac:dyDescent="0.2">
      <c r="B6" s="118" t="s">
        <v>7</v>
      </c>
      <c r="C6" s="113"/>
      <c r="D6" s="284" t="s">
        <v>8</v>
      </c>
      <c r="E6" s="284"/>
      <c r="F6" s="284"/>
      <c r="G6" s="284"/>
      <c r="H6" s="284"/>
      <c r="I6" s="284"/>
      <c r="J6" s="284"/>
      <c r="K6" s="284"/>
      <c r="L6" s="284"/>
      <c r="M6" s="284"/>
      <c r="N6" s="284"/>
      <c r="O6" s="284"/>
      <c r="P6" s="284"/>
      <c r="Q6" s="284"/>
      <c r="R6" s="284"/>
      <c r="S6" s="110"/>
      <c r="T6" s="285" t="s">
        <v>212</v>
      </c>
      <c r="U6" s="285"/>
      <c r="V6" s="302"/>
      <c r="W6" s="303"/>
      <c r="X6" s="300"/>
      <c r="Y6" s="300"/>
      <c r="Z6" s="300"/>
      <c r="AA6" s="300"/>
      <c r="AB6" s="300"/>
      <c r="AC6" s="300"/>
      <c r="AD6" s="300"/>
      <c r="AE6" s="300"/>
      <c r="AF6" s="300"/>
      <c r="AG6" s="300"/>
      <c r="AH6" s="300"/>
      <c r="AI6" s="300"/>
      <c r="AJ6" s="120" t="s">
        <v>9</v>
      </c>
      <c r="AK6" s="123"/>
      <c r="AL6" s="124"/>
      <c r="AM6" s="122"/>
    </row>
    <row r="7" spans="1:39" s="101" customFormat="1" x14ac:dyDescent="0.2">
      <c r="B7" s="125" t="s">
        <v>10</v>
      </c>
      <c r="C7" s="113"/>
      <c r="D7" s="284" t="s">
        <v>11</v>
      </c>
      <c r="E7" s="284"/>
      <c r="F7" s="284"/>
      <c r="G7" s="284"/>
      <c r="H7" s="284"/>
      <c r="I7" s="284"/>
      <c r="J7" s="284"/>
      <c r="K7" s="284"/>
      <c r="L7" s="284"/>
      <c r="M7" s="284"/>
      <c r="N7" s="284"/>
      <c r="O7" s="284"/>
      <c r="P7" s="284"/>
      <c r="Q7" s="284"/>
      <c r="R7" s="284"/>
      <c r="S7" s="110"/>
      <c r="T7" s="293"/>
      <c r="U7" s="293"/>
      <c r="V7" s="304"/>
      <c r="W7" s="305"/>
      <c r="X7" s="300"/>
      <c r="Y7" s="300"/>
      <c r="Z7" s="300"/>
      <c r="AA7" s="300"/>
      <c r="AB7" s="300"/>
      <c r="AC7" s="300"/>
      <c r="AD7" s="300"/>
      <c r="AE7" s="300"/>
      <c r="AF7" s="300"/>
      <c r="AG7" s="300"/>
      <c r="AH7" s="300"/>
      <c r="AI7" s="300"/>
      <c r="AJ7" s="120" t="s">
        <v>12</v>
      </c>
      <c r="AK7" s="121"/>
      <c r="AL7" s="116"/>
      <c r="AM7" s="122"/>
    </row>
    <row r="8" spans="1:39" s="101" customFormat="1" x14ac:dyDescent="0.2">
      <c r="B8" s="126"/>
      <c r="C8" s="127"/>
      <c r="D8" s="106"/>
      <c r="E8" s="106"/>
      <c r="F8" s="107"/>
      <c r="G8" s="107"/>
      <c r="H8" s="106"/>
      <c r="I8" s="106"/>
      <c r="J8" s="106"/>
      <c r="K8" s="106"/>
      <c r="L8" s="106"/>
      <c r="M8" s="106"/>
      <c r="N8" s="106"/>
      <c r="O8" s="106"/>
      <c r="P8" s="108"/>
      <c r="Q8" s="109"/>
      <c r="R8" s="106"/>
      <c r="S8" s="106"/>
      <c r="T8" s="106"/>
      <c r="U8" s="106"/>
      <c r="V8" s="106"/>
      <c r="W8" s="106"/>
      <c r="X8" s="300"/>
      <c r="Y8" s="300"/>
      <c r="Z8" s="300"/>
      <c r="AA8" s="300"/>
      <c r="AB8" s="300"/>
      <c r="AC8" s="300"/>
      <c r="AD8" s="300"/>
      <c r="AE8" s="300"/>
      <c r="AF8" s="300"/>
      <c r="AG8" s="300"/>
      <c r="AH8" s="300"/>
      <c r="AI8" s="300"/>
      <c r="AJ8" s="128"/>
      <c r="AK8" s="103"/>
      <c r="AL8" s="129"/>
      <c r="AM8" s="122"/>
    </row>
    <row r="9" spans="1:39" s="14" customFormat="1" ht="46.5" customHeight="1" x14ac:dyDescent="0.2">
      <c r="A9" s="10" t="s">
        <v>13</v>
      </c>
      <c r="B9" s="11" t="s">
        <v>14</v>
      </c>
      <c r="C9" s="50" t="s">
        <v>15</v>
      </c>
      <c r="D9" s="11" t="s">
        <v>16</v>
      </c>
      <c r="E9" s="11" t="s">
        <v>17</v>
      </c>
      <c r="F9" s="64" t="s">
        <v>18</v>
      </c>
      <c r="G9" s="64" t="s">
        <v>19</v>
      </c>
      <c r="H9" s="63" t="s">
        <v>20</v>
      </c>
      <c r="I9" s="59" t="s">
        <v>206</v>
      </c>
      <c r="J9" s="63" t="s">
        <v>207</v>
      </c>
      <c r="K9" s="60" t="s">
        <v>21</v>
      </c>
      <c r="L9" s="63" t="s">
        <v>208</v>
      </c>
      <c r="M9" s="60" t="s">
        <v>22</v>
      </c>
      <c r="N9" s="63" t="s">
        <v>23</v>
      </c>
      <c r="O9" s="60" t="s">
        <v>209</v>
      </c>
      <c r="P9" s="83"/>
      <c r="Q9" s="286" t="s">
        <v>24</v>
      </c>
      <c r="R9" s="286"/>
      <c r="S9" s="286"/>
      <c r="T9" s="286"/>
      <c r="U9" s="286"/>
      <c r="V9" s="286"/>
      <c r="W9" s="12" t="s">
        <v>25</v>
      </c>
      <c r="X9" s="12" t="s">
        <v>26</v>
      </c>
      <c r="Y9" s="12" t="s">
        <v>27</v>
      </c>
      <c r="Z9" s="12" t="s">
        <v>28</v>
      </c>
      <c r="AA9" s="12" t="s">
        <v>29</v>
      </c>
      <c r="AB9" s="12" t="s">
        <v>30</v>
      </c>
      <c r="AC9" s="13" t="s">
        <v>31</v>
      </c>
      <c r="AD9" s="61"/>
      <c r="AE9" s="88" t="s">
        <v>32</v>
      </c>
      <c r="AF9" s="279" t="s">
        <v>33</v>
      </c>
      <c r="AG9" s="280"/>
      <c r="AH9" s="280"/>
      <c r="AI9" s="280"/>
    </row>
    <row r="10" spans="1:39" s="21" customFormat="1" x14ac:dyDescent="0.2">
      <c r="A10" s="61"/>
      <c r="B10" s="15"/>
      <c r="C10" s="54"/>
      <c r="D10" s="15"/>
      <c r="E10" s="15"/>
      <c r="F10" s="65"/>
      <c r="G10" s="65"/>
      <c r="H10" s="15"/>
      <c r="I10" s="15"/>
      <c r="J10" s="15"/>
      <c r="K10" s="15"/>
      <c r="L10" s="15"/>
      <c r="M10" s="15"/>
      <c r="N10" s="15"/>
      <c r="O10" s="15"/>
      <c r="P10" s="82"/>
      <c r="Q10" s="16">
        <f>V3</f>
        <v>2024</v>
      </c>
      <c r="R10" s="16">
        <f>Q10+1</f>
        <v>2025</v>
      </c>
      <c r="S10" s="16">
        <f>R10+1</f>
        <v>2026</v>
      </c>
      <c r="T10" s="16">
        <f>S10+1</f>
        <v>2027</v>
      </c>
      <c r="U10" s="16">
        <f>T10+1</f>
        <v>2028</v>
      </c>
      <c r="V10" s="16">
        <f>U10+1</f>
        <v>2029</v>
      </c>
      <c r="W10" s="17">
        <f>V3</f>
        <v>2024</v>
      </c>
      <c r="X10" s="17">
        <f>W10+1</f>
        <v>2025</v>
      </c>
      <c r="Y10" s="17">
        <f>X10+1</f>
        <v>2026</v>
      </c>
      <c r="Z10" s="17">
        <f>Y10+1</f>
        <v>2027</v>
      </c>
      <c r="AA10" s="17">
        <f>Z10+1</f>
        <v>2028</v>
      </c>
      <c r="AB10" s="18">
        <f>AA10+1</f>
        <v>2029</v>
      </c>
      <c r="AC10" s="19"/>
      <c r="AD10" s="61"/>
      <c r="AE10" s="20"/>
    </row>
    <row r="11" spans="1:39" s="61" customFormat="1" hidden="1" x14ac:dyDescent="0.2">
      <c r="B11" s="22"/>
      <c r="C11" s="55"/>
      <c r="D11" s="24"/>
      <c r="E11" s="23"/>
      <c r="F11" s="66"/>
      <c r="G11" s="66"/>
      <c r="H11" s="23"/>
      <c r="I11" s="23"/>
      <c r="J11" s="23"/>
      <c r="K11" s="23"/>
      <c r="L11" s="23"/>
      <c r="M11" s="23"/>
      <c r="N11" s="23"/>
      <c r="O11" s="23"/>
      <c r="P11" s="81"/>
      <c r="Q11" s="23"/>
      <c r="R11" s="23"/>
      <c r="S11" s="23"/>
      <c r="T11" s="23"/>
      <c r="U11" s="23"/>
      <c r="V11" s="23"/>
      <c r="W11" s="25"/>
      <c r="X11" s="25"/>
      <c r="Y11" s="25"/>
      <c r="Z11" s="25"/>
      <c r="AA11" s="25"/>
      <c r="AB11" s="25"/>
      <c r="AC11" s="25"/>
      <c r="AE11" s="20"/>
    </row>
    <row r="12" spans="1:39" s="9" customFormat="1" ht="25.5" hidden="1" x14ac:dyDescent="0.2">
      <c r="B12" s="26" t="s">
        <v>34</v>
      </c>
      <c r="C12" s="47"/>
      <c r="D12" s="6"/>
      <c r="E12" s="7"/>
      <c r="F12" s="67"/>
      <c r="G12" s="67"/>
      <c r="H12" s="7"/>
      <c r="I12" s="7"/>
      <c r="J12" s="7"/>
      <c r="K12" s="7"/>
      <c r="L12" s="7"/>
      <c r="M12" s="7"/>
      <c r="N12" s="7"/>
      <c r="O12" s="7"/>
      <c r="P12" s="55"/>
      <c r="Q12" s="7"/>
      <c r="R12" s="7"/>
      <c r="S12" s="7"/>
      <c r="T12" s="7"/>
      <c r="U12" s="7"/>
      <c r="V12" s="7"/>
      <c r="W12" s="8"/>
      <c r="X12" s="8"/>
      <c r="Y12" s="8"/>
      <c r="Z12" s="8"/>
      <c r="AA12" s="8"/>
      <c r="AB12" s="8"/>
      <c r="AC12" s="8"/>
      <c r="AE12" s="27"/>
    </row>
    <row r="13" spans="1:39" s="61" customFormat="1" hidden="1" x14ac:dyDescent="0.2">
      <c r="B13" s="4"/>
      <c r="C13" s="51"/>
      <c r="D13" s="28"/>
      <c r="E13" s="29"/>
      <c r="F13" s="68"/>
      <c r="G13" s="68"/>
      <c r="H13" s="29"/>
      <c r="I13" s="29"/>
      <c r="J13" s="29"/>
      <c r="K13" s="29"/>
      <c r="L13" s="29"/>
      <c r="M13" s="29"/>
      <c r="N13" s="29"/>
      <c r="O13" s="29"/>
      <c r="P13" s="84"/>
      <c r="Q13" s="29"/>
      <c r="R13" s="29"/>
      <c r="S13" s="29"/>
      <c r="T13" s="29"/>
      <c r="U13" s="29"/>
      <c r="V13" s="29"/>
      <c r="W13" s="3"/>
      <c r="X13" s="3"/>
      <c r="Y13" s="3"/>
      <c r="Z13" s="3"/>
      <c r="AA13" s="3"/>
      <c r="AB13" s="3"/>
      <c r="AC13" s="3"/>
      <c r="AE13" s="30"/>
    </row>
    <row r="14" spans="1:39" s="61" customFormat="1" hidden="1" x14ac:dyDescent="0.2">
      <c r="B14" s="4"/>
      <c r="C14" s="51"/>
      <c r="D14" s="28"/>
      <c r="E14" s="29"/>
      <c r="F14" s="68"/>
      <c r="G14" s="68"/>
      <c r="H14" s="29"/>
      <c r="I14" s="29"/>
      <c r="J14" s="29"/>
      <c r="K14" s="29"/>
      <c r="L14" s="29"/>
      <c r="M14" s="29"/>
      <c r="N14" s="29"/>
      <c r="O14" s="29"/>
      <c r="P14" s="84"/>
      <c r="Q14" s="29"/>
      <c r="R14" s="29"/>
      <c r="S14" s="29"/>
      <c r="T14" s="29"/>
      <c r="U14" s="29"/>
      <c r="V14" s="29"/>
      <c r="W14" s="3"/>
      <c r="X14" s="3"/>
      <c r="Y14" s="3"/>
      <c r="Z14" s="3"/>
      <c r="AA14" s="3"/>
      <c r="AB14" s="3"/>
      <c r="AC14" s="3"/>
      <c r="AE14" s="30"/>
    </row>
    <row r="15" spans="1:39" s="61" customFormat="1" hidden="1" x14ac:dyDescent="0.2">
      <c r="B15" s="4"/>
      <c r="C15" s="51"/>
      <c r="D15" s="28"/>
      <c r="E15" s="29"/>
      <c r="F15" s="68"/>
      <c r="G15" s="68"/>
      <c r="H15" s="29"/>
      <c r="I15" s="29"/>
      <c r="J15" s="29"/>
      <c r="K15" s="29"/>
      <c r="L15" s="29"/>
      <c r="M15" s="29"/>
      <c r="N15" s="29"/>
      <c r="O15" s="29"/>
      <c r="P15" s="84"/>
      <c r="Q15" s="29"/>
      <c r="R15" s="29"/>
      <c r="S15" s="29"/>
      <c r="T15" s="29"/>
      <c r="U15" s="29"/>
      <c r="V15" s="29"/>
      <c r="W15" s="3"/>
      <c r="X15" s="3"/>
      <c r="Y15" s="3"/>
      <c r="Z15" s="3"/>
      <c r="AA15" s="3"/>
      <c r="AB15" s="3"/>
      <c r="AC15" s="3"/>
      <c r="AE15" s="30"/>
    </row>
    <row r="16" spans="1:39" s="61" customFormat="1" hidden="1" x14ac:dyDescent="0.2">
      <c r="B16" s="4"/>
      <c r="C16" s="51"/>
      <c r="D16" s="28"/>
      <c r="E16" s="29"/>
      <c r="F16" s="68"/>
      <c r="G16" s="68"/>
      <c r="H16" s="29"/>
      <c r="I16" s="29"/>
      <c r="J16" s="29"/>
      <c r="K16" s="29"/>
      <c r="L16" s="29"/>
      <c r="M16" s="29"/>
      <c r="N16" s="29"/>
      <c r="O16" s="29"/>
      <c r="P16" s="84"/>
      <c r="Q16" s="29"/>
      <c r="R16" s="29"/>
      <c r="S16" s="29"/>
      <c r="T16" s="29"/>
      <c r="U16" s="29"/>
      <c r="V16" s="29"/>
      <c r="W16" s="3"/>
      <c r="X16" s="3"/>
      <c r="Y16" s="3"/>
      <c r="Z16" s="3"/>
      <c r="AA16" s="3"/>
      <c r="AB16" s="3"/>
      <c r="AC16" s="3"/>
      <c r="AE16" s="30"/>
    </row>
    <row r="17" spans="1:31" s="61" customFormat="1" hidden="1" x14ac:dyDescent="0.2">
      <c r="B17" s="4"/>
      <c r="C17" s="51"/>
      <c r="D17" s="28"/>
      <c r="E17" s="29"/>
      <c r="F17" s="68"/>
      <c r="G17" s="68"/>
      <c r="H17" s="29"/>
      <c r="I17" s="29"/>
      <c r="J17" s="29"/>
      <c r="K17" s="29"/>
      <c r="L17" s="29"/>
      <c r="M17" s="29"/>
      <c r="N17" s="29"/>
      <c r="O17" s="29"/>
      <c r="P17" s="84"/>
      <c r="Q17" s="29"/>
      <c r="R17" s="29"/>
      <c r="S17" s="29"/>
      <c r="T17" s="29"/>
      <c r="U17" s="29"/>
      <c r="V17" s="29"/>
      <c r="W17" s="3"/>
      <c r="X17" s="3"/>
      <c r="Y17" s="3"/>
      <c r="Z17" s="3"/>
      <c r="AA17" s="3"/>
      <c r="AB17" s="3"/>
      <c r="AC17" s="3"/>
      <c r="AE17" s="30"/>
    </row>
    <row r="18" spans="1:31" s="61" customFormat="1" hidden="1" x14ac:dyDescent="0.2">
      <c r="B18" s="5"/>
      <c r="C18" s="47"/>
      <c r="D18" s="1"/>
      <c r="E18" s="2"/>
      <c r="F18" s="69"/>
      <c r="G18" s="69"/>
      <c r="H18" s="2"/>
      <c r="I18" s="2"/>
      <c r="J18" s="2"/>
      <c r="K18" s="2"/>
      <c r="L18" s="2"/>
      <c r="M18" s="2"/>
      <c r="N18" s="2"/>
      <c r="O18" s="2"/>
      <c r="P18" s="81"/>
      <c r="Q18" s="2"/>
      <c r="R18" s="2"/>
      <c r="S18" s="2"/>
      <c r="T18" s="2"/>
      <c r="U18" s="2"/>
      <c r="V18" s="2"/>
      <c r="W18" s="3"/>
      <c r="X18" s="3"/>
      <c r="Y18" s="3"/>
      <c r="Z18" s="3"/>
      <c r="AA18" s="3"/>
      <c r="AB18" s="3"/>
      <c r="AC18" s="3"/>
      <c r="AE18" s="30"/>
    </row>
    <row r="19" spans="1:31" s="9" customFormat="1" ht="38.25" hidden="1" x14ac:dyDescent="0.2">
      <c r="B19" s="26" t="s">
        <v>35</v>
      </c>
      <c r="C19" s="52"/>
      <c r="D19" s="6"/>
      <c r="E19" s="7"/>
      <c r="F19" s="67"/>
      <c r="G19" s="67"/>
      <c r="H19" s="7"/>
      <c r="I19" s="7"/>
      <c r="J19" s="7"/>
      <c r="K19" s="7"/>
      <c r="L19" s="7"/>
      <c r="M19" s="7"/>
      <c r="N19" s="7"/>
      <c r="O19" s="7"/>
      <c r="P19" s="55"/>
      <c r="Q19" s="7"/>
      <c r="R19" s="7"/>
      <c r="S19" s="7"/>
      <c r="T19" s="7"/>
      <c r="U19" s="7"/>
      <c r="V19" s="7"/>
      <c r="W19" s="8"/>
      <c r="X19" s="8"/>
      <c r="Y19" s="8"/>
      <c r="Z19" s="8"/>
      <c r="AA19" s="8"/>
      <c r="AB19" s="8"/>
      <c r="AC19" s="8"/>
      <c r="AE19" s="32"/>
    </row>
    <row r="20" spans="1:31" s="61" customFormat="1" hidden="1" x14ac:dyDescent="0.2">
      <c r="B20" s="1"/>
      <c r="C20" s="56"/>
      <c r="D20" s="1"/>
      <c r="E20" s="2"/>
      <c r="F20" s="69"/>
      <c r="G20" s="69"/>
      <c r="H20" s="2"/>
      <c r="I20" s="2"/>
      <c r="J20" s="2"/>
      <c r="K20" s="2"/>
      <c r="L20" s="2"/>
      <c r="M20" s="2"/>
      <c r="N20" s="2"/>
      <c r="O20" s="2"/>
      <c r="P20" s="81"/>
      <c r="Q20" s="2"/>
      <c r="R20" s="2"/>
      <c r="S20" s="2"/>
      <c r="T20" s="2"/>
      <c r="U20" s="2"/>
      <c r="V20" s="2"/>
      <c r="W20" s="3"/>
      <c r="X20" s="3"/>
      <c r="Y20" s="3"/>
      <c r="Z20" s="3"/>
      <c r="AA20" s="3"/>
      <c r="AB20" s="3"/>
      <c r="AC20" s="3"/>
      <c r="AE20" s="20"/>
    </row>
    <row r="21" spans="1:31" s="33" customFormat="1" ht="25.5" hidden="1" x14ac:dyDescent="0.2">
      <c r="B21" s="26" t="s">
        <v>36</v>
      </c>
      <c r="C21" s="52"/>
      <c r="D21" s="34"/>
      <c r="E21" s="35"/>
      <c r="F21" s="70"/>
      <c r="G21" s="70"/>
      <c r="H21" s="35"/>
      <c r="I21" s="35"/>
      <c r="J21" s="35"/>
      <c r="K21" s="35"/>
      <c r="L21" s="35"/>
      <c r="M21" s="35"/>
      <c r="N21" s="35"/>
      <c r="O21" s="35"/>
      <c r="P21" s="81"/>
      <c r="Q21" s="35"/>
      <c r="R21" s="35"/>
      <c r="S21" s="35"/>
      <c r="T21" s="35"/>
      <c r="U21" s="35"/>
      <c r="V21" s="35"/>
      <c r="W21" s="36"/>
      <c r="X21" s="36"/>
      <c r="Y21" s="36"/>
      <c r="Z21" s="36"/>
      <c r="AA21" s="36"/>
      <c r="AB21" s="36"/>
      <c r="AC21" s="36"/>
      <c r="AE21" s="37"/>
    </row>
    <row r="22" spans="1:31" s="33" customFormat="1" ht="67.5" hidden="1" customHeight="1" x14ac:dyDescent="0.2">
      <c r="B22" s="38" t="s">
        <v>37</v>
      </c>
      <c r="C22" s="53"/>
      <c r="D22" s="34"/>
      <c r="E22" s="35"/>
      <c r="F22" s="70"/>
      <c r="G22" s="70"/>
      <c r="H22" s="35"/>
      <c r="I22" s="35"/>
      <c r="J22" s="35"/>
      <c r="K22" s="35"/>
      <c r="L22" s="35"/>
      <c r="M22" s="35"/>
      <c r="N22" s="35"/>
      <c r="O22" s="35"/>
      <c r="P22" s="81"/>
      <c r="Q22" s="35"/>
      <c r="R22" s="35"/>
      <c r="S22" s="35"/>
      <c r="T22" s="35"/>
      <c r="U22" s="35"/>
      <c r="V22" s="35"/>
      <c r="W22" s="36"/>
      <c r="X22" s="36"/>
      <c r="Y22" s="36"/>
      <c r="Z22" s="36"/>
      <c r="AA22" s="36"/>
      <c r="AB22" s="36"/>
      <c r="AC22" s="36"/>
      <c r="AE22" s="37"/>
    </row>
    <row r="23" spans="1:31" s="61" customFormat="1" hidden="1" x14ac:dyDescent="0.2">
      <c r="B23" s="1"/>
      <c r="C23" s="56"/>
      <c r="D23" s="1"/>
      <c r="E23" s="2"/>
      <c r="F23" s="69"/>
      <c r="G23" s="69"/>
      <c r="H23" s="2"/>
      <c r="I23" s="2"/>
      <c r="J23" s="2"/>
      <c r="K23" s="2"/>
      <c r="L23" s="2"/>
      <c r="M23" s="2"/>
      <c r="N23" s="2"/>
      <c r="O23" s="2"/>
      <c r="P23" s="81"/>
      <c r="Q23" s="2"/>
      <c r="R23" s="2"/>
      <c r="S23" s="2"/>
      <c r="T23" s="2"/>
      <c r="U23" s="2"/>
      <c r="V23" s="2"/>
      <c r="W23" s="3"/>
      <c r="X23" s="3"/>
      <c r="Y23" s="3"/>
      <c r="Z23" s="3"/>
      <c r="AA23" s="3"/>
      <c r="AB23" s="3"/>
      <c r="AC23" s="3"/>
      <c r="AE23" s="20"/>
    </row>
    <row r="24" spans="1:31" s="61" customFormat="1" x14ac:dyDescent="0.2">
      <c r="B24" s="31" t="s">
        <v>38</v>
      </c>
      <c r="C24" s="52"/>
      <c r="D24" s="1"/>
      <c r="E24" s="2"/>
      <c r="F24" s="69"/>
      <c r="G24" s="69"/>
      <c r="H24" s="2"/>
      <c r="I24" s="2"/>
      <c r="J24" s="2"/>
      <c r="K24" s="2"/>
      <c r="L24" s="2"/>
      <c r="M24" s="2"/>
      <c r="N24" s="2"/>
      <c r="O24" s="2"/>
      <c r="P24" s="81"/>
      <c r="Q24" s="2"/>
      <c r="R24" s="2"/>
      <c r="S24" s="2"/>
      <c r="T24" s="2"/>
      <c r="U24" s="2"/>
      <c r="V24" s="2"/>
      <c r="W24" s="3"/>
      <c r="X24" s="3"/>
      <c r="Y24" s="3"/>
      <c r="Z24" s="3"/>
      <c r="AA24" s="3"/>
      <c r="AB24" s="3"/>
      <c r="AC24" s="3"/>
      <c r="AE24" s="20"/>
    </row>
    <row r="25" spans="1:31" s="61" customFormat="1" x14ac:dyDescent="0.2">
      <c r="B25" s="39" t="s">
        <v>39</v>
      </c>
      <c r="C25" s="53"/>
      <c r="D25" s="1"/>
      <c r="E25" s="2"/>
      <c r="F25" s="69"/>
      <c r="G25" s="69"/>
      <c r="H25" s="2"/>
      <c r="I25" s="2"/>
      <c r="J25" s="2"/>
      <c r="K25" s="2"/>
      <c r="L25" s="2"/>
      <c r="M25" s="2"/>
      <c r="N25" s="2"/>
      <c r="O25" s="2"/>
      <c r="P25" s="81"/>
      <c r="Q25" s="2"/>
      <c r="R25" s="2"/>
      <c r="S25" s="2"/>
      <c r="T25" s="2"/>
      <c r="U25" s="2"/>
      <c r="V25" s="2"/>
      <c r="W25" s="3"/>
      <c r="X25" s="3"/>
      <c r="Y25" s="3"/>
      <c r="Z25" s="3"/>
      <c r="AA25" s="3"/>
      <c r="AB25" s="3"/>
      <c r="AC25" s="3"/>
      <c r="AE25" s="20"/>
    </row>
    <row r="26" spans="1:31" s="61" customFormat="1" ht="51" x14ac:dyDescent="0.2">
      <c r="B26" s="39" t="s">
        <v>40</v>
      </c>
      <c r="C26" s="53"/>
      <c r="D26" s="1"/>
      <c r="E26" s="2"/>
      <c r="F26" s="69"/>
      <c r="G26" s="69"/>
      <c r="H26" s="2"/>
      <c r="I26" s="2"/>
      <c r="J26" s="2"/>
      <c r="K26" s="2"/>
      <c r="L26" s="2"/>
      <c r="M26" s="2"/>
      <c r="N26" s="2"/>
      <c r="O26" s="2"/>
      <c r="P26" s="81"/>
      <c r="Q26" s="93"/>
      <c r="R26" s="93"/>
      <c r="S26" s="93"/>
      <c r="T26" s="93"/>
      <c r="U26" s="93"/>
      <c r="V26" s="93"/>
      <c r="W26" s="3"/>
      <c r="X26" s="3"/>
      <c r="Y26" s="3"/>
      <c r="Z26" s="3"/>
      <c r="AA26" s="3"/>
      <c r="AB26" s="3"/>
      <c r="AC26" s="3"/>
      <c r="AE26" s="20"/>
    </row>
    <row r="27" spans="1:31" s="61" customFormat="1" ht="63.75" x14ac:dyDescent="0.2">
      <c r="A27" s="61">
        <v>1</v>
      </c>
      <c r="B27" s="40" t="s">
        <v>41</v>
      </c>
      <c r="C27" s="91">
        <v>2</v>
      </c>
      <c r="D27" s="92">
        <v>33</v>
      </c>
      <c r="E27" s="93" t="s">
        <v>42</v>
      </c>
      <c r="F27" s="75">
        <v>0</v>
      </c>
      <c r="G27" s="76">
        <f>+F27*C27</f>
        <v>0</v>
      </c>
      <c r="H27" s="77">
        <v>0</v>
      </c>
      <c r="I27" s="78">
        <f>+H27*G27</f>
        <v>0</v>
      </c>
      <c r="J27" s="77">
        <v>0</v>
      </c>
      <c r="K27" s="79">
        <f>+J27*C27</f>
        <v>0</v>
      </c>
      <c r="L27" s="77">
        <v>0</v>
      </c>
      <c r="M27" s="78">
        <f>+L27*C27</f>
        <v>0</v>
      </c>
      <c r="N27" s="80">
        <v>0</v>
      </c>
      <c r="O27" s="46">
        <f>+N27+M27+K27+I27</f>
        <v>0</v>
      </c>
      <c r="P27" s="85"/>
      <c r="Q27" s="96" t="s">
        <v>43</v>
      </c>
      <c r="R27" s="93" t="s">
        <v>43</v>
      </c>
      <c r="S27" s="93" t="s">
        <v>43</v>
      </c>
      <c r="T27" s="93" t="s">
        <v>43</v>
      </c>
      <c r="U27" s="93" t="s">
        <v>43</v>
      </c>
      <c r="V27" s="93" t="s">
        <v>43</v>
      </c>
      <c r="W27" s="3">
        <f t="shared" ref="W27:AB27" si="0">IF(Q27="j",$O27,0)</f>
        <v>0</v>
      </c>
      <c r="X27" s="3">
        <f t="shared" si="0"/>
        <v>0</v>
      </c>
      <c r="Y27" s="3">
        <f t="shared" si="0"/>
        <v>0</v>
      </c>
      <c r="Z27" s="3">
        <f t="shared" si="0"/>
        <v>0</v>
      </c>
      <c r="AA27" s="3">
        <f t="shared" si="0"/>
        <v>0</v>
      </c>
      <c r="AB27" s="3">
        <f t="shared" si="0"/>
        <v>0</v>
      </c>
      <c r="AC27" s="3">
        <f>SUM(W27:AB27)</f>
        <v>0</v>
      </c>
      <c r="AD27" s="41" t="s">
        <v>44</v>
      </c>
      <c r="AE27" s="42" t="s">
        <v>45</v>
      </c>
    </row>
    <row r="28" spans="1:31" s="33" customFormat="1" ht="25.5" hidden="1" x14ac:dyDescent="0.2">
      <c r="B28" s="6" t="s">
        <v>46</v>
      </c>
      <c r="C28" s="91"/>
      <c r="D28" s="94"/>
      <c r="E28" s="95" t="s">
        <v>42</v>
      </c>
      <c r="F28" s="71"/>
      <c r="G28" s="71"/>
      <c r="H28" s="62"/>
      <c r="I28" s="62"/>
      <c r="J28" s="62"/>
      <c r="K28" s="62"/>
      <c r="L28" s="62"/>
      <c r="M28" s="62"/>
      <c r="N28" s="62"/>
      <c r="O28" s="62"/>
      <c r="P28" s="86"/>
      <c r="Q28" s="95"/>
      <c r="R28" s="97"/>
      <c r="S28" s="97"/>
      <c r="T28" s="97"/>
      <c r="U28" s="97"/>
      <c r="V28" s="97"/>
      <c r="W28" s="3">
        <f t="shared" ref="W28:W29" si="1">IF(Q28="j",$O28,0)</f>
        <v>0</v>
      </c>
      <c r="X28" s="3">
        <f t="shared" ref="X28:X29" si="2">IF(R28="j",$O28,0)</f>
        <v>0</v>
      </c>
      <c r="Y28" s="3">
        <f t="shared" ref="Y28:Y29" si="3">IF(S28="j",$O28,0)</f>
        <v>0</v>
      </c>
      <c r="Z28" s="3">
        <f t="shared" ref="Z28:Z29" si="4">IF(T28="j",$O28,0)</f>
        <v>0</v>
      </c>
      <c r="AA28" s="3">
        <f t="shared" ref="AA28:AA29" si="5">IF(U28="j",$O28,0)</f>
        <v>0</v>
      </c>
      <c r="AB28" s="3">
        <f t="shared" ref="AB28:AB29" si="6">IF(V28="j",$O28,0)</f>
        <v>0</v>
      </c>
      <c r="AC28" s="3">
        <f t="shared" ref="AC28:AC32" si="7">SUM(W28:AB28)</f>
        <v>0</v>
      </c>
      <c r="AE28" s="32" t="s">
        <v>47</v>
      </c>
    </row>
    <row r="29" spans="1:31" s="61" customFormat="1" ht="51" x14ac:dyDescent="0.2">
      <c r="A29" s="61">
        <v>2</v>
      </c>
      <c r="B29" s="40" t="s">
        <v>48</v>
      </c>
      <c r="C29" s="91">
        <v>1</v>
      </c>
      <c r="D29" s="92">
        <v>210</v>
      </c>
      <c r="E29" s="96" t="s">
        <v>49</v>
      </c>
      <c r="F29" s="75">
        <v>0</v>
      </c>
      <c r="G29" s="76">
        <f>+F29*C29</f>
        <v>0</v>
      </c>
      <c r="H29" s="77">
        <v>0</v>
      </c>
      <c r="I29" s="78">
        <f>+H29*G29</f>
        <v>0</v>
      </c>
      <c r="J29" s="77">
        <v>0</v>
      </c>
      <c r="K29" s="79">
        <f>+J29*C29</f>
        <v>0</v>
      </c>
      <c r="L29" s="77">
        <v>0</v>
      </c>
      <c r="M29" s="78">
        <f>+L29*C29</f>
        <v>0</v>
      </c>
      <c r="N29" s="80">
        <v>0</v>
      </c>
      <c r="O29" s="46">
        <f>+N29+M29+K29+I29</f>
        <v>0</v>
      </c>
      <c r="P29" s="85"/>
      <c r="Q29" s="96" t="s">
        <v>43</v>
      </c>
      <c r="R29" s="93" t="s">
        <v>43</v>
      </c>
      <c r="S29" s="93" t="s">
        <v>43</v>
      </c>
      <c r="T29" s="93" t="s">
        <v>43</v>
      </c>
      <c r="U29" s="93" t="s">
        <v>43</v>
      </c>
      <c r="V29" s="93" t="s">
        <v>43</v>
      </c>
      <c r="W29" s="3">
        <f t="shared" si="1"/>
        <v>0</v>
      </c>
      <c r="X29" s="3">
        <f t="shared" si="2"/>
        <v>0</v>
      </c>
      <c r="Y29" s="3">
        <f t="shared" si="3"/>
        <v>0</v>
      </c>
      <c r="Z29" s="3">
        <f t="shared" si="4"/>
        <v>0</v>
      </c>
      <c r="AA29" s="3">
        <f t="shared" si="5"/>
        <v>0</v>
      </c>
      <c r="AB29" s="3">
        <f t="shared" si="6"/>
        <v>0</v>
      </c>
      <c r="AC29" s="3">
        <f t="shared" si="7"/>
        <v>0</v>
      </c>
      <c r="AE29" s="42" t="s">
        <v>50</v>
      </c>
    </row>
    <row r="30" spans="1:31" s="33" customFormat="1" ht="118.5" hidden="1" customHeight="1" x14ac:dyDescent="0.2">
      <c r="B30" s="6" t="s">
        <v>51</v>
      </c>
      <c r="C30" s="91"/>
      <c r="D30" s="94"/>
      <c r="E30" s="95" t="s">
        <v>49</v>
      </c>
      <c r="F30" s="72"/>
      <c r="G30" s="72"/>
      <c r="H30" s="44"/>
      <c r="I30" s="44"/>
      <c r="J30" s="44"/>
      <c r="K30" s="44"/>
      <c r="L30" s="44"/>
      <c r="M30" s="44"/>
      <c r="N30" s="44"/>
      <c r="O30" s="44"/>
      <c r="P30" s="86"/>
      <c r="Q30" s="95"/>
      <c r="R30" s="97"/>
      <c r="S30" s="97"/>
      <c r="T30" s="97"/>
      <c r="U30" s="97"/>
      <c r="V30" s="97"/>
      <c r="W30" s="36"/>
      <c r="X30" s="36"/>
      <c r="Y30" s="36"/>
      <c r="Z30" s="36"/>
      <c r="AA30" s="36"/>
      <c r="AB30" s="36"/>
      <c r="AC30" s="3">
        <f t="shared" si="7"/>
        <v>0</v>
      </c>
      <c r="AE30" s="32" t="s">
        <v>52</v>
      </c>
    </row>
    <row r="31" spans="1:31" s="33" customFormat="1" ht="76.5" hidden="1" x14ac:dyDescent="0.2">
      <c r="B31" s="6" t="s">
        <v>53</v>
      </c>
      <c r="C31" s="91"/>
      <c r="D31" s="94"/>
      <c r="E31" s="97" t="s">
        <v>54</v>
      </c>
      <c r="F31" s="73"/>
      <c r="G31" s="73"/>
      <c r="H31" s="43"/>
      <c r="I31" s="43"/>
      <c r="J31" s="43"/>
      <c r="K31" s="43"/>
      <c r="L31" s="43"/>
      <c r="M31" s="43"/>
      <c r="N31" s="43"/>
      <c r="O31" s="43"/>
      <c r="P31" s="84"/>
      <c r="Q31" s="95"/>
      <c r="R31" s="97"/>
      <c r="S31" s="97"/>
      <c r="T31" s="97"/>
      <c r="U31" s="97"/>
      <c r="V31" s="97"/>
      <c r="W31" s="36"/>
      <c r="X31" s="36"/>
      <c r="Y31" s="36"/>
      <c r="Z31" s="36"/>
      <c r="AA31" s="36"/>
      <c r="AB31" s="36"/>
      <c r="AC31" s="3">
        <f t="shared" si="7"/>
        <v>0</v>
      </c>
      <c r="AE31" s="32" t="s">
        <v>55</v>
      </c>
    </row>
    <row r="32" spans="1:31" s="33" customFormat="1" ht="40.5" hidden="1" customHeight="1" x14ac:dyDescent="0.2">
      <c r="B32" s="34" t="s">
        <v>56</v>
      </c>
      <c r="C32" s="91"/>
      <c r="D32" s="94"/>
      <c r="E32" s="95" t="s">
        <v>42</v>
      </c>
      <c r="F32" s="72"/>
      <c r="G32" s="72"/>
      <c r="H32" s="44"/>
      <c r="I32" s="44"/>
      <c r="J32" s="44"/>
      <c r="K32" s="44"/>
      <c r="L32" s="44"/>
      <c r="M32" s="44"/>
      <c r="N32" s="44"/>
      <c r="O32" s="44"/>
      <c r="P32" s="86"/>
      <c r="Q32" s="95"/>
      <c r="R32" s="97"/>
      <c r="S32" s="97"/>
      <c r="T32" s="97"/>
      <c r="U32" s="97"/>
      <c r="V32" s="97"/>
      <c r="W32" s="36"/>
      <c r="X32" s="36"/>
      <c r="Y32" s="36"/>
      <c r="Z32" s="36"/>
      <c r="AA32" s="36"/>
      <c r="AB32" s="36"/>
      <c r="AC32" s="3">
        <f t="shared" si="7"/>
        <v>0</v>
      </c>
      <c r="AE32" s="32" t="s">
        <v>57</v>
      </c>
    </row>
    <row r="33" spans="1:31" s="61" customFormat="1" x14ac:dyDescent="0.2">
      <c r="B33" s="5"/>
      <c r="C33" s="91"/>
      <c r="D33" s="92"/>
      <c r="E33" s="93"/>
      <c r="F33" s="69"/>
      <c r="G33" s="69"/>
      <c r="H33" s="2"/>
      <c r="I33" s="2"/>
      <c r="J33" s="2"/>
      <c r="K33" s="2"/>
      <c r="L33" s="2"/>
      <c r="M33" s="2"/>
      <c r="N33" s="2"/>
      <c r="O33" s="2"/>
      <c r="P33" s="81"/>
      <c r="Q33" s="93"/>
      <c r="R33" s="93"/>
      <c r="S33" s="93"/>
      <c r="T33" s="93"/>
      <c r="U33" s="93"/>
      <c r="V33" s="93"/>
      <c r="W33" s="3"/>
      <c r="X33" s="3"/>
      <c r="Y33" s="3"/>
      <c r="Z33" s="3"/>
      <c r="AA33" s="3"/>
      <c r="AB33" s="3"/>
      <c r="AC33" s="3"/>
      <c r="AE33" s="20"/>
    </row>
    <row r="34" spans="1:31" s="61" customFormat="1" ht="25.5" customHeight="1" x14ac:dyDescent="0.2">
      <c r="B34" s="31" t="s">
        <v>58</v>
      </c>
      <c r="C34" s="98"/>
      <c r="D34" s="92"/>
      <c r="E34" s="93"/>
      <c r="F34" s="69"/>
      <c r="G34" s="69"/>
      <c r="H34" s="2"/>
      <c r="I34" s="2"/>
      <c r="J34" s="2"/>
      <c r="K34" s="2"/>
      <c r="L34" s="2"/>
      <c r="M34" s="2"/>
      <c r="N34" s="2"/>
      <c r="O34" s="2"/>
      <c r="P34" s="81"/>
      <c r="Q34" s="93"/>
      <c r="R34" s="93"/>
      <c r="S34" s="93"/>
      <c r="T34" s="93"/>
      <c r="U34" s="93"/>
      <c r="V34" s="93"/>
      <c r="W34" s="3"/>
      <c r="X34" s="3"/>
      <c r="Y34" s="3"/>
      <c r="Z34" s="3"/>
      <c r="AA34" s="3"/>
      <c r="AB34" s="3"/>
      <c r="AC34" s="3"/>
      <c r="AE34" s="20"/>
    </row>
    <row r="35" spans="1:31" s="61" customFormat="1" ht="25.5" x14ac:dyDescent="0.2">
      <c r="A35" s="61">
        <v>3</v>
      </c>
      <c r="B35" s="45" t="s">
        <v>59</v>
      </c>
      <c r="C35" s="91">
        <v>1</v>
      </c>
      <c r="D35" s="92">
        <v>60</v>
      </c>
      <c r="E35" s="93" t="s">
        <v>60</v>
      </c>
      <c r="F35" s="75">
        <v>0</v>
      </c>
      <c r="G35" s="76">
        <f t="shared" ref="G35:G37" si="8">+F35*C35</f>
        <v>0</v>
      </c>
      <c r="H35" s="77">
        <v>0</v>
      </c>
      <c r="I35" s="78">
        <f t="shared" ref="I35:I37" si="9">+H35*G35</f>
        <v>0</v>
      </c>
      <c r="J35" s="77">
        <v>0</v>
      </c>
      <c r="K35" s="79">
        <f t="shared" ref="K35:K37" si="10">+J35*C35</f>
        <v>0</v>
      </c>
      <c r="L35" s="77">
        <v>0</v>
      </c>
      <c r="M35" s="78">
        <f t="shared" ref="M35:M37" si="11">+L35*C35</f>
        <v>0</v>
      </c>
      <c r="N35" s="80">
        <v>0</v>
      </c>
      <c r="O35" s="46">
        <f t="shared" ref="O35:O37" si="12">+N35+M35+K35+I35</f>
        <v>0</v>
      </c>
      <c r="P35" s="85"/>
      <c r="Q35" s="96" t="s">
        <v>43</v>
      </c>
      <c r="R35" s="93" t="s">
        <v>43</v>
      </c>
      <c r="S35" s="93" t="s">
        <v>43</v>
      </c>
      <c r="T35" s="93" t="s">
        <v>43</v>
      </c>
      <c r="U35" s="93" t="s">
        <v>43</v>
      </c>
      <c r="V35" s="93" t="s">
        <v>43</v>
      </c>
      <c r="W35" s="3">
        <f t="shared" ref="W35:W37" si="13">IF(Q35="j",$O35,0)</f>
        <v>0</v>
      </c>
      <c r="X35" s="3">
        <f t="shared" ref="X35:X37" si="14">IF(R35="j",$O35,0)</f>
        <v>0</v>
      </c>
      <c r="Y35" s="3">
        <f t="shared" ref="Y35:Y37" si="15">IF(S35="j",$O35,0)</f>
        <v>0</v>
      </c>
      <c r="Z35" s="3">
        <f t="shared" ref="Z35:Z37" si="16">IF(T35="j",$O35,0)</f>
        <v>0</v>
      </c>
      <c r="AA35" s="3">
        <f t="shared" ref="AA35:AA37" si="17">IF(U35="j",$O35,0)</f>
        <v>0</v>
      </c>
      <c r="AB35" s="3">
        <f t="shared" ref="AB35:AB37" si="18">IF(V35="j",$O35,0)</f>
        <v>0</v>
      </c>
      <c r="AC35" s="3">
        <f t="shared" ref="AC35:AC37" si="19">SUM(W35:AB35)</f>
        <v>0</v>
      </c>
      <c r="AE35" s="42" t="s">
        <v>61</v>
      </c>
    </row>
    <row r="36" spans="1:31" s="61" customFormat="1" ht="25.5" x14ac:dyDescent="0.2">
      <c r="A36" s="61">
        <v>4</v>
      </c>
      <c r="B36" s="47" t="s">
        <v>62</v>
      </c>
      <c r="C36" s="91">
        <v>1</v>
      </c>
      <c r="D36" s="92">
        <v>3.5</v>
      </c>
      <c r="E36" s="96" t="s">
        <v>60</v>
      </c>
      <c r="F36" s="75">
        <v>0</v>
      </c>
      <c r="G36" s="76">
        <f t="shared" si="8"/>
        <v>0</v>
      </c>
      <c r="H36" s="77">
        <v>0</v>
      </c>
      <c r="I36" s="78">
        <f t="shared" si="9"/>
        <v>0</v>
      </c>
      <c r="J36" s="77">
        <v>0</v>
      </c>
      <c r="K36" s="79">
        <f t="shared" si="10"/>
        <v>0</v>
      </c>
      <c r="L36" s="77">
        <v>0</v>
      </c>
      <c r="M36" s="78">
        <f t="shared" si="11"/>
        <v>0</v>
      </c>
      <c r="N36" s="80">
        <v>0</v>
      </c>
      <c r="O36" s="46">
        <f t="shared" si="12"/>
        <v>0</v>
      </c>
      <c r="P36" s="85"/>
      <c r="Q36" s="96" t="s">
        <v>43</v>
      </c>
      <c r="R36" s="93" t="s">
        <v>43</v>
      </c>
      <c r="S36" s="93" t="s">
        <v>43</v>
      </c>
      <c r="T36" s="93" t="s">
        <v>43</v>
      </c>
      <c r="U36" s="93" t="s">
        <v>43</v>
      </c>
      <c r="V36" s="93" t="s">
        <v>43</v>
      </c>
      <c r="W36" s="3">
        <f t="shared" si="13"/>
        <v>0</v>
      </c>
      <c r="X36" s="3">
        <f t="shared" si="14"/>
        <v>0</v>
      </c>
      <c r="Y36" s="3">
        <f t="shared" si="15"/>
        <v>0</v>
      </c>
      <c r="Z36" s="3">
        <f t="shared" si="16"/>
        <v>0</v>
      </c>
      <c r="AA36" s="3">
        <f t="shared" si="17"/>
        <v>0</v>
      </c>
      <c r="AB36" s="3">
        <f t="shared" si="18"/>
        <v>0</v>
      </c>
      <c r="AC36" s="3">
        <f t="shared" si="19"/>
        <v>0</v>
      </c>
      <c r="AE36" s="42" t="s">
        <v>61</v>
      </c>
    </row>
    <row r="37" spans="1:31" s="61" customFormat="1" x14ac:dyDescent="0.2">
      <c r="A37" s="61">
        <v>5</v>
      </c>
      <c r="B37" s="48" t="s">
        <v>63</v>
      </c>
      <c r="C37" s="99">
        <v>1</v>
      </c>
      <c r="D37" s="92">
        <v>117</v>
      </c>
      <c r="E37" s="100" t="s">
        <v>49</v>
      </c>
      <c r="F37" s="75">
        <v>0</v>
      </c>
      <c r="G37" s="76">
        <f t="shared" si="8"/>
        <v>0</v>
      </c>
      <c r="H37" s="77">
        <v>0</v>
      </c>
      <c r="I37" s="78">
        <f t="shared" si="9"/>
        <v>0</v>
      </c>
      <c r="J37" s="77">
        <v>0</v>
      </c>
      <c r="K37" s="79">
        <f t="shared" si="10"/>
        <v>0</v>
      </c>
      <c r="L37" s="77">
        <v>0</v>
      </c>
      <c r="M37" s="78">
        <f t="shared" si="11"/>
        <v>0</v>
      </c>
      <c r="N37" s="80">
        <v>0</v>
      </c>
      <c r="O37" s="46">
        <f t="shared" si="12"/>
        <v>0</v>
      </c>
      <c r="P37" s="85"/>
      <c r="Q37" s="93"/>
      <c r="R37" s="93"/>
      <c r="S37" s="93"/>
      <c r="T37" s="93"/>
      <c r="U37" s="93"/>
      <c r="V37" s="93" t="s">
        <v>43</v>
      </c>
      <c r="W37" s="3">
        <f t="shared" si="13"/>
        <v>0</v>
      </c>
      <c r="X37" s="3">
        <f t="shared" si="14"/>
        <v>0</v>
      </c>
      <c r="Y37" s="3">
        <f t="shared" si="15"/>
        <v>0</v>
      </c>
      <c r="Z37" s="3">
        <f t="shared" si="16"/>
        <v>0</v>
      </c>
      <c r="AA37" s="3">
        <f t="shared" si="17"/>
        <v>0</v>
      </c>
      <c r="AB37" s="3">
        <f t="shared" si="18"/>
        <v>0</v>
      </c>
      <c r="AC37" s="3">
        <f t="shared" si="19"/>
        <v>0</v>
      </c>
      <c r="AE37" s="42" t="s">
        <v>64</v>
      </c>
    </row>
    <row r="38" spans="1:31" s="61" customFormat="1" hidden="1" x14ac:dyDescent="0.2">
      <c r="B38" s="1"/>
      <c r="C38" s="57"/>
      <c r="D38" s="1"/>
      <c r="E38" s="2"/>
      <c r="F38" s="69"/>
      <c r="G38" s="69"/>
      <c r="H38" s="2"/>
      <c r="I38" s="2"/>
      <c r="J38" s="2"/>
      <c r="K38" s="2"/>
      <c r="L38" s="2"/>
      <c r="M38" s="2"/>
      <c r="N38" s="2"/>
      <c r="O38" s="2"/>
      <c r="P38" s="81"/>
      <c r="Q38" s="93"/>
      <c r="R38" s="93"/>
      <c r="S38" s="93"/>
      <c r="T38" s="93"/>
      <c r="U38" s="93"/>
      <c r="V38" s="93"/>
      <c r="W38" s="3"/>
      <c r="X38" s="3"/>
      <c r="Y38" s="3"/>
      <c r="Z38" s="3"/>
      <c r="AA38" s="3"/>
      <c r="AB38" s="3"/>
      <c r="AC38" s="3"/>
      <c r="AE38" s="20"/>
    </row>
    <row r="39" spans="1:31" s="33" customFormat="1" hidden="1" x14ac:dyDescent="0.2">
      <c r="B39" s="38" t="s">
        <v>65</v>
      </c>
      <c r="C39" s="53"/>
      <c r="D39" s="34"/>
      <c r="E39" s="35"/>
      <c r="F39" s="70"/>
      <c r="G39" s="70"/>
      <c r="H39" s="35"/>
      <c r="I39" s="35"/>
      <c r="J39" s="35"/>
      <c r="K39" s="35"/>
      <c r="L39" s="35"/>
      <c r="M39" s="35"/>
      <c r="N39" s="35"/>
      <c r="O39" s="35"/>
      <c r="P39" s="81"/>
      <c r="Q39" s="97"/>
      <c r="R39" s="97"/>
      <c r="S39" s="97"/>
      <c r="T39" s="97"/>
      <c r="U39" s="97"/>
      <c r="V39" s="97"/>
      <c r="W39" s="36"/>
      <c r="X39" s="36"/>
      <c r="Y39" s="36"/>
      <c r="Z39" s="36"/>
      <c r="AA39" s="36"/>
      <c r="AB39" s="36"/>
      <c r="AC39" s="36"/>
      <c r="AE39" s="37"/>
    </row>
    <row r="40" spans="1:31" s="61" customFormat="1" x14ac:dyDescent="0.2">
      <c r="B40" s="1"/>
      <c r="C40" s="56"/>
      <c r="D40" s="1"/>
      <c r="E40" s="2"/>
      <c r="F40" s="69"/>
      <c r="G40" s="69"/>
      <c r="H40" s="2"/>
      <c r="I40" s="2"/>
      <c r="J40" s="2"/>
      <c r="K40" s="2"/>
      <c r="L40" s="2"/>
      <c r="M40" s="2"/>
      <c r="N40" s="2"/>
      <c r="O40" s="2"/>
      <c r="P40" s="81"/>
      <c r="Q40" s="93"/>
      <c r="R40" s="93"/>
      <c r="S40" s="93"/>
      <c r="T40" s="93"/>
      <c r="U40" s="93"/>
      <c r="V40" s="93"/>
      <c r="W40" s="3"/>
      <c r="X40" s="3"/>
      <c r="Y40" s="3"/>
      <c r="Z40" s="3"/>
      <c r="AA40" s="3"/>
      <c r="AB40" s="3"/>
      <c r="AC40" s="3"/>
      <c r="AE40" s="20"/>
    </row>
    <row r="41" spans="1:31" s="101" customFormat="1" x14ac:dyDescent="0.2">
      <c r="B41" s="133" t="s">
        <v>66</v>
      </c>
      <c r="C41" s="98"/>
      <c r="D41" s="92"/>
      <c r="E41" s="92"/>
      <c r="F41" s="134"/>
      <c r="G41" s="134"/>
      <c r="H41" s="92"/>
      <c r="I41" s="92"/>
      <c r="J41" s="92"/>
      <c r="K41" s="92"/>
      <c r="L41" s="92"/>
      <c r="M41" s="92"/>
      <c r="N41" s="92"/>
      <c r="O41" s="92"/>
      <c r="P41" s="135"/>
      <c r="Q41" s="93"/>
      <c r="R41" s="93"/>
      <c r="S41" s="93"/>
      <c r="T41" s="93"/>
      <c r="U41" s="93"/>
      <c r="V41" s="93"/>
      <c r="W41" s="134"/>
      <c r="X41" s="134"/>
      <c r="Y41" s="134"/>
      <c r="Z41" s="134"/>
      <c r="AA41" s="134"/>
      <c r="AB41" s="134"/>
      <c r="AC41" s="134"/>
      <c r="AE41" s="136"/>
    </row>
    <row r="42" spans="1:31" s="101" customFormat="1" ht="102" x14ac:dyDescent="0.2">
      <c r="B42" s="137" t="s">
        <v>67</v>
      </c>
      <c r="C42" s="138"/>
      <c r="D42" s="92"/>
      <c r="E42" s="93"/>
      <c r="F42" s="139"/>
      <c r="G42" s="139"/>
      <c r="H42" s="93"/>
      <c r="I42" s="93"/>
      <c r="J42" s="93"/>
      <c r="K42" s="93"/>
      <c r="L42" s="93"/>
      <c r="M42" s="93"/>
      <c r="N42" s="93"/>
      <c r="O42" s="93"/>
      <c r="P42" s="140"/>
      <c r="Q42" s="93"/>
      <c r="R42" s="93"/>
      <c r="S42" s="93"/>
      <c r="T42" s="93"/>
      <c r="U42" s="93"/>
      <c r="V42" s="93"/>
      <c r="W42" s="134"/>
      <c r="X42" s="134"/>
      <c r="Y42" s="134"/>
      <c r="Z42" s="134"/>
      <c r="AA42" s="134"/>
      <c r="AB42" s="134"/>
      <c r="AC42" s="134"/>
      <c r="AE42" s="136"/>
    </row>
    <row r="43" spans="1:31" s="101" customFormat="1" ht="38.25" x14ac:dyDescent="0.2">
      <c r="A43" s="101">
        <v>6</v>
      </c>
      <c r="B43" s="141" t="s">
        <v>68</v>
      </c>
      <c r="C43" s="91">
        <v>1</v>
      </c>
      <c r="D43" s="92">
        <v>1930</v>
      </c>
      <c r="E43" s="93" t="s">
        <v>60</v>
      </c>
      <c r="F43" s="75">
        <v>0</v>
      </c>
      <c r="G43" s="142">
        <f t="shared" ref="G43:G44" si="20">+F43*C43</f>
        <v>0</v>
      </c>
      <c r="H43" s="77">
        <v>0</v>
      </c>
      <c r="I43" s="143">
        <f t="shared" ref="I43:I44" si="21">+H43*G43</f>
        <v>0</v>
      </c>
      <c r="J43" s="77">
        <v>0</v>
      </c>
      <c r="K43" s="144">
        <f t="shared" ref="K43:K44" si="22">+J43*C43</f>
        <v>0</v>
      </c>
      <c r="L43" s="77">
        <v>0</v>
      </c>
      <c r="M43" s="143">
        <f t="shared" ref="M43:M44" si="23">+L43*C43</f>
        <v>0</v>
      </c>
      <c r="N43" s="80">
        <v>0</v>
      </c>
      <c r="O43" s="145">
        <f t="shared" ref="O43:O44" si="24">+N43+M43+K43+I43</f>
        <v>0</v>
      </c>
      <c r="P43" s="146"/>
      <c r="Q43" s="96" t="s">
        <v>43</v>
      </c>
      <c r="R43" s="93"/>
      <c r="S43" s="93"/>
      <c r="T43" s="96"/>
      <c r="U43" s="93" t="s">
        <v>43</v>
      </c>
      <c r="V43" s="93"/>
      <c r="W43" s="134">
        <f t="shared" ref="W43:W44" si="25">IF(Q43="j",$O43,0)</f>
        <v>0</v>
      </c>
      <c r="X43" s="134">
        <f t="shared" ref="X43:X44" si="26">IF(R43="j",$O43,0)</f>
        <v>0</v>
      </c>
      <c r="Y43" s="134">
        <f t="shared" ref="Y43:Y44" si="27">IF(S43="j",$O43,0)</f>
        <v>0</v>
      </c>
      <c r="Z43" s="134">
        <f t="shared" ref="Z43:Z44" si="28">IF(T43="j",$O43,0)</f>
        <v>0</v>
      </c>
      <c r="AA43" s="134">
        <f t="shared" ref="AA43:AA44" si="29">IF(U43="j",$O43,0)</f>
        <v>0</v>
      </c>
      <c r="AB43" s="134">
        <f t="shared" ref="AB43:AB44" si="30">IF(V43="j",$O43,0)</f>
        <v>0</v>
      </c>
      <c r="AC43" s="134">
        <f t="shared" ref="AC43:AC44" si="31">SUM(W43:AB43)</f>
        <v>0</v>
      </c>
      <c r="AE43" s="147" t="s">
        <v>69</v>
      </c>
    </row>
    <row r="44" spans="1:31" s="101" customFormat="1" ht="51" x14ac:dyDescent="0.2">
      <c r="A44" s="101">
        <v>7</v>
      </c>
      <c r="B44" s="92" t="s">
        <v>70</v>
      </c>
      <c r="C44" s="91">
        <v>1</v>
      </c>
      <c r="D44" s="92">
        <v>45</v>
      </c>
      <c r="E44" s="93" t="s">
        <v>54</v>
      </c>
      <c r="F44" s="75">
        <v>0</v>
      </c>
      <c r="G44" s="142">
        <f t="shared" si="20"/>
        <v>0</v>
      </c>
      <c r="H44" s="77">
        <v>0</v>
      </c>
      <c r="I44" s="143">
        <f t="shared" si="21"/>
        <v>0</v>
      </c>
      <c r="J44" s="77">
        <v>0</v>
      </c>
      <c r="K44" s="144">
        <f t="shared" si="22"/>
        <v>0</v>
      </c>
      <c r="L44" s="77">
        <v>0</v>
      </c>
      <c r="M44" s="143">
        <f t="shared" si="23"/>
        <v>0</v>
      </c>
      <c r="N44" s="80">
        <v>0</v>
      </c>
      <c r="O44" s="145">
        <f t="shared" si="24"/>
        <v>0</v>
      </c>
      <c r="P44" s="146"/>
      <c r="Q44" s="93" t="s">
        <v>43</v>
      </c>
      <c r="R44" s="93"/>
      <c r="S44" s="93"/>
      <c r="T44" s="93"/>
      <c r="U44" s="93"/>
      <c r="V44" s="93"/>
      <c r="W44" s="134">
        <f t="shared" si="25"/>
        <v>0</v>
      </c>
      <c r="X44" s="134">
        <f t="shared" si="26"/>
        <v>0</v>
      </c>
      <c r="Y44" s="134">
        <f t="shared" si="27"/>
        <v>0</v>
      </c>
      <c r="Z44" s="134">
        <f t="shared" si="28"/>
        <v>0</v>
      </c>
      <c r="AA44" s="134">
        <f t="shared" si="29"/>
        <v>0</v>
      </c>
      <c r="AB44" s="134">
        <f t="shared" si="30"/>
        <v>0</v>
      </c>
      <c r="AC44" s="134">
        <f t="shared" si="31"/>
        <v>0</v>
      </c>
      <c r="AE44" s="148" t="s">
        <v>71</v>
      </c>
    </row>
    <row r="45" spans="1:31" s="101" customFormat="1" hidden="1" x14ac:dyDescent="0.2">
      <c r="B45" s="92"/>
      <c r="C45" s="91"/>
      <c r="D45" s="92"/>
      <c r="E45" s="93"/>
      <c r="F45" s="139"/>
      <c r="G45" s="139"/>
      <c r="H45" s="93"/>
      <c r="I45" s="93"/>
      <c r="J45" s="93"/>
      <c r="K45" s="93"/>
      <c r="L45" s="93"/>
      <c r="M45" s="93"/>
      <c r="N45" s="93"/>
      <c r="O45" s="93"/>
      <c r="P45" s="140"/>
      <c r="Q45" s="93"/>
      <c r="R45" s="93"/>
      <c r="S45" s="93"/>
      <c r="T45" s="93"/>
      <c r="U45" s="93"/>
      <c r="V45" s="93"/>
      <c r="W45" s="134"/>
      <c r="X45" s="134"/>
      <c r="Y45" s="134"/>
      <c r="Z45" s="134"/>
      <c r="AA45" s="134"/>
      <c r="AB45" s="134"/>
      <c r="AC45" s="134"/>
      <c r="AE45" s="136"/>
    </row>
    <row r="46" spans="1:31" s="149" customFormat="1" ht="25.5" hidden="1" x14ac:dyDescent="0.2">
      <c r="B46" s="150" t="s">
        <v>72</v>
      </c>
      <c r="C46" s="98"/>
      <c r="D46" s="94"/>
      <c r="E46" s="97"/>
      <c r="F46" s="151"/>
      <c r="G46" s="151"/>
      <c r="H46" s="97"/>
      <c r="I46" s="97"/>
      <c r="J46" s="97"/>
      <c r="K46" s="97"/>
      <c r="L46" s="97"/>
      <c r="M46" s="97"/>
      <c r="N46" s="97"/>
      <c r="O46" s="97"/>
      <c r="P46" s="140"/>
      <c r="Q46" s="97"/>
      <c r="R46" s="97"/>
      <c r="S46" s="97"/>
      <c r="T46" s="97"/>
      <c r="U46" s="97"/>
      <c r="V46" s="97"/>
      <c r="W46" s="152"/>
      <c r="X46" s="152"/>
      <c r="Y46" s="152"/>
      <c r="Z46" s="152"/>
      <c r="AA46" s="152"/>
      <c r="AB46" s="152"/>
      <c r="AC46" s="152"/>
      <c r="AE46" s="153" t="s">
        <v>73</v>
      </c>
    </row>
    <row r="47" spans="1:31" s="101" customFormat="1" hidden="1" x14ac:dyDescent="0.2">
      <c r="B47" s="154"/>
      <c r="C47" s="91"/>
      <c r="D47" s="92"/>
      <c r="E47" s="93"/>
      <c r="F47" s="139"/>
      <c r="G47" s="139"/>
      <c r="H47" s="93"/>
      <c r="I47" s="93"/>
      <c r="J47" s="93"/>
      <c r="K47" s="93"/>
      <c r="L47" s="93"/>
      <c r="M47" s="93"/>
      <c r="N47" s="93"/>
      <c r="O47" s="93"/>
      <c r="P47" s="140"/>
      <c r="Q47" s="93"/>
      <c r="R47" s="93"/>
      <c r="S47" s="93"/>
      <c r="T47" s="93"/>
      <c r="U47" s="93"/>
      <c r="V47" s="93"/>
      <c r="W47" s="134"/>
      <c r="X47" s="134"/>
      <c r="Y47" s="134"/>
      <c r="Z47" s="134"/>
      <c r="AA47" s="134"/>
      <c r="AB47" s="134"/>
      <c r="AC47" s="134"/>
      <c r="AE47" s="136"/>
    </row>
    <row r="48" spans="1:31" s="101" customFormat="1" hidden="1" x14ac:dyDescent="0.2">
      <c r="B48" s="92"/>
      <c r="C48" s="91"/>
      <c r="D48" s="92"/>
      <c r="E48" s="93"/>
      <c r="F48" s="139"/>
      <c r="G48" s="139"/>
      <c r="H48" s="93"/>
      <c r="I48" s="93"/>
      <c r="J48" s="93"/>
      <c r="K48" s="93"/>
      <c r="L48" s="93"/>
      <c r="M48" s="93"/>
      <c r="N48" s="93"/>
      <c r="O48" s="93"/>
      <c r="P48" s="140"/>
      <c r="Q48" s="93"/>
      <c r="R48" s="93"/>
      <c r="S48" s="93"/>
      <c r="T48" s="93"/>
      <c r="U48" s="93"/>
      <c r="V48" s="93"/>
      <c r="W48" s="134"/>
      <c r="X48" s="134"/>
      <c r="Y48" s="134"/>
      <c r="Z48" s="134"/>
      <c r="AA48" s="134"/>
      <c r="AB48" s="134"/>
      <c r="AC48" s="134"/>
      <c r="AE48" s="136"/>
    </row>
    <row r="49" spans="1:31" s="149" customFormat="1" hidden="1" x14ac:dyDescent="0.2">
      <c r="B49" s="150" t="s">
        <v>74</v>
      </c>
      <c r="C49" s="98"/>
      <c r="D49" s="94"/>
      <c r="E49" s="97"/>
      <c r="F49" s="151"/>
      <c r="G49" s="151"/>
      <c r="H49" s="97"/>
      <c r="I49" s="97"/>
      <c r="J49" s="97"/>
      <c r="K49" s="97"/>
      <c r="L49" s="97"/>
      <c r="M49" s="97"/>
      <c r="N49" s="97"/>
      <c r="O49" s="97"/>
      <c r="P49" s="140"/>
      <c r="Q49" s="97"/>
      <c r="R49" s="97"/>
      <c r="S49" s="97"/>
      <c r="T49" s="97"/>
      <c r="U49" s="97"/>
      <c r="V49" s="97"/>
      <c r="W49" s="152"/>
      <c r="X49" s="152"/>
      <c r="Y49" s="152"/>
      <c r="Z49" s="152"/>
      <c r="AA49" s="152"/>
      <c r="AB49" s="152"/>
      <c r="AC49" s="152"/>
      <c r="AE49" s="155"/>
    </row>
    <row r="50" spans="1:31" s="101" customFormat="1" x14ac:dyDescent="0.2">
      <c r="B50" s="141"/>
      <c r="C50" s="91"/>
      <c r="D50" s="92"/>
      <c r="E50" s="93"/>
      <c r="F50" s="139"/>
      <c r="G50" s="139"/>
      <c r="H50" s="93"/>
      <c r="I50" s="93"/>
      <c r="J50" s="93"/>
      <c r="K50" s="93"/>
      <c r="L50" s="93"/>
      <c r="M50" s="93"/>
      <c r="N50" s="93"/>
      <c r="O50" s="93"/>
      <c r="P50" s="140"/>
      <c r="Q50" s="93"/>
      <c r="R50" s="93"/>
      <c r="S50" s="93"/>
      <c r="T50" s="93"/>
      <c r="U50" s="93"/>
      <c r="V50" s="93"/>
      <c r="W50" s="134"/>
      <c r="X50" s="134"/>
      <c r="Y50" s="134"/>
      <c r="Z50" s="134"/>
      <c r="AA50" s="134"/>
      <c r="AB50" s="134"/>
      <c r="AC50" s="134"/>
      <c r="AE50" s="136"/>
    </row>
    <row r="51" spans="1:31" s="101" customFormat="1" x14ac:dyDescent="0.2">
      <c r="B51" s="133" t="s">
        <v>75</v>
      </c>
      <c r="C51" s="98"/>
      <c r="D51" s="92"/>
      <c r="E51" s="93"/>
      <c r="F51" s="139"/>
      <c r="G51" s="139"/>
      <c r="H51" s="93"/>
      <c r="I51" s="93"/>
      <c r="J51" s="93"/>
      <c r="K51" s="93"/>
      <c r="L51" s="93"/>
      <c r="M51" s="93"/>
      <c r="N51" s="93"/>
      <c r="O51" s="93"/>
      <c r="P51" s="140"/>
      <c r="Q51" s="93"/>
      <c r="R51" s="93"/>
      <c r="S51" s="93"/>
      <c r="T51" s="93"/>
      <c r="U51" s="93"/>
      <c r="V51" s="93"/>
      <c r="W51" s="134"/>
      <c r="X51" s="134"/>
      <c r="Y51" s="134"/>
      <c r="Z51" s="134"/>
      <c r="AA51" s="134"/>
      <c r="AB51" s="134"/>
      <c r="AC51" s="134"/>
      <c r="AE51" s="136"/>
    </row>
    <row r="52" spans="1:31" s="101" customFormat="1" x14ac:dyDescent="0.2">
      <c r="B52" s="137" t="s">
        <v>76</v>
      </c>
      <c r="C52" s="138"/>
      <c r="D52" s="92"/>
      <c r="E52" s="93"/>
      <c r="F52" s="139"/>
      <c r="G52" s="139"/>
      <c r="H52" s="93"/>
      <c r="I52" s="93"/>
      <c r="J52" s="93"/>
      <c r="K52" s="93"/>
      <c r="L52" s="93"/>
      <c r="M52" s="93"/>
      <c r="N52" s="93"/>
      <c r="O52" s="93"/>
      <c r="P52" s="140"/>
      <c r="Q52" s="93"/>
      <c r="R52" s="93"/>
      <c r="S52" s="93"/>
      <c r="T52" s="93"/>
      <c r="U52" s="93"/>
      <c r="V52" s="93"/>
      <c r="W52" s="134"/>
      <c r="X52" s="134"/>
      <c r="Y52" s="134"/>
      <c r="Z52" s="134"/>
      <c r="AA52" s="134"/>
      <c r="AB52" s="134"/>
      <c r="AC52" s="134"/>
      <c r="AE52" s="136"/>
    </row>
    <row r="53" spans="1:31" s="101" customFormat="1" x14ac:dyDescent="0.2">
      <c r="B53" s="137" t="s">
        <v>77</v>
      </c>
      <c r="C53" s="138"/>
      <c r="D53" s="92"/>
      <c r="E53" s="93"/>
      <c r="F53" s="139"/>
      <c r="G53" s="139"/>
      <c r="H53" s="93"/>
      <c r="I53" s="93"/>
      <c r="J53" s="93"/>
      <c r="K53" s="93"/>
      <c r="L53" s="93"/>
      <c r="M53" s="93"/>
      <c r="N53" s="93"/>
      <c r="O53" s="93"/>
      <c r="P53" s="140"/>
      <c r="Q53" s="93"/>
      <c r="R53" s="93"/>
      <c r="S53" s="93"/>
      <c r="T53" s="93"/>
      <c r="U53" s="93"/>
      <c r="V53" s="93"/>
      <c r="W53" s="134"/>
      <c r="X53" s="134"/>
      <c r="Y53" s="134"/>
      <c r="Z53" s="134"/>
      <c r="AA53" s="134"/>
      <c r="AB53" s="134"/>
      <c r="AC53" s="134"/>
      <c r="AE53" s="136"/>
    </row>
    <row r="54" spans="1:31" s="156" customFormat="1" ht="38.25" x14ac:dyDescent="0.2">
      <c r="A54" s="156">
        <v>8</v>
      </c>
      <c r="B54" s="157" t="s">
        <v>78</v>
      </c>
      <c r="C54" s="91">
        <v>1</v>
      </c>
      <c r="D54" s="158">
        <v>19</v>
      </c>
      <c r="E54" s="130" t="s">
        <v>54</v>
      </c>
      <c r="F54" s="75">
        <v>0</v>
      </c>
      <c r="G54" s="142">
        <f t="shared" ref="G54:G56" si="32">+F54*C54</f>
        <v>0</v>
      </c>
      <c r="H54" s="77">
        <v>0</v>
      </c>
      <c r="I54" s="143">
        <f t="shared" ref="I54:I56" si="33">+H54*G54</f>
        <v>0</v>
      </c>
      <c r="J54" s="77">
        <v>0</v>
      </c>
      <c r="K54" s="144">
        <f t="shared" ref="K54:K56" si="34">+J54*C54</f>
        <v>0</v>
      </c>
      <c r="L54" s="77">
        <v>0</v>
      </c>
      <c r="M54" s="143">
        <f t="shared" ref="M54:M56" si="35">+L54*C54</f>
        <v>0</v>
      </c>
      <c r="N54" s="80">
        <v>0</v>
      </c>
      <c r="O54" s="145">
        <f t="shared" ref="O54:O56" si="36">+N54+M54+K54+I54</f>
        <v>0</v>
      </c>
      <c r="P54" s="146"/>
      <c r="Q54" s="130" t="s">
        <v>43</v>
      </c>
      <c r="R54" s="130"/>
      <c r="S54" s="130"/>
      <c r="T54" s="130"/>
      <c r="U54" s="130"/>
      <c r="V54" s="130" t="s">
        <v>43</v>
      </c>
      <c r="W54" s="134">
        <f t="shared" ref="W54:W56" si="37">IF(Q54="j",$O54,0)</f>
        <v>0</v>
      </c>
      <c r="X54" s="134">
        <f t="shared" ref="X54:X56" si="38">IF(R54="j",$O54,0)</f>
        <v>0</v>
      </c>
      <c r="Y54" s="134">
        <f t="shared" ref="Y54:Y56" si="39">IF(S54="j",$O54,0)</f>
        <v>0</v>
      </c>
      <c r="Z54" s="134">
        <f t="shared" ref="Z54:Z56" si="40">IF(T54="j",$O54,0)</f>
        <v>0</v>
      </c>
      <c r="AA54" s="134">
        <f t="shared" ref="AA54:AA56" si="41">IF(U54="j",$O54,0)</f>
        <v>0</v>
      </c>
      <c r="AB54" s="134">
        <f t="shared" ref="AB54:AB56" si="42">IF(V54="j",$O54,0)</f>
        <v>0</v>
      </c>
      <c r="AC54" s="134">
        <f t="shared" ref="AC54:AC61" si="43">SUM(W54:AB54)</f>
        <v>0</v>
      </c>
      <c r="AE54" s="159" t="s">
        <v>79</v>
      </c>
    </row>
    <row r="55" spans="1:31" s="149" customFormat="1" ht="43.5" hidden="1" customHeight="1" x14ac:dyDescent="0.2">
      <c r="B55" s="160" t="s">
        <v>80</v>
      </c>
      <c r="C55" s="91"/>
      <c r="D55" s="94"/>
      <c r="E55" s="97" t="s">
        <v>54</v>
      </c>
      <c r="F55" s="75">
        <v>2</v>
      </c>
      <c r="G55" s="142">
        <f t="shared" si="32"/>
        <v>0</v>
      </c>
      <c r="H55" s="77">
        <v>35</v>
      </c>
      <c r="I55" s="143">
        <f t="shared" si="33"/>
        <v>0</v>
      </c>
      <c r="J55" s="77">
        <v>100</v>
      </c>
      <c r="K55" s="144">
        <f t="shared" si="34"/>
        <v>0</v>
      </c>
      <c r="L55" s="77">
        <v>1000</v>
      </c>
      <c r="M55" s="143">
        <f t="shared" si="35"/>
        <v>0</v>
      </c>
      <c r="N55" s="80">
        <v>100</v>
      </c>
      <c r="O55" s="145">
        <f t="shared" si="36"/>
        <v>100</v>
      </c>
      <c r="P55" s="146"/>
      <c r="Q55" s="97"/>
      <c r="R55" s="97"/>
      <c r="S55" s="97"/>
      <c r="T55" s="97"/>
      <c r="U55" s="97"/>
      <c r="V55" s="97"/>
      <c r="W55" s="134">
        <f t="shared" si="37"/>
        <v>0</v>
      </c>
      <c r="X55" s="134">
        <f t="shared" si="38"/>
        <v>0</v>
      </c>
      <c r="Y55" s="134">
        <f t="shared" si="39"/>
        <v>0</v>
      </c>
      <c r="Z55" s="134">
        <f t="shared" si="40"/>
        <v>0</v>
      </c>
      <c r="AA55" s="134">
        <f t="shared" si="41"/>
        <v>0</v>
      </c>
      <c r="AB55" s="134">
        <f t="shared" si="42"/>
        <v>0</v>
      </c>
      <c r="AC55" s="134">
        <f t="shared" si="43"/>
        <v>0</v>
      </c>
      <c r="AE55" s="161"/>
    </row>
    <row r="56" spans="1:31" s="156" customFormat="1" ht="42.75" customHeight="1" x14ac:dyDescent="0.2">
      <c r="A56" s="156">
        <v>9</v>
      </c>
      <c r="B56" s="157" t="s">
        <v>81</v>
      </c>
      <c r="C56" s="91">
        <v>1</v>
      </c>
      <c r="D56" s="158">
        <v>150</v>
      </c>
      <c r="E56" s="130" t="s">
        <v>54</v>
      </c>
      <c r="F56" s="75">
        <v>0</v>
      </c>
      <c r="G56" s="142">
        <f t="shared" si="32"/>
        <v>0</v>
      </c>
      <c r="H56" s="77">
        <v>0</v>
      </c>
      <c r="I56" s="143">
        <f t="shared" si="33"/>
        <v>0</v>
      </c>
      <c r="J56" s="77">
        <v>0</v>
      </c>
      <c r="K56" s="144">
        <f t="shared" si="34"/>
        <v>0</v>
      </c>
      <c r="L56" s="77">
        <v>0</v>
      </c>
      <c r="M56" s="143">
        <f t="shared" si="35"/>
        <v>0</v>
      </c>
      <c r="N56" s="80">
        <v>0</v>
      </c>
      <c r="O56" s="145">
        <f t="shared" si="36"/>
        <v>0</v>
      </c>
      <c r="P56" s="146"/>
      <c r="Q56" s="130" t="s">
        <v>43</v>
      </c>
      <c r="R56" s="130"/>
      <c r="S56" s="130"/>
      <c r="T56" s="130"/>
      <c r="U56" s="130"/>
      <c r="V56" s="130" t="s">
        <v>43</v>
      </c>
      <c r="W56" s="134">
        <f t="shared" si="37"/>
        <v>0</v>
      </c>
      <c r="X56" s="134">
        <f t="shared" si="38"/>
        <v>0</v>
      </c>
      <c r="Y56" s="134">
        <f t="shared" si="39"/>
        <v>0</v>
      </c>
      <c r="Z56" s="134">
        <f t="shared" si="40"/>
        <v>0</v>
      </c>
      <c r="AA56" s="134">
        <f t="shared" si="41"/>
        <v>0</v>
      </c>
      <c r="AB56" s="134">
        <f t="shared" si="42"/>
        <v>0</v>
      </c>
      <c r="AC56" s="134">
        <f t="shared" si="43"/>
        <v>0</v>
      </c>
      <c r="AE56" s="162" t="s">
        <v>82</v>
      </c>
    </row>
    <row r="57" spans="1:31" s="101" customFormat="1" x14ac:dyDescent="0.2">
      <c r="B57" s="92"/>
      <c r="C57" s="91"/>
      <c r="D57" s="92"/>
      <c r="E57" s="93"/>
      <c r="F57" s="139"/>
      <c r="G57" s="139"/>
      <c r="H57" s="93"/>
      <c r="I57" s="93"/>
      <c r="J57" s="93"/>
      <c r="K57" s="93"/>
      <c r="L57" s="93"/>
      <c r="M57" s="93"/>
      <c r="N57" s="93"/>
      <c r="O57" s="93"/>
      <c r="P57" s="140"/>
      <c r="Q57" s="93"/>
      <c r="R57" s="93"/>
      <c r="S57" s="93"/>
      <c r="T57" s="93"/>
      <c r="U57" s="93"/>
      <c r="V57" s="93"/>
      <c r="W57" s="134"/>
      <c r="X57" s="134"/>
      <c r="Y57" s="134"/>
      <c r="Z57" s="134"/>
      <c r="AA57" s="134"/>
      <c r="AB57" s="134"/>
      <c r="AC57" s="134"/>
      <c r="AE57" s="136"/>
    </row>
    <row r="58" spans="1:31" s="101" customFormat="1" ht="25.5" x14ac:dyDescent="0.2">
      <c r="B58" s="137" t="s">
        <v>83</v>
      </c>
      <c r="C58" s="138"/>
      <c r="D58" s="141" t="s">
        <v>44</v>
      </c>
      <c r="E58" s="93"/>
      <c r="F58" s="139"/>
      <c r="G58" s="139"/>
      <c r="H58" s="93"/>
      <c r="I58" s="93"/>
      <c r="J58" s="93"/>
      <c r="K58" s="93"/>
      <c r="L58" s="93"/>
      <c r="M58" s="93"/>
      <c r="N58" s="93"/>
      <c r="O58" s="93"/>
      <c r="P58" s="140"/>
      <c r="Q58" s="93"/>
      <c r="R58" s="93"/>
      <c r="S58" s="93"/>
      <c r="T58" s="93"/>
      <c r="U58" s="93"/>
      <c r="V58" s="93"/>
      <c r="W58" s="134"/>
      <c r="X58" s="134"/>
      <c r="Y58" s="134"/>
      <c r="Z58" s="134"/>
      <c r="AA58" s="134"/>
      <c r="AB58" s="134"/>
      <c r="AC58" s="134"/>
      <c r="AE58" s="136"/>
    </row>
    <row r="59" spans="1:31" s="156" customFormat="1" ht="15" customHeight="1" x14ac:dyDescent="0.2">
      <c r="A59" s="156">
        <v>10</v>
      </c>
      <c r="B59" s="157" t="s">
        <v>84</v>
      </c>
      <c r="C59" s="91">
        <v>1</v>
      </c>
      <c r="D59" s="158">
        <v>22</v>
      </c>
      <c r="E59" s="130" t="s">
        <v>54</v>
      </c>
      <c r="F59" s="75">
        <v>0</v>
      </c>
      <c r="G59" s="142">
        <f t="shared" ref="G59:G61" si="44">+F59*C59</f>
        <v>0</v>
      </c>
      <c r="H59" s="77">
        <v>0</v>
      </c>
      <c r="I59" s="143">
        <f t="shared" ref="I59:I61" si="45">+H59*G59</f>
        <v>0</v>
      </c>
      <c r="J59" s="77">
        <v>0</v>
      </c>
      <c r="K59" s="144">
        <f t="shared" ref="K59:K61" si="46">+J59*C59</f>
        <v>0</v>
      </c>
      <c r="L59" s="77">
        <v>0</v>
      </c>
      <c r="M59" s="143">
        <f t="shared" ref="M59:M61" si="47">+L59*C59</f>
        <v>0</v>
      </c>
      <c r="N59" s="80">
        <v>0</v>
      </c>
      <c r="O59" s="145">
        <f t="shared" ref="O59:O61" si="48">+N59+M59+K59+I59</f>
        <v>0</v>
      </c>
      <c r="P59" s="146"/>
      <c r="Q59" s="130"/>
      <c r="R59" s="130" t="s">
        <v>43</v>
      </c>
      <c r="S59" s="130"/>
      <c r="T59" s="130"/>
      <c r="U59" s="130"/>
      <c r="V59" s="130"/>
      <c r="W59" s="134">
        <f t="shared" ref="W59:W61" si="49">IF(Q59="j",$O59,0)</f>
        <v>0</v>
      </c>
      <c r="X59" s="134">
        <f t="shared" ref="X59:X61" si="50">IF(R59="j",$O59,0)</f>
        <v>0</v>
      </c>
      <c r="Y59" s="134">
        <f t="shared" ref="Y59:Y61" si="51">IF(S59="j",$O59,0)</f>
        <v>0</v>
      </c>
      <c r="Z59" s="134">
        <f t="shared" ref="Z59:Z61" si="52">IF(T59="j",$O59,0)</f>
        <v>0</v>
      </c>
      <c r="AA59" s="134">
        <f t="shared" ref="AA59:AA61" si="53">IF(U59="j",$O59,0)</f>
        <v>0</v>
      </c>
      <c r="AB59" s="134">
        <f t="shared" ref="AB59:AB61" si="54">IF(V59="j",$O59,0)</f>
        <v>0</v>
      </c>
      <c r="AC59" s="134">
        <f t="shared" si="43"/>
        <v>0</v>
      </c>
      <c r="AE59" s="283" t="s">
        <v>85</v>
      </c>
    </row>
    <row r="60" spans="1:31" s="163" customFormat="1" ht="15" hidden="1" customHeight="1" x14ac:dyDescent="0.2">
      <c r="A60" s="163">
        <v>11</v>
      </c>
      <c r="B60" s="164" t="s">
        <v>86</v>
      </c>
      <c r="C60" s="131"/>
      <c r="D60" s="164"/>
      <c r="E60" s="131" t="s">
        <v>54</v>
      </c>
      <c r="F60" s="89"/>
      <c r="G60" s="165">
        <f t="shared" si="44"/>
        <v>0</v>
      </c>
      <c r="H60" s="90"/>
      <c r="I60" s="166">
        <f t="shared" si="45"/>
        <v>0</v>
      </c>
      <c r="J60" s="90"/>
      <c r="K60" s="167">
        <f t="shared" si="46"/>
        <v>0</v>
      </c>
      <c r="L60" s="90"/>
      <c r="M60" s="166">
        <f t="shared" si="47"/>
        <v>0</v>
      </c>
      <c r="N60" s="90"/>
      <c r="O60" s="168">
        <f t="shared" si="48"/>
        <v>0</v>
      </c>
      <c r="P60" s="169"/>
      <c r="Q60" s="131"/>
      <c r="R60" s="131"/>
      <c r="S60" s="131"/>
      <c r="T60" s="131"/>
      <c r="U60" s="131"/>
      <c r="V60" s="131"/>
      <c r="W60" s="170">
        <f t="shared" si="49"/>
        <v>0</v>
      </c>
      <c r="X60" s="170">
        <f t="shared" si="50"/>
        <v>0</v>
      </c>
      <c r="Y60" s="170">
        <f t="shared" si="51"/>
        <v>0</v>
      </c>
      <c r="Z60" s="170">
        <f t="shared" si="52"/>
        <v>0</v>
      </c>
      <c r="AA60" s="170">
        <f t="shared" si="53"/>
        <v>0</v>
      </c>
      <c r="AB60" s="170">
        <f t="shared" si="54"/>
        <v>0</v>
      </c>
      <c r="AC60" s="170">
        <f t="shared" si="43"/>
        <v>0</v>
      </c>
      <c r="AE60" s="283"/>
    </row>
    <row r="61" spans="1:31" s="156" customFormat="1" ht="15" customHeight="1" x14ac:dyDescent="0.2">
      <c r="A61" s="156">
        <v>12</v>
      </c>
      <c r="B61" s="157" t="s">
        <v>87</v>
      </c>
      <c r="C61" s="91">
        <v>1</v>
      </c>
      <c r="D61" s="158">
        <v>9</v>
      </c>
      <c r="E61" s="130" t="s">
        <v>54</v>
      </c>
      <c r="F61" s="75">
        <v>0</v>
      </c>
      <c r="G61" s="142">
        <f t="shared" si="44"/>
        <v>0</v>
      </c>
      <c r="H61" s="77">
        <v>0</v>
      </c>
      <c r="I61" s="143">
        <f t="shared" si="45"/>
        <v>0</v>
      </c>
      <c r="J61" s="77">
        <v>0</v>
      </c>
      <c r="K61" s="144">
        <f t="shared" si="46"/>
        <v>0</v>
      </c>
      <c r="L61" s="77">
        <v>0</v>
      </c>
      <c r="M61" s="143">
        <f t="shared" si="47"/>
        <v>0</v>
      </c>
      <c r="N61" s="80">
        <v>0</v>
      </c>
      <c r="O61" s="145">
        <f t="shared" si="48"/>
        <v>0</v>
      </c>
      <c r="P61" s="146"/>
      <c r="Q61" s="130"/>
      <c r="R61" s="130" t="s">
        <v>43</v>
      </c>
      <c r="S61" s="130"/>
      <c r="T61" s="130"/>
      <c r="U61" s="130"/>
      <c r="V61" s="130"/>
      <c r="W61" s="134">
        <f t="shared" si="49"/>
        <v>0</v>
      </c>
      <c r="X61" s="134">
        <f t="shared" si="50"/>
        <v>0</v>
      </c>
      <c r="Y61" s="134">
        <f t="shared" si="51"/>
        <v>0</v>
      </c>
      <c r="Z61" s="134">
        <f t="shared" si="52"/>
        <v>0</v>
      </c>
      <c r="AA61" s="134">
        <f t="shared" si="53"/>
        <v>0</v>
      </c>
      <c r="AB61" s="134">
        <f t="shared" si="54"/>
        <v>0</v>
      </c>
      <c r="AC61" s="134">
        <f t="shared" si="43"/>
        <v>0</v>
      </c>
      <c r="AE61" s="283"/>
    </row>
    <row r="62" spans="1:31" s="149" customFormat="1" hidden="1" x14ac:dyDescent="0.2">
      <c r="B62" s="160" t="s">
        <v>88</v>
      </c>
      <c r="C62" s="91"/>
      <c r="D62" s="94"/>
      <c r="E62" s="97" t="s">
        <v>54</v>
      </c>
      <c r="F62" s="151"/>
      <c r="G62" s="151"/>
      <c r="H62" s="97"/>
      <c r="I62" s="97"/>
      <c r="J62" s="97"/>
      <c r="K62" s="97"/>
      <c r="L62" s="97"/>
      <c r="M62" s="97"/>
      <c r="N62" s="97"/>
      <c r="O62" s="97"/>
      <c r="P62" s="140"/>
      <c r="Q62" s="97"/>
      <c r="R62" s="97"/>
      <c r="S62" s="97"/>
      <c r="T62" s="97"/>
      <c r="U62" s="97"/>
      <c r="V62" s="97"/>
      <c r="W62" s="152"/>
      <c r="X62" s="152"/>
      <c r="Y62" s="152"/>
      <c r="Z62" s="152"/>
      <c r="AA62" s="152"/>
      <c r="AB62" s="152"/>
      <c r="AC62" s="152"/>
      <c r="AE62" s="155" t="s">
        <v>89</v>
      </c>
    </row>
    <row r="63" spans="1:31" s="149" customFormat="1" hidden="1" x14ac:dyDescent="0.2">
      <c r="B63" s="160" t="s">
        <v>90</v>
      </c>
      <c r="C63" s="91"/>
      <c r="D63" s="94"/>
      <c r="E63" s="97" t="s">
        <v>54</v>
      </c>
      <c r="F63" s="151"/>
      <c r="G63" s="151"/>
      <c r="H63" s="97"/>
      <c r="I63" s="97"/>
      <c r="J63" s="97"/>
      <c r="K63" s="97"/>
      <c r="L63" s="97"/>
      <c r="M63" s="97"/>
      <c r="N63" s="97"/>
      <c r="O63" s="97"/>
      <c r="P63" s="140"/>
      <c r="Q63" s="97"/>
      <c r="R63" s="97"/>
      <c r="S63" s="97"/>
      <c r="T63" s="97"/>
      <c r="U63" s="97"/>
      <c r="V63" s="97"/>
      <c r="W63" s="152"/>
      <c r="X63" s="152"/>
      <c r="Y63" s="152"/>
      <c r="Z63" s="152"/>
      <c r="AA63" s="152"/>
      <c r="AB63" s="152"/>
      <c r="AC63" s="152"/>
      <c r="AE63" s="155" t="s">
        <v>89</v>
      </c>
    </row>
    <row r="64" spans="1:31" s="149" customFormat="1" ht="25.5" hidden="1" x14ac:dyDescent="0.2">
      <c r="B64" s="160" t="s">
        <v>91</v>
      </c>
      <c r="C64" s="91"/>
      <c r="D64" s="94"/>
      <c r="E64" s="95" t="s">
        <v>54</v>
      </c>
      <c r="F64" s="171"/>
      <c r="G64" s="171"/>
      <c r="H64" s="95"/>
      <c r="I64" s="95"/>
      <c r="J64" s="95"/>
      <c r="K64" s="95"/>
      <c r="L64" s="95"/>
      <c r="M64" s="95"/>
      <c r="N64" s="95"/>
      <c r="O64" s="95"/>
      <c r="P64" s="172"/>
      <c r="Q64" s="97"/>
      <c r="R64" s="97"/>
      <c r="S64" s="97"/>
      <c r="T64" s="97"/>
      <c r="U64" s="97"/>
      <c r="V64" s="97"/>
      <c r="W64" s="152"/>
      <c r="X64" s="152"/>
      <c r="Y64" s="152"/>
      <c r="Z64" s="152"/>
      <c r="AA64" s="152"/>
      <c r="AB64" s="152"/>
      <c r="AC64" s="152"/>
      <c r="AE64" s="153" t="s">
        <v>92</v>
      </c>
    </row>
    <row r="65" spans="1:31" s="101" customFormat="1" x14ac:dyDescent="0.2">
      <c r="B65" s="92"/>
      <c r="C65" s="91"/>
      <c r="D65" s="92"/>
      <c r="E65" s="93"/>
      <c r="F65" s="139"/>
      <c r="G65" s="139"/>
      <c r="H65" s="93"/>
      <c r="I65" s="93"/>
      <c r="J65" s="93"/>
      <c r="K65" s="93"/>
      <c r="L65" s="93"/>
      <c r="M65" s="93"/>
      <c r="N65" s="93"/>
      <c r="O65" s="93"/>
      <c r="P65" s="140"/>
      <c r="Q65" s="93"/>
      <c r="R65" s="93"/>
      <c r="S65" s="93"/>
      <c r="T65" s="93"/>
      <c r="U65" s="93"/>
      <c r="V65" s="93"/>
      <c r="W65" s="134"/>
      <c r="X65" s="134"/>
      <c r="Y65" s="134"/>
      <c r="Z65" s="134"/>
      <c r="AA65" s="134"/>
      <c r="AB65" s="134"/>
      <c r="AC65" s="134"/>
      <c r="AE65" s="136"/>
    </row>
    <row r="66" spans="1:31" s="101" customFormat="1" ht="25.5" x14ac:dyDescent="0.2">
      <c r="B66" s="137" t="s">
        <v>93</v>
      </c>
      <c r="C66" s="138"/>
      <c r="D66" s="92"/>
      <c r="E66" s="93"/>
      <c r="F66" s="139"/>
      <c r="G66" s="139"/>
      <c r="H66" s="93"/>
      <c r="I66" s="93"/>
      <c r="J66" s="93"/>
      <c r="K66" s="93"/>
      <c r="L66" s="93"/>
      <c r="M66" s="93"/>
      <c r="N66" s="93"/>
      <c r="O66" s="93"/>
      <c r="P66" s="140"/>
      <c r="Q66" s="93"/>
      <c r="R66" s="93"/>
      <c r="S66" s="93"/>
      <c r="T66" s="93"/>
      <c r="U66" s="93"/>
      <c r="V66" s="93"/>
      <c r="W66" s="134"/>
      <c r="X66" s="134"/>
      <c r="Y66" s="134"/>
      <c r="Z66" s="134"/>
      <c r="AA66" s="134"/>
      <c r="AB66" s="134"/>
      <c r="AC66" s="134"/>
      <c r="AE66" s="136"/>
    </row>
    <row r="67" spans="1:31" s="149" customFormat="1" hidden="1" x14ac:dyDescent="0.2">
      <c r="B67" s="160" t="s">
        <v>94</v>
      </c>
      <c r="C67" s="91"/>
      <c r="D67" s="94"/>
      <c r="E67" s="97" t="s">
        <v>54</v>
      </c>
      <c r="F67" s="151"/>
      <c r="G67" s="151"/>
      <c r="H67" s="97"/>
      <c r="I67" s="97"/>
      <c r="J67" s="97"/>
      <c r="K67" s="97"/>
      <c r="L67" s="97"/>
      <c r="M67" s="97"/>
      <c r="N67" s="97"/>
      <c r="O67" s="97"/>
      <c r="P67" s="140"/>
      <c r="Q67" s="97"/>
      <c r="R67" s="97"/>
      <c r="S67" s="97"/>
      <c r="T67" s="97"/>
      <c r="U67" s="97"/>
      <c r="V67" s="97"/>
      <c r="W67" s="152"/>
      <c r="X67" s="152"/>
      <c r="Y67" s="152"/>
      <c r="Z67" s="152"/>
      <c r="AA67" s="152"/>
      <c r="AB67" s="152"/>
      <c r="AC67" s="152"/>
      <c r="AE67" s="153" t="s">
        <v>95</v>
      </c>
    </row>
    <row r="68" spans="1:31" s="149" customFormat="1" hidden="1" x14ac:dyDescent="0.2">
      <c r="B68" s="160" t="s">
        <v>96</v>
      </c>
      <c r="C68" s="91"/>
      <c r="D68" s="94"/>
      <c r="E68" s="97" t="s">
        <v>54</v>
      </c>
      <c r="F68" s="151"/>
      <c r="G68" s="151"/>
      <c r="H68" s="97"/>
      <c r="I68" s="97"/>
      <c r="J68" s="97"/>
      <c r="K68" s="97"/>
      <c r="L68" s="97"/>
      <c r="M68" s="97"/>
      <c r="N68" s="97"/>
      <c r="O68" s="97"/>
      <c r="P68" s="140"/>
      <c r="Q68" s="95"/>
      <c r="R68" s="95"/>
      <c r="S68" s="95"/>
      <c r="T68" s="95"/>
      <c r="U68" s="95"/>
      <c r="V68" s="97"/>
      <c r="W68" s="152"/>
      <c r="X68" s="152"/>
      <c r="Y68" s="152"/>
      <c r="Z68" s="152"/>
      <c r="AA68" s="152"/>
      <c r="AB68" s="152"/>
      <c r="AC68" s="152"/>
      <c r="AE68" s="153" t="s">
        <v>95</v>
      </c>
    </row>
    <row r="69" spans="1:31" s="149" customFormat="1" ht="63.75" hidden="1" x14ac:dyDescent="0.2">
      <c r="B69" s="160" t="s">
        <v>97</v>
      </c>
      <c r="C69" s="91">
        <v>1</v>
      </c>
      <c r="D69" s="94">
        <v>24</v>
      </c>
      <c r="E69" s="97" t="s">
        <v>54</v>
      </c>
      <c r="F69" s="151"/>
      <c r="G69" s="151"/>
      <c r="H69" s="97"/>
      <c r="I69" s="97"/>
      <c r="J69" s="97"/>
      <c r="K69" s="97"/>
      <c r="L69" s="97"/>
      <c r="M69" s="97"/>
      <c r="N69" s="97"/>
      <c r="O69" s="97"/>
      <c r="P69" s="140"/>
      <c r="Q69" s="97" t="s">
        <v>43</v>
      </c>
      <c r="R69" s="97"/>
      <c r="S69" s="97"/>
      <c r="T69" s="97"/>
      <c r="U69" s="97"/>
      <c r="V69" s="97"/>
      <c r="W69" s="152"/>
      <c r="X69" s="152"/>
      <c r="Y69" s="152"/>
      <c r="Z69" s="152"/>
      <c r="AA69" s="152"/>
      <c r="AB69" s="152"/>
      <c r="AC69" s="152"/>
      <c r="AE69" s="153" t="s">
        <v>98</v>
      </c>
    </row>
    <row r="70" spans="1:31" s="149" customFormat="1" hidden="1" x14ac:dyDescent="0.2">
      <c r="B70" s="160" t="s">
        <v>99</v>
      </c>
      <c r="C70" s="91"/>
      <c r="D70" s="94"/>
      <c r="E70" s="97" t="s">
        <v>54</v>
      </c>
      <c r="F70" s="151"/>
      <c r="G70" s="151"/>
      <c r="H70" s="97"/>
      <c r="I70" s="97"/>
      <c r="J70" s="97"/>
      <c r="K70" s="97"/>
      <c r="L70" s="97"/>
      <c r="M70" s="97"/>
      <c r="N70" s="97"/>
      <c r="O70" s="97"/>
      <c r="P70" s="140"/>
      <c r="Q70" s="97"/>
      <c r="R70" s="97"/>
      <c r="S70" s="97"/>
      <c r="T70" s="97"/>
      <c r="U70" s="97"/>
      <c r="V70" s="97"/>
      <c r="W70" s="152"/>
      <c r="X70" s="152"/>
      <c r="Y70" s="152"/>
      <c r="Z70" s="152"/>
      <c r="AA70" s="152"/>
      <c r="AB70" s="152"/>
      <c r="AC70" s="152"/>
      <c r="AE70" s="153" t="s">
        <v>95</v>
      </c>
    </row>
    <row r="71" spans="1:31" s="149" customFormat="1" hidden="1" x14ac:dyDescent="0.2">
      <c r="B71" s="160" t="s">
        <v>100</v>
      </c>
      <c r="C71" s="91"/>
      <c r="D71" s="94"/>
      <c r="E71" s="97" t="s">
        <v>54</v>
      </c>
      <c r="F71" s="151"/>
      <c r="G71" s="151"/>
      <c r="H71" s="97"/>
      <c r="I71" s="97"/>
      <c r="J71" s="97"/>
      <c r="K71" s="97"/>
      <c r="L71" s="97"/>
      <c r="M71" s="97"/>
      <c r="N71" s="97"/>
      <c r="O71" s="97"/>
      <c r="P71" s="140"/>
      <c r="Q71" s="97"/>
      <c r="R71" s="97"/>
      <c r="S71" s="97"/>
      <c r="T71" s="97"/>
      <c r="U71" s="97"/>
      <c r="V71" s="97"/>
      <c r="W71" s="152"/>
      <c r="X71" s="152"/>
      <c r="Y71" s="152"/>
      <c r="Z71" s="152"/>
      <c r="AA71" s="152"/>
      <c r="AB71" s="152"/>
      <c r="AC71" s="152"/>
      <c r="AE71" s="153" t="s">
        <v>95</v>
      </c>
    </row>
    <row r="72" spans="1:31" s="101" customFormat="1" ht="25.5" x14ac:dyDescent="0.2">
      <c r="A72" s="101">
        <v>13</v>
      </c>
      <c r="B72" s="141" t="s">
        <v>101</v>
      </c>
      <c r="C72" s="91">
        <v>3</v>
      </c>
      <c r="D72" s="92">
        <v>200</v>
      </c>
      <c r="E72" s="93" t="s">
        <v>54</v>
      </c>
      <c r="F72" s="75">
        <v>0</v>
      </c>
      <c r="G72" s="142">
        <f>+F72*C72</f>
        <v>0</v>
      </c>
      <c r="H72" s="77">
        <v>0</v>
      </c>
      <c r="I72" s="143">
        <f>+H72*G72</f>
        <v>0</v>
      </c>
      <c r="J72" s="77">
        <v>0</v>
      </c>
      <c r="K72" s="144">
        <f>+J72*C72</f>
        <v>0</v>
      </c>
      <c r="L72" s="77">
        <v>0</v>
      </c>
      <c r="M72" s="143">
        <f>+L72*C72</f>
        <v>0</v>
      </c>
      <c r="N72" s="80">
        <v>0</v>
      </c>
      <c r="O72" s="145">
        <f>+N72+M72+K72+I72</f>
        <v>0</v>
      </c>
      <c r="P72" s="146"/>
      <c r="Q72" s="93" t="s">
        <v>43</v>
      </c>
      <c r="R72" s="93" t="s">
        <v>43</v>
      </c>
      <c r="S72" s="93"/>
      <c r="T72" s="93"/>
      <c r="U72" s="93"/>
      <c r="V72" s="93"/>
      <c r="W72" s="134">
        <f t="shared" ref="W72" si="55">IF(Q72="j",$O72,0)</f>
        <v>0</v>
      </c>
      <c r="X72" s="134">
        <f t="shared" ref="X72" si="56">IF(R72="j",$O72,0)</f>
        <v>0</v>
      </c>
      <c r="Y72" s="134">
        <f t="shared" ref="Y72" si="57">IF(S72="j",$O72,0)</f>
        <v>0</v>
      </c>
      <c r="Z72" s="134">
        <f t="shared" ref="Z72" si="58">IF(T72="j",$O72,0)</f>
        <v>0</v>
      </c>
      <c r="AA72" s="134">
        <f t="shared" ref="AA72" si="59">IF(U72="j",$O72,0)</f>
        <v>0</v>
      </c>
      <c r="AB72" s="134">
        <f t="shared" ref="AB72" si="60">IF(V72="j",$O72,0)</f>
        <v>0</v>
      </c>
      <c r="AC72" s="134">
        <f t="shared" ref="AC72" si="61">SUM(W72:AB72)</f>
        <v>0</v>
      </c>
      <c r="AE72" s="173" t="s">
        <v>102</v>
      </c>
    </row>
    <row r="73" spans="1:31" s="149" customFormat="1" ht="25.5" hidden="1" x14ac:dyDescent="0.2">
      <c r="B73" s="94" t="s">
        <v>103</v>
      </c>
      <c r="C73" s="91">
        <v>1</v>
      </c>
      <c r="D73" s="94">
        <v>24</v>
      </c>
      <c r="E73" s="97" t="s">
        <v>54</v>
      </c>
      <c r="F73" s="151"/>
      <c r="G73" s="151"/>
      <c r="H73" s="97"/>
      <c r="I73" s="97"/>
      <c r="J73" s="97"/>
      <c r="K73" s="97"/>
      <c r="L73" s="97"/>
      <c r="M73" s="97"/>
      <c r="N73" s="97"/>
      <c r="O73" s="97"/>
      <c r="P73" s="140"/>
      <c r="Q73" s="97" t="s">
        <v>43</v>
      </c>
      <c r="R73" s="97"/>
      <c r="S73" s="97"/>
      <c r="T73" s="97"/>
      <c r="U73" s="97"/>
      <c r="V73" s="97"/>
      <c r="W73" s="152"/>
      <c r="X73" s="152"/>
      <c r="Y73" s="152"/>
      <c r="Z73" s="152"/>
      <c r="AA73" s="152"/>
      <c r="AB73" s="152"/>
      <c r="AC73" s="152"/>
      <c r="AE73" s="174" t="s">
        <v>104</v>
      </c>
    </row>
    <row r="74" spans="1:31" s="149" customFormat="1" ht="38.25" hidden="1" customHeight="1" x14ac:dyDescent="0.2">
      <c r="B74" s="94" t="s">
        <v>105</v>
      </c>
      <c r="C74" s="91"/>
      <c r="D74" s="94"/>
      <c r="E74" s="97" t="s">
        <v>54</v>
      </c>
      <c r="F74" s="151"/>
      <c r="G74" s="151"/>
      <c r="H74" s="97"/>
      <c r="I74" s="97"/>
      <c r="J74" s="97"/>
      <c r="K74" s="97"/>
      <c r="L74" s="97"/>
      <c r="M74" s="97"/>
      <c r="N74" s="97"/>
      <c r="O74" s="97"/>
      <c r="P74" s="140"/>
      <c r="Q74" s="97"/>
      <c r="R74" s="97"/>
      <c r="S74" s="97"/>
      <c r="T74" s="97"/>
      <c r="U74" s="97"/>
      <c r="V74" s="97"/>
      <c r="W74" s="152"/>
      <c r="X74" s="152"/>
      <c r="Y74" s="152"/>
      <c r="Z74" s="152"/>
      <c r="AA74" s="152"/>
      <c r="AB74" s="152"/>
      <c r="AC74" s="152"/>
      <c r="AE74" s="153" t="s">
        <v>106</v>
      </c>
    </row>
    <row r="75" spans="1:31" s="149" customFormat="1" hidden="1" x14ac:dyDescent="0.2">
      <c r="B75" s="94" t="s">
        <v>107</v>
      </c>
      <c r="C75" s="91"/>
      <c r="D75" s="94"/>
      <c r="E75" s="97" t="s">
        <v>49</v>
      </c>
      <c r="F75" s="151"/>
      <c r="G75" s="151"/>
      <c r="H75" s="97"/>
      <c r="I75" s="97"/>
      <c r="J75" s="97"/>
      <c r="K75" s="97"/>
      <c r="L75" s="97"/>
      <c r="M75" s="97"/>
      <c r="N75" s="97"/>
      <c r="O75" s="97"/>
      <c r="P75" s="140"/>
      <c r="Q75" s="97"/>
      <c r="R75" s="97"/>
      <c r="S75" s="97"/>
      <c r="T75" s="97"/>
      <c r="U75" s="97"/>
      <c r="V75" s="97"/>
      <c r="W75" s="152"/>
      <c r="X75" s="152"/>
      <c r="Y75" s="152"/>
      <c r="Z75" s="152"/>
      <c r="AA75" s="152"/>
      <c r="AB75" s="152"/>
      <c r="AC75" s="152"/>
      <c r="AE75" s="153" t="s">
        <v>108</v>
      </c>
    </row>
    <row r="76" spans="1:31" s="101" customFormat="1" x14ac:dyDescent="0.2">
      <c r="B76" s="133" t="s">
        <v>109</v>
      </c>
      <c r="C76" s="98"/>
      <c r="D76" s="92"/>
      <c r="E76" s="93"/>
      <c r="F76" s="139"/>
      <c r="G76" s="139"/>
      <c r="H76" s="93"/>
      <c r="I76" s="93"/>
      <c r="J76" s="93"/>
      <c r="K76" s="93"/>
      <c r="L76" s="93"/>
      <c r="M76" s="93"/>
      <c r="N76" s="93"/>
      <c r="O76" s="93"/>
      <c r="P76" s="140"/>
      <c r="Q76" s="93"/>
      <c r="R76" s="93"/>
      <c r="S76" s="93"/>
      <c r="T76" s="93"/>
      <c r="U76" s="93"/>
      <c r="V76" s="93"/>
      <c r="W76" s="134"/>
      <c r="X76" s="134"/>
      <c r="Y76" s="134"/>
      <c r="Z76" s="134"/>
      <c r="AA76" s="134"/>
      <c r="AB76" s="134"/>
      <c r="AC76" s="134"/>
      <c r="AE76" s="136"/>
    </row>
    <row r="77" spans="1:31" s="101" customFormat="1" ht="38.25" x14ac:dyDescent="0.2">
      <c r="B77" s="137" t="s">
        <v>110</v>
      </c>
      <c r="C77" s="138"/>
      <c r="D77" s="92"/>
      <c r="E77" s="93"/>
      <c r="F77" s="139"/>
      <c r="G77" s="139"/>
      <c r="H77" s="93"/>
      <c r="I77" s="93"/>
      <c r="J77" s="93"/>
      <c r="K77" s="93"/>
      <c r="L77" s="93"/>
      <c r="M77" s="93"/>
      <c r="N77" s="93"/>
      <c r="O77" s="93"/>
      <c r="P77" s="140"/>
      <c r="Q77" s="93"/>
      <c r="R77" s="93"/>
      <c r="S77" s="93"/>
      <c r="T77" s="93"/>
      <c r="U77" s="93"/>
      <c r="V77" s="93"/>
      <c r="W77" s="134"/>
      <c r="X77" s="134"/>
      <c r="Y77" s="134"/>
      <c r="Z77" s="134"/>
      <c r="AA77" s="134"/>
      <c r="AB77" s="134"/>
      <c r="AC77" s="134"/>
      <c r="AE77" s="136"/>
    </row>
    <row r="78" spans="1:31" s="101" customFormat="1" x14ac:dyDescent="0.2">
      <c r="A78" s="101">
        <v>14</v>
      </c>
      <c r="B78" s="137" t="s">
        <v>111</v>
      </c>
      <c r="C78" s="138"/>
      <c r="D78" s="92"/>
      <c r="E78" s="93"/>
      <c r="F78" s="139"/>
      <c r="G78" s="139"/>
      <c r="H78" s="93"/>
      <c r="I78" s="93"/>
      <c r="J78" s="93"/>
      <c r="K78" s="93"/>
      <c r="L78" s="93"/>
      <c r="M78" s="93"/>
      <c r="N78" s="93"/>
      <c r="O78" s="93"/>
      <c r="P78" s="140"/>
      <c r="Q78" s="93"/>
      <c r="R78" s="93"/>
      <c r="S78" s="93"/>
      <c r="T78" s="93"/>
      <c r="U78" s="93"/>
      <c r="V78" s="93"/>
      <c r="W78" s="134"/>
      <c r="X78" s="134"/>
      <c r="Y78" s="134"/>
      <c r="Z78" s="134"/>
      <c r="AA78" s="134"/>
      <c r="AB78" s="134"/>
      <c r="AC78" s="134"/>
      <c r="AE78" s="136"/>
    </row>
    <row r="79" spans="1:31" s="156" customFormat="1" ht="38.25" x14ac:dyDescent="0.2">
      <c r="A79" s="156">
        <v>15</v>
      </c>
      <c r="B79" s="157" t="s">
        <v>78</v>
      </c>
      <c r="C79" s="91">
        <v>1</v>
      </c>
      <c r="D79" s="158">
        <v>16</v>
      </c>
      <c r="E79" s="130" t="s">
        <v>54</v>
      </c>
      <c r="F79" s="75">
        <v>0</v>
      </c>
      <c r="G79" s="142">
        <f t="shared" ref="G79:G81" si="62">+F79*C79</f>
        <v>0</v>
      </c>
      <c r="H79" s="77">
        <v>0</v>
      </c>
      <c r="I79" s="143">
        <f t="shared" ref="I79:I81" si="63">+H79*G79</f>
        <v>0</v>
      </c>
      <c r="J79" s="77">
        <v>0</v>
      </c>
      <c r="K79" s="144">
        <f t="shared" ref="K79:K81" si="64">+J79*C79</f>
        <v>0</v>
      </c>
      <c r="L79" s="77">
        <v>0</v>
      </c>
      <c r="M79" s="143">
        <f t="shared" ref="M79:M81" si="65">+L79*C79</f>
        <v>0</v>
      </c>
      <c r="N79" s="80">
        <v>0</v>
      </c>
      <c r="O79" s="145">
        <f t="shared" ref="O79:O81" si="66">+N79+M79+K79+I79</f>
        <v>0</v>
      </c>
      <c r="P79" s="146"/>
      <c r="Q79" s="130"/>
      <c r="R79" s="130" t="s">
        <v>43</v>
      </c>
      <c r="S79" s="130"/>
      <c r="T79" s="130"/>
      <c r="U79" s="130"/>
      <c r="V79" s="130" t="s">
        <v>43</v>
      </c>
      <c r="W79" s="134">
        <f t="shared" ref="W79:W81" si="67">IF(Q79="j",$O79,0)</f>
        <v>0</v>
      </c>
      <c r="X79" s="134">
        <f t="shared" ref="X79:X81" si="68">IF(R79="j",$O79,0)</f>
        <v>0</v>
      </c>
      <c r="Y79" s="134">
        <f t="shared" ref="Y79:Y81" si="69">IF(S79="j",$O79,0)</f>
        <v>0</v>
      </c>
      <c r="Z79" s="134">
        <f t="shared" ref="Z79:Z81" si="70">IF(T79="j",$O79,0)</f>
        <v>0</v>
      </c>
      <c r="AA79" s="134">
        <f t="shared" ref="AA79:AA81" si="71">IF(U79="j",$O79,0)</f>
        <v>0</v>
      </c>
      <c r="AB79" s="134">
        <f t="shared" ref="AB79:AB81" si="72">IF(V79="j",$O79,0)</f>
        <v>0</v>
      </c>
      <c r="AC79" s="134">
        <f t="shared" ref="AC79:AC81" si="73">SUM(W79:AB79)</f>
        <v>0</v>
      </c>
      <c r="AE79" s="159" t="s">
        <v>79</v>
      </c>
    </row>
    <row r="80" spans="1:31" s="156" customFormat="1" ht="24.95" customHeight="1" x14ac:dyDescent="0.2">
      <c r="A80" s="156">
        <v>16</v>
      </c>
      <c r="B80" s="157" t="s">
        <v>80</v>
      </c>
      <c r="C80" s="91">
        <v>1</v>
      </c>
      <c r="D80" s="158">
        <v>18</v>
      </c>
      <c r="E80" s="130" t="s">
        <v>54</v>
      </c>
      <c r="F80" s="75">
        <v>0</v>
      </c>
      <c r="G80" s="142">
        <f t="shared" si="62"/>
        <v>0</v>
      </c>
      <c r="H80" s="77">
        <v>0</v>
      </c>
      <c r="I80" s="143">
        <f t="shared" si="63"/>
        <v>0</v>
      </c>
      <c r="J80" s="77">
        <v>0</v>
      </c>
      <c r="K80" s="144">
        <f t="shared" si="64"/>
        <v>0</v>
      </c>
      <c r="L80" s="77">
        <v>0</v>
      </c>
      <c r="M80" s="143">
        <f t="shared" si="65"/>
        <v>0</v>
      </c>
      <c r="N80" s="80">
        <v>0</v>
      </c>
      <c r="O80" s="145">
        <f t="shared" si="66"/>
        <v>0</v>
      </c>
      <c r="P80" s="146"/>
      <c r="Q80" s="130" t="s">
        <v>43</v>
      </c>
      <c r="R80" s="130"/>
      <c r="S80" s="130"/>
      <c r="T80" s="130"/>
      <c r="U80" s="130" t="s">
        <v>43</v>
      </c>
      <c r="V80" s="130"/>
      <c r="W80" s="134">
        <f t="shared" si="67"/>
        <v>0</v>
      </c>
      <c r="X80" s="134">
        <f t="shared" si="68"/>
        <v>0</v>
      </c>
      <c r="Y80" s="134">
        <f t="shared" si="69"/>
        <v>0</v>
      </c>
      <c r="Z80" s="134">
        <f t="shared" si="70"/>
        <v>0</v>
      </c>
      <c r="AA80" s="134">
        <f t="shared" si="71"/>
        <v>0</v>
      </c>
      <c r="AB80" s="134">
        <f t="shared" si="72"/>
        <v>0</v>
      </c>
      <c r="AC80" s="134">
        <f t="shared" si="73"/>
        <v>0</v>
      </c>
      <c r="AE80" s="281" t="s">
        <v>82</v>
      </c>
    </row>
    <row r="81" spans="1:31" s="156" customFormat="1" ht="24.95" customHeight="1" x14ac:dyDescent="0.2">
      <c r="A81" s="156">
        <v>17</v>
      </c>
      <c r="B81" s="157" t="s">
        <v>81</v>
      </c>
      <c r="C81" s="91">
        <v>1</v>
      </c>
      <c r="D81" s="158">
        <v>12</v>
      </c>
      <c r="E81" s="130" t="s">
        <v>54</v>
      </c>
      <c r="F81" s="75">
        <v>0</v>
      </c>
      <c r="G81" s="142">
        <f t="shared" si="62"/>
        <v>0</v>
      </c>
      <c r="H81" s="77">
        <v>0</v>
      </c>
      <c r="I81" s="143">
        <f t="shared" si="63"/>
        <v>0</v>
      </c>
      <c r="J81" s="77">
        <v>0</v>
      </c>
      <c r="K81" s="144">
        <f t="shared" si="64"/>
        <v>0</v>
      </c>
      <c r="L81" s="77">
        <v>0</v>
      </c>
      <c r="M81" s="143">
        <f t="shared" si="65"/>
        <v>0</v>
      </c>
      <c r="N81" s="80">
        <v>0</v>
      </c>
      <c r="O81" s="145">
        <f t="shared" si="66"/>
        <v>0</v>
      </c>
      <c r="P81" s="146"/>
      <c r="Q81" s="130"/>
      <c r="R81" s="130" t="s">
        <v>43</v>
      </c>
      <c r="S81" s="130"/>
      <c r="T81" s="130"/>
      <c r="U81" s="130"/>
      <c r="V81" s="130" t="s">
        <v>43</v>
      </c>
      <c r="W81" s="134">
        <f t="shared" si="67"/>
        <v>0</v>
      </c>
      <c r="X81" s="134">
        <f t="shared" si="68"/>
        <v>0</v>
      </c>
      <c r="Y81" s="134">
        <f t="shared" si="69"/>
        <v>0</v>
      </c>
      <c r="Z81" s="134">
        <f t="shared" si="70"/>
        <v>0</v>
      </c>
      <c r="AA81" s="134">
        <f t="shared" si="71"/>
        <v>0</v>
      </c>
      <c r="AB81" s="134">
        <f t="shared" si="72"/>
        <v>0</v>
      </c>
      <c r="AC81" s="134">
        <f t="shared" si="73"/>
        <v>0</v>
      </c>
      <c r="AE81" s="281"/>
    </row>
    <row r="82" spans="1:31" s="101" customFormat="1" x14ac:dyDescent="0.2">
      <c r="B82" s="92"/>
      <c r="C82" s="91"/>
      <c r="D82" s="92"/>
      <c r="E82" s="93"/>
      <c r="F82" s="139"/>
      <c r="G82" s="139"/>
      <c r="H82" s="93"/>
      <c r="I82" s="93"/>
      <c r="J82" s="93"/>
      <c r="K82" s="93"/>
      <c r="L82" s="93"/>
      <c r="M82" s="93"/>
      <c r="N82" s="93"/>
      <c r="O82" s="93"/>
      <c r="P82" s="140"/>
      <c r="Q82" s="93"/>
      <c r="R82" s="93"/>
      <c r="S82" s="93"/>
      <c r="T82" s="93"/>
      <c r="U82" s="93"/>
      <c r="V82" s="93"/>
      <c r="W82" s="134"/>
      <c r="X82" s="134"/>
      <c r="Y82" s="134"/>
      <c r="Z82" s="134"/>
      <c r="AA82" s="134"/>
      <c r="AB82" s="134"/>
      <c r="AC82" s="134"/>
      <c r="AE82" s="136"/>
    </row>
    <row r="83" spans="1:31" s="101" customFormat="1" ht="38.25" x14ac:dyDescent="0.2">
      <c r="B83" s="137" t="s">
        <v>112</v>
      </c>
      <c r="C83" s="138"/>
      <c r="D83" s="92"/>
      <c r="E83" s="93"/>
      <c r="F83" s="139"/>
      <c r="G83" s="139"/>
      <c r="H83" s="93"/>
      <c r="I83" s="93"/>
      <c r="J83" s="93"/>
      <c r="K83" s="93"/>
      <c r="L83" s="93"/>
      <c r="M83" s="93"/>
      <c r="N83" s="93"/>
      <c r="O83" s="93"/>
      <c r="P83" s="140"/>
      <c r="Q83" s="93"/>
      <c r="R83" s="93"/>
      <c r="S83" s="93"/>
      <c r="T83" s="93"/>
      <c r="U83" s="93"/>
      <c r="V83" s="93"/>
      <c r="W83" s="134"/>
      <c r="X83" s="134"/>
      <c r="Y83" s="134"/>
      <c r="Z83" s="134"/>
      <c r="AA83" s="134"/>
      <c r="AB83" s="134"/>
      <c r="AC83" s="134"/>
      <c r="AE83" s="136"/>
    </row>
    <row r="84" spans="1:31" s="156" customFormat="1" ht="51" x14ac:dyDescent="0.2">
      <c r="A84" s="156">
        <v>18</v>
      </c>
      <c r="B84" s="157" t="s">
        <v>86</v>
      </c>
      <c r="C84" s="91">
        <v>1</v>
      </c>
      <c r="D84" s="158">
        <v>70</v>
      </c>
      <c r="E84" s="130" t="s">
        <v>54</v>
      </c>
      <c r="F84" s="75">
        <v>0</v>
      </c>
      <c r="G84" s="142">
        <f>+F84*C84</f>
        <v>0</v>
      </c>
      <c r="H84" s="77">
        <v>0</v>
      </c>
      <c r="I84" s="143">
        <f>+H84*G84</f>
        <v>0</v>
      </c>
      <c r="J84" s="77">
        <v>0</v>
      </c>
      <c r="K84" s="144">
        <f>+J84*C84</f>
        <v>0</v>
      </c>
      <c r="L84" s="77">
        <v>0</v>
      </c>
      <c r="M84" s="143">
        <f>+L84*C84</f>
        <v>0</v>
      </c>
      <c r="N84" s="80">
        <v>0</v>
      </c>
      <c r="O84" s="145">
        <f>+N84+M84+K84+I84</f>
        <v>0</v>
      </c>
      <c r="P84" s="146"/>
      <c r="Q84" s="130" t="s">
        <v>43</v>
      </c>
      <c r="R84" s="130"/>
      <c r="S84" s="130"/>
      <c r="T84" s="130"/>
      <c r="U84" s="130"/>
      <c r="V84" s="130"/>
      <c r="W84" s="134">
        <f t="shared" ref="W84" si="74">IF(Q84="j",$O84,0)</f>
        <v>0</v>
      </c>
      <c r="X84" s="134">
        <f t="shared" ref="X84" si="75">IF(R84="j",$O84,0)</f>
        <v>0</v>
      </c>
      <c r="Y84" s="134">
        <f t="shared" ref="Y84" si="76">IF(S84="j",$O84,0)</f>
        <v>0</v>
      </c>
      <c r="Z84" s="134">
        <f t="shared" ref="Z84" si="77">IF(T84="j",$O84,0)</f>
        <v>0</v>
      </c>
      <c r="AA84" s="134">
        <f t="shared" ref="AA84" si="78">IF(U84="j",$O84,0)</f>
        <v>0</v>
      </c>
      <c r="AB84" s="134">
        <f t="shared" ref="AB84" si="79">IF(V84="j",$O84,0)</f>
        <v>0</v>
      </c>
      <c r="AC84" s="134">
        <f t="shared" ref="AC84" si="80">SUM(W84:AB84)</f>
        <v>0</v>
      </c>
      <c r="AE84" s="136" t="s">
        <v>113</v>
      </c>
    </row>
    <row r="85" spans="1:31" s="149" customFormat="1" hidden="1" x14ac:dyDescent="0.2">
      <c r="B85" s="160" t="s">
        <v>87</v>
      </c>
      <c r="C85" s="91"/>
      <c r="D85" s="94"/>
      <c r="E85" s="97" t="s">
        <v>54</v>
      </c>
      <c r="F85" s="151"/>
      <c r="G85" s="151"/>
      <c r="H85" s="97"/>
      <c r="I85" s="97"/>
      <c r="J85" s="97"/>
      <c r="K85" s="97"/>
      <c r="L85" s="97"/>
      <c r="M85" s="97"/>
      <c r="N85" s="97"/>
      <c r="O85" s="97"/>
      <c r="P85" s="140"/>
      <c r="Q85" s="97"/>
      <c r="R85" s="97"/>
      <c r="S85" s="97"/>
      <c r="T85" s="97"/>
      <c r="U85" s="97"/>
      <c r="V85" s="97"/>
      <c r="W85" s="152"/>
      <c r="X85" s="152"/>
      <c r="Y85" s="152"/>
      <c r="Z85" s="152"/>
      <c r="AA85" s="152"/>
      <c r="AB85" s="152"/>
      <c r="AC85" s="152"/>
      <c r="AE85" s="155" t="s">
        <v>89</v>
      </c>
    </row>
    <row r="86" spans="1:31" s="149" customFormat="1" hidden="1" x14ac:dyDescent="0.2">
      <c r="B86" s="160" t="s">
        <v>88</v>
      </c>
      <c r="C86" s="91"/>
      <c r="D86" s="94"/>
      <c r="E86" s="97" t="s">
        <v>54</v>
      </c>
      <c r="F86" s="151"/>
      <c r="G86" s="151"/>
      <c r="H86" s="97"/>
      <c r="I86" s="97"/>
      <c r="J86" s="97"/>
      <c r="K86" s="97"/>
      <c r="L86" s="97"/>
      <c r="M86" s="97"/>
      <c r="N86" s="97"/>
      <c r="O86" s="97"/>
      <c r="P86" s="140"/>
      <c r="Q86" s="97"/>
      <c r="R86" s="97"/>
      <c r="S86" s="97"/>
      <c r="T86" s="97"/>
      <c r="U86" s="97"/>
      <c r="V86" s="97"/>
      <c r="W86" s="152"/>
      <c r="X86" s="152"/>
      <c r="Y86" s="152"/>
      <c r="Z86" s="152"/>
      <c r="AA86" s="152"/>
      <c r="AB86" s="152"/>
      <c r="AC86" s="152"/>
      <c r="AE86" s="155" t="s">
        <v>89</v>
      </c>
    </row>
    <row r="87" spans="1:31" s="149" customFormat="1" hidden="1" x14ac:dyDescent="0.2">
      <c r="B87" s="160" t="s">
        <v>90</v>
      </c>
      <c r="C87" s="91"/>
      <c r="D87" s="94"/>
      <c r="E87" s="97" t="s">
        <v>54</v>
      </c>
      <c r="F87" s="151"/>
      <c r="G87" s="151"/>
      <c r="H87" s="97"/>
      <c r="I87" s="97"/>
      <c r="J87" s="97"/>
      <c r="K87" s="97"/>
      <c r="L87" s="97"/>
      <c r="M87" s="97"/>
      <c r="N87" s="97"/>
      <c r="O87" s="97"/>
      <c r="P87" s="140"/>
      <c r="Q87" s="97"/>
      <c r="R87" s="97"/>
      <c r="S87" s="97"/>
      <c r="T87" s="97"/>
      <c r="U87" s="97"/>
      <c r="V87" s="97"/>
      <c r="W87" s="152"/>
      <c r="X87" s="152"/>
      <c r="Y87" s="152"/>
      <c r="Z87" s="152"/>
      <c r="AA87" s="152"/>
      <c r="AB87" s="152"/>
      <c r="AC87" s="152"/>
      <c r="AE87" s="155" t="s">
        <v>89</v>
      </c>
    </row>
    <row r="88" spans="1:31" s="149" customFormat="1" ht="25.5" hidden="1" x14ac:dyDescent="0.2">
      <c r="B88" s="160" t="s">
        <v>91</v>
      </c>
      <c r="C88" s="91"/>
      <c r="D88" s="94"/>
      <c r="E88" s="95" t="s">
        <v>54</v>
      </c>
      <c r="F88" s="171"/>
      <c r="G88" s="171"/>
      <c r="H88" s="95"/>
      <c r="I88" s="95"/>
      <c r="J88" s="95"/>
      <c r="K88" s="95"/>
      <c r="L88" s="95"/>
      <c r="M88" s="95"/>
      <c r="N88" s="95"/>
      <c r="O88" s="95"/>
      <c r="P88" s="172"/>
      <c r="Q88" s="97"/>
      <c r="R88" s="97"/>
      <c r="S88" s="97"/>
      <c r="T88" s="97"/>
      <c r="U88" s="97"/>
      <c r="V88" s="97"/>
      <c r="W88" s="152"/>
      <c r="X88" s="152"/>
      <c r="Y88" s="152"/>
      <c r="Z88" s="152"/>
      <c r="AA88" s="152"/>
      <c r="AB88" s="152"/>
      <c r="AC88" s="152"/>
      <c r="AE88" s="153" t="s">
        <v>92</v>
      </c>
    </row>
    <row r="89" spans="1:31" s="101" customFormat="1" x14ac:dyDescent="0.2">
      <c r="B89" s="92"/>
      <c r="C89" s="91"/>
      <c r="D89" s="92"/>
      <c r="E89" s="93"/>
      <c r="F89" s="139"/>
      <c r="G89" s="139"/>
      <c r="H89" s="93"/>
      <c r="I89" s="93"/>
      <c r="J89" s="93"/>
      <c r="K89" s="93"/>
      <c r="L89" s="93"/>
      <c r="M89" s="93"/>
      <c r="N89" s="93"/>
      <c r="O89" s="93"/>
      <c r="P89" s="140"/>
      <c r="Q89" s="93"/>
      <c r="R89" s="93"/>
      <c r="S89" s="93"/>
      <c r="T89" s="93"/>
      <c r="U89" s="93"/>
      <c r="V89" s="93"/>
      <c r="W89" s="134"/>
      <c r="X89" s="134"/>
      <c r="Y89" s="134"/>
      <c r="Z89" s="134"/>
      <c r="AA89" s="134"/>
      <c r="AB89" s="134"/>
      <c r="AC89" s="134"/>
      <c r="AE89" s="136"/>
    </row>
    <row r="90" spans="1:31" s="101" customFormat="1" ht="25.5" x14ac:dyDescent="0.2">
      <c r="B90" s="137" t="s">
        <v>93</v>
      </c>
      <c r="C90" s="138"/>
      <c r="D90" s="92"/>
      <c r="E90" s="93"/>
      <c r="F90" s="139"/>
      <c r="G90" s="139"/>
      <c r="H90" s="93"/>
      <c r="I90" s="93"/>
      <c r="J90" s="93"/>
      <c r="K90" s="93"/>
      <c r="L90" s="93"/>
      <c r="M90" s="93"/>
      <c r="N90" s="93"/>
      <c r="O90" s="93"/>
      <c r="P90" s="140"/>
      <c r="Q90" s="93"/>
      <c r="R90" s="93"/>
      <c r="S90" s="93"/>
      <c r="T90" s="93"/>
      <c r="U90" s="93"/>
      <c r="V90" s="93"/>
      <c r="W90" s="134"/>
      <c r="X90" s="134"/>
      <c r="Y90" s="134"/>
      <c r="Z90" s="134"/>
      <c r="AA90" s="134"/>
      <c r="AB90" s="134"/>
      <c r="AC90" s="134"/>
      <c r="AE90" s="136" t="s">
        <v>114</v>
      </c>
    </row>
    <row r="91" spans="1:31" s="101" customFormat="1" ht="51" x14ac:dyDescent="0.2">
      <c r="A91" s="101">
        <v>19</v>
      </c>
      <c r="B91" s="141" t="s">
        <v>115</v>
      </c>
      <c r="C91" s="138">
        <v>1</v>
      </c>
      <c r="D91" s="92">
        <v>135</v>
      </c>
      <c r="E91" s="93" t="s">
        <v>54</v>
      </c>
      <c r="F91" s="75">
        <v>0</v>
      </c>
      <c r="G91" s="142">
        <f t="shared" ref="G91:G92" si="81">+F91*C91</f>
        <v>0</v>
      </c>
      <c r="H91" s="77">
        <v>0</v>
      </c>
      <c r="I91" s="143">
        <f t="shared" ref="I91:I92" si="82">+H91*G91</f>
        <v>0</v>
      </c>
      <c r="J91" s="77">
        <v>0</v>
      </c>
      <c r="K91" s="144">
        <f t="shared" ref="K91:K92" si="83">+J91*C91</f>
        <v>0</v>
      </c>
      <c r="L91" s="77">
        <v>0</v>
      </c>
      <c r="M91" s="143">
        <f t="shared" ref="M91:M92" si="84">+L91*C91</f>
        <v>0</v>
      </c>
      <c r="N91" s="80">
        <v>0</v>
      </c>
      <c r="O91" s="145">
        <f t="shared" ref="O91:O92" si="85">+N91+M91+K91+I91</f>
        <v>0</v>
      </c>
      <c r="P91" s="146"/>
      <c r="Q91" s="93"/>
      <c r="R91" s="93" t="s">
        <v>43</v>
      </c>
      <c r="S91" s="93"/>
      <c r="T91" s="93"/>
      <c r="U91" s="93"/>
      <c r="V91" s="93"/>
      <c r="W91" s="134">
        <f t="shared" ref="W91:W97" si="86">IF(Q91="j",$O91,0)</f>
        <v>0</v>
      </c>
      <c r="X91" s="134">
        <f t="shared" ref="X91:X97" si="87">IF(R91="j",$O91,0)</f>
        <v>0</v>
      </c>
      <c r="Y91" s="134">
        <f t="shared" ref="Y91:Y97" si="88">IF(S91="j",$O91,0)</f>
        <v>0</v>
      </c>
      <c r="Z91" s="134">
        <f t="shared" ref="Z91:Z97" si="89">IF(T91="j",$O91,0)</f>
        <v>0</v>
      </c>
      <c r="AA91" s="134">
        <f t="shared" ref="AA91:AA97" si="90">IF(U91="j",$O91,0)</f>
        <v>0</v>
      </c>
      <c r="AB91" s="134">
        <f t="shared" ref="AB91:AB97" si="91">IF(V91="j",$O91,0)</f>
        <v>0</v>
      </c>
      <c r="AC91" s="134">
        <f t="shared" ref="AC91:AC97" si="92">SUM(W91:AB91)</f>
        <v>0</v>
      </c>
      <c r="AE91" s="148" t="s">
        <v>116</v>
      </c>
    </row>
    <row r="92" spans="1:31" s="101" customFormat="1" ht="63.75" x14ac:dyDescent="0.2">
      <c r="A92" s="101">
        <v>20</v>
      </c>
      <c r="B92" s="141" t="s">
        <v>117</v>
      </c>
      <c r="C92" s="91">
        <v>1</v>
      </c>
      <c r="D92" s="92">
        <v>143</v>
      </c>
      <c r="E92" s="93" t="s">
        <v>54</v>
      </c>
      <c r="F92" s="75">
        <v>0</v>
      </c>
      <c r="G92" s="142">
        <f t="shared" si="81"/>
        <v>0</v>
      </c>
      <c r="H92" s="77">
        <v>0</v>
      </c>
      <c r="I92" s="143">
        <f t="shared" si="82"/>
        <v>0</v>
      </c>
      <c r="J92" s="77">
        <v>0</v>
      </c>
      <c r="K92" s="144">
        <f t="shared" si="83"/>
        <v>0</v>
      </c>
      <c r="L92" s="77">
        <v>0</v>
      </c>
      <c r="M92" s="143">
        <f t="shared" si="84"/>
        <v>0</v>
      </c>
      <c r="N92" s="80">
        <v>0</v>
      </c>
      <c r="O92" s="145">
        <f t="shared" si="85"/>
        <v>0</v>
      </c>
      <c r="P92" s="146"/>
      <c r="Q92" s="93" t="s">
        <v>43</v>
      </c>
      <c r="R92" s="93"/>
      <c r="S92" s="93"/>
      <c r="T92" s="93"/>
      <c r="U92" s="93"/>
      <c r="V92" s="93"/>
      <c r="W92" s="134">
        <f t="shared" si="86"/>
        <v>0</v>
      </c>
      <c r="X92" s="134">
        <f t="shared" si="87"/>
        <v>0</v>
      </c>
      <c r="Y92" s="134">
        <f t="shared" si="88"/>
        <v>0</v>
      </c>
      <c r="Z92" s="134">
        <f t="shared" si="89"/>
        <v>0</v>
      </c>
      <c r="AA92" s="134">
        <f t="shared" si="90"/>
        <v>0</v>
      </c>
      <c r="AB92" s="134">
        <f t="shared" si="91"/>
        <v>0</v>
      </c>
      <c r="AC92" s="134">
        <f t="shared" si="92"/>
        <v>0</v>
      </c>
      <c r="AE92" s="147" t="s">
        <v>98</v>
      </c>
    </row>
    <row r="93" spans="1:31" s="101" customFormat="1" x14ac:dyDescent="0.2">
      <c r="B93" s="92"/>
      <c r="C93" s="91"/>
      <c r="D93" s="92"/>
      <c r="E93" s="93"/>
      <c r="F93" s="139"/>
      <c r="G93" s="139"/>
      <c r="H93" s="93"/>
      <c r="I93" s="93"/>
      <c r="J93" s="93"/>
      <c r="K93" s="93"/>
      <c r="L93" s="93"/>
      <c r="M93" s="93"/>
      <c r="N93" s="93"/>
      <c r="O93" s="93"/>
      <c r="P93" s="140"/>
      <c r="Q93" s="93"/>
      <c r="R93" s="93"/>
      <c r="S93" s="93"/>
      <c r="T93" s="93"/>
      <c r="U93" s="93"/>
      <c r="V93" s="93"/>
      <c r="W93" s="134">
        <f t="shared" si="86"/>
        <v>0</v>
      </c>
      <c r="X93" s="134">
        <f t="shared" si="87"/>
        <v>0</v>
      </c>
      <c r="Y93" s="134">
        <f t="shared" si="88"/>
        <v>0</v>
      </c>
      <c r="Z93" s="134">
        <f t="shared" si="89"/>
        <v>0</v>
      </c>
      <c r="AA93" s="134">
        <f t="shared" si="90"/>
        <v>0</v>
      </c>
      <c r="AB93" s="134">
        <f t="shared" si="91"/>
        <v>0</v>
      </c>
      <c r="AC93" s="134">
        <f t="shared" si="92"/>
        <v>0</v>
      </c>
      <c r="AE93" s="136"/>
    </row>
    <row r="94" spans="1:31" s="101" customFormat="1" x14ac:dyDescent="0.2">
      <c r="B94" s="137" t="s">
        <v>118</v>
      </c>
      <c r="C94" s="175"/>
      <c r="D94" s="92"/>
      <c r="E94" s="93"/>
      <c r="F94" s="139"/>
      <c r="G94" s="139"/>
      <c r="H94" s="93"/>
      <c r="I94" s="93"/>
      <c r="J94" s="93"/>
      <c r="K94" s="93"/>
      <c r="L94" s="93"/>
      <c r="M94" s="93"/>
      <c r="N94" s="93"/>
      <c r="O94" s="93"/>
      <c r="P94" s="140"/>
      <c r="Q94" s="93"/>
      <c r="R94" s="93"/>
      <c r="S94" s="93"/>
      <c r="T94" s="93"/>
      <c r="U94" s="93"/>
      <c r="V94" s="93"/>
      <c r="W94" s="134">
        <f t="shared" si="86"/>
        <v>0</v>
      </c>
      <c r="X94" s="134">
        <f t="shared" si="87"/>
        <v>0</v>
      </c>
      <c r="Y94" s="134">
        <f t="shared" si="88"/>
        <v>0</v>
      </c>
      <c r="Z94" s="134">
        <f t="shared" si="89"/>
        <v>0</v>
      </c>
      <c r="AA94" s="134">
        <f t="shared" si="90"/>
        <v>0</v>
      </c>
      <c r="AB94" s="134">
        <f t="shared" si="91"/>
        <v>0</v>
      </c>
      <c r="AC94" s="134">
        <f t="shared" si="92"/>
        <v>0</v>
      </c>
      <c r="AE94" s="136"/>
    </row>
    <row r="95" spans="1:31" s="149" customFormat="1" ht="51" hidden="1" x14ac:dyDescent="0.2">
      <c r="B95" s="160" t="s">
        <v>119</v>
      </c>
      <c r="C95" s="91"/>
      <c r="D95" s="94"/>
      <c r="E95" s="95" t="s">
        <v>49</v>
      </c>
      <c r="F95" s="171"/>
      <c r="G95" s="171"/>
      <c r="H95" s="95"/>
      <c r="I95" s="95"/>
      <c r="J95" s="95"/>
      <c r="K95" s="95"/>
      <c r="L95" s="95"/>
      <c r="M95" s="95"/>
      <c r="N95" s="95"/>
      <c r="O95" s="95"/>
      <c r="P95" s="172"/>
      <c r="Q95" s="97"/>
      <c r="R95" s="97"/>
      <c r="S95" s="97"/>
      <c r="T95" s="97"/>
      <c r="U95" s="97"/>
      <c r="V95" s="97"/>
      <c r="W95" s="134">
        <f t="shared" si="86"/>
        <v>0</v>
      </c>
      <c r="X95" s="134">
        <f t="shared" si="87"/>
        <v>0</v>
      </c>
      <c r="Y95" s="134">
        <f t="shared" si="88"/>
        <v>0</v>
      </c>
      <c r="Z95" s="134">
        <f t="shared" si="89"/>
        <v>0</v>
      </c>
      <c r="AA95" s="134">
        <f t="shared" si="90"/>
        <v>0</v>
      </c>
      <c r="AB95" s="134">
        <f t="shared" si="91"/>
        <v>0</v>
      </c>
      <c r="AC95" s="134">
        <f t="shared" si="92"/>
        <v>0</v>
      </c>
      <c r="AE95" s="153" t="s">
        <v>120</v>
      </c>
    </row>
    <row r="96" spans="1:31" s="101" customFormat="1" ht="38.25" x14ac:dyDescent="0.2">
      <c r="A96" s="101">
        <v>21</v>
      </c>
      <c r="B96" s="92" t="s">
        <v>121</v>
      </c>
      <c r="C96" s="91">
        <v>1</v>
      </c>
      <c r="D96" s="92">
        <v>3300</v>
      </c>
      <c r="E96" s="96" t="s">
        <v>60</v>
      </c>
      <c r="F96" s="75">
        <v>0</v>
      </c>
      <c r="G96" s="142">
        <f t="shared" ref="G96:G97" si="93">+F96*C96</f>
        <v>0</v>
      </c>
      <c r="H96" s="77">
        <v>0</v>
      </c>
      <c r="I96" s="143">
        <f t="shared" ref="I96:I97" si="94">+H96*G96</f>
        <v>0</v>
      </c>
      <c r="J96" s="77">
        <v>0</v>
      </c>
      <c r="K96" s="144">
        <f t="shared" ref="K96:K97" si="95">+J96*C96</f>
        <v>0</v>
      </c>
      <c r="L96" s="77">
        <v>0</v>
      </c>
      <c r="M96" s="143">
        <f t="shared" ref="M96:M97" si="96">+L96*C96</f>
        <v>0</v>
      </c>
      <c r="N96" s="80">
        <v>0</v>
      </c>
      <c r="O96" s="145">
        <f t="shared" ref="O96:O97" si="97">+N96+M96+K96+I96</f>
        <v>0</v>
      </c>
      <c r="P96" s="146"/>
      <c r="Q96" s="93"/>
      <c r="R96" s="93"/>
      <c r="S96" s="93" t="s">
        <v>43</v>
      </c>
      <c r="T96" s="93"/>
      <c r="U96" s="93"/>
      <c r="V96" s="93"/>
      <c r="W96" s="134">
        <f t="shared" si="86"/>
        <v>0</v>
      </c>
      <c r="X96" s="134">
        <f t="shared" si="87"/>
        <v>0</v>
      </c>
      <c r="Y96" s="134">
        <f t="shared" si="88"/>
        <v>0</v>
      </c>
      <c r="Z96" s="134">
        <f t="shared" si="89"/>
        <v>0</v>
      </c>
      <c r="AA96" s="134">
        <f t="shared" si="90"/>
        <v>0</v>
      </c>
      <c r="AB96" s="134">
        <f t="shared" si="91"/>
        <v>0</v>
      </c>
      <c r="AC96" s="134">
        <f t="shared" si="92"/>
        <v>0</v>
      </c>
      <c r="AE96" s="147" t="s">
        <v>122</v>
      </c>
    </row>
    <row r="97" spans="1:31" s="101" customFormat="1" ht="51" x14ac:dyDescent="0.2">
      <c r="A97" s="101">
        <v>22</v>
      </c>
      <c r="B97" s="92" t="s">
        <v>123</v>
      </c>
      <c r="C97" s="91">
        <v>1</v>
      </c>
      <c r="D97" s="92">
        <v>720</v>
      </c>
      <c r="E97" s="93" t="s">
        <v>54</v>
      </c>
      <c r="F97" s="75">
        <v>0</v>
      </c>
      <c r="G97" s="142">
        <f t="shared" si="93"/>
        <v>0</v>
      </c>
      <c r="H97" s="77">
        <v>0</v>
      </c>
      <c r="I97" s="143">
        <f t="shared" si="94"/>
        <v>0</v>
      </c>
      <c r="J97" s="77">
        <v>0</v>
      </c>
      <c r="K97" s="144">
        <f t="shared" si="95"/>
        <v>0</v>
      </c>
      <c r="L97" s="77">
        <v>0</v>
      </c>
      <c r="M97" s="143">
        <f t="shared" si="96"/>
        <v>0</v>
      </c>
      <c r="N97" s="80">
        <v>0</v>
      </c>
      <c r="O97" s="145">
        <f t="shared" si="97"/>
        <v>0</v>
      </c>
      <c r="P97" s="146"/>
      <c r="Q97" s="93"/>
      <c r="R97" s="93"/>
      <c r="S97" s="93" t="s">
        <v>43</v>
      </c>
      <c r="T97" s="93"/>
      <c r="U97" s="93"/>
      <c r="V97" s="93"/>
      <c r="W97" s="134">
        <f t="shared" si="86"/>
        <v>0</v>
      </c>
      <c r="X97" s="134">
        <f t="shared" si="87"/>
        <v>0</v>
      </c>
      <c r="Y97" s="134">
        <f t="shared" si="88"/>
        <v>0</v>
      </c>
      <c r="Z97" s="134">
        <f t="shared" si="89"/>
        <v>0</v>
      </c>
      <c r="AA97" s="134">
        <f t="shared" si="90"/>
        <v>0</v>
      </c>
      <c r="AB97" s="134">
        <f t="shared" si="91"/>
        <v>0</v>
      </c>
      <c r="AC97" s="134">
        <f t="shared" si="92"/>
        <v>0</v>
      </c>
      <c r="AE97" s="148" t="s">
        <v>124</v>
      </c>
    </row>
    <row r="98" spans="1:31" s="101" customFormat="1" x14ac:dyDescent="0.2">
      <c r="B98" s="92"/>
      <c r="C98" s="91"/>
      <c r="D98" s="92"/>
      <c r="E98" s="93"/>
      <c r="F98" s="139"/>
      <c r="G98" s="139"/>
      <c r="H98" s="93"/>
      <c r="I98" s="93"/>
      <c r="J98" s="93"/>
      <c r="K98" s="93"/>
      <c r="L98" s="93"/>
      <c r="M98" s="93"/>
      <c r="N98" s="93"/>
      <c r="O98" s="93"/>
      <c r="P98" s="140"/>
      <c r="Q98" s="93"/>
      <c r="R98" s="93"/>
      <c r="S98" s="93"/>
      <c r="T98" s="93"/>
      <c r="U98" s="93"/>
      <c r="V98" s="93"/>
      <c r="W98" s="134"/>
      <c r="X98" s="134"/>
      <c r="Y98" s="134"/>
      <c r="Z98" s="134"/>
      <c r="AA98" s="134"/>
      <c r="AB98" s="134"/>
      <c r="AC98" s="134"/>
      <c r="AE98" s="136"/>
    </row>
    <row r="99" spans="1:31" s="101" customFormat="1" x14ac:dyDescent="0.2">
      <c r="B99" s="133" t="s">
        <v>125</v>
      </c>
      <c r="C99" s="98"/>
      <c r="D99" s="92"/>
      <c r="E99" s="93"/>
      <c r="F99" s="139"/>
      <c r="G99" s="139"/>
      <c r="H99" s="93"/>
      <c r="I99" s="93"/>
      <c r="J99" s="93"/>
      <c r="K99" s="93"/>
      <c r="L99" s="93"/>
      <c r="M99" s="93"/>
      <c r="N99" s="93"/>
      <c r="O99" s="93"/>
      <c r="P99" s="140"/>
      <c r="Q99" s="93"/>
      <c r="R99" s="93"/>
      <c r="S99" s="93"/>
      <c r="T99" s="93"/>
      <c r="U99" s="93"/>
      <c r="V99" s="93"/>
      <c r="W99" s="134"/>
      <c r="X99" s="134"/>
      <c r="Y99" s="134"/>
      <c r="Z99" s="134"/>
      <c r="AA99" s="134"/>
      <c r="AB99" s="134"/>
      <c r="AC99" s="134"/>
      <c r="AE99" s="136"/>
    </row>
    <row r="100" spans="1:31" s="101" customFormat="1" ht="117.75" customHeight="1" x14ac:dyDescent="0.2">
      <c r="B100" s="137" t="s">
        <v>126</v>
      </c>
      <c r="C100" s="138"/>
      <c r="D100" s="92"/>
      <c r="E100" s="93"/>
      <c r="F100" s="139"/>
      <c r="G100" s="139"/>
      <c r="H100" s="93"/>
      <c r="I100" s="93"/>
      <c r="J100" s="93"/>
      <c r="K100" s="93"/>
      <c r="L100" s="93"/>
      <c r="M100" s="93"/>
      <c r="N100" s="93"/>
      <c r="O100" s="93"/>
      <c r="P100" s="140"/>
      <c r="Q100" s="93"/>
      <c r="R100" s="93"/>
      <c r="S100" s="93"/>
      <c r="T100" s="93"/>
      <c r="U100" s="93"/>
      <c r="V100" s="93"/>
      <c r="W100" s="134"/>
      <c r="X100" s="134"/>
      <c r="Y100" s="134"/>
      <c r="Z100" s="134"/>
      <c r="AA100" s="134"/>
      <c r="AB100" s="134"/>
      <c r="AC100" s="134"/>
      <c r="AE100" s="136"/>
    </row>
    <row r="101" spans="1:31" s="101" customFormat="1" x14ac:dyDescent="0.2">
      <c r="B101" s="137" t="s">
        <v>111</v>
      </c>
      <c r="C101" s="138"/>
      <c r="D101" s="92"/>
      <c r="E101" s="93"/>
      <c r="F101" s="139"/>
      <c r="G101" s="139"/>
      <c r="H101" s="93"/>
      <c r="I101" s="93"/>
      <c r="J101" s="93"/>
      <c r="K101" s="93"/>
      <c r="L101" s="93"/>
      <c r="M101" s="93"/>
      <c r="N101" s="93"/>
      <c r="O101" s="93"/>
      <c r="P101" s="140"/>
      <c r="Q101" s="93"/>
      <c r="R101" s="93"/>
      <c r="S101" s="93"/>
      <c r="T101" s="93"/>
      <c r="U101" s="93"/>
      <c r="V101" s="93"/>
      <c r="W101" s="134"/>
      <c r="X101" s="134"/>
      <c r="Y101" s="134"/>
      <c r="Z101" s="134"/>
      <c r="AA101" s="134"/>
      <c r="AB101" s="134"/>
      <c r="AC101" s="134"/>
      <c r="AE101" s="136"/>
    </row>
    <row r="102" spans="1:31" s="149" customFormat="1" ht="25.5" hidden="1" x14ac:dyDescent="0.2">
      <c r="B102" s="160" t="s">
        <v>78</v>
      </c>
      <c r="C102" s="91"/>
      <c r="D102" s="94"/>
      <c r="E102" s="97" t="s">
        <v>54</v>
      </c>
      <c r="F102" s="151"/>
      <c r="G102" s="151"/>
      <c r="H102" s="97"/>
      <c r="I102" s="97"/>
      <c r="J102" s="97"/>
      <c r="K102" s="97"/>
      <c r="L102" s="97"/>
      <c r="M102" s="97"/>
      <c r="N102" s="97"/>
      <c r="O102" s="97"/>
      <c r="P102" s="140"/>
      <c r="Q102" s="97"/>
      <c r="R102" s="97"/>
      <c r="S102" s="97"/>
      <c r="T102" s="97"/>
      <c r="U102" s="97"/>
      <c r="V102" s="97"/>
      <c r="W102" s="152"/>
      <c r="X102" s="152"/>
      <c r="Y102" s="152"/>
      <c r="Z102" s="152"/>
      <c r="AA102" s="152"/>
      <c r="AB102" s="152"/>
      <c r="AC102" s="152"/>
      <c r="AE102" s="153" t="s">
        <v>127</v>
      </c>
    </row>
    <row r="103" spans="1:31" s="156" customFormat="1" ht="24.95" customHeight="1" x14ac:dyDescent="0.2">
      <c r="A103" s="156">
        <v>23</v>
      </c>
      <c r="B103" s="157" t="s">
        <v>80</v>
      </c>
      <c r="C103" s="91">
        <v>1</v>
      </c>
      <c r="D103" s="158">
        <v>10</v>
      </c>
      <c r="E103" s="130" t="s">
        <v>54</v>
      </c>
      <c r="F103" s="75">
        <v>0</v>
      </c>
      <c r="G103" s="142">
        <f t="shared" ref="G103:G104" si="98">+F103*C103</f>
        <v>0</v>
      </c>
      <c r="H103" s="77">
        <v>0</v>
      </c>
      <c r="I103" s="143">
        <f t="shared" ref="I103:I104" si="99">+H103*G103</f>
        <v>0</v>
      </c>
      <c r="J103" s="77">
        <v>0</v>
      </c>
      <c r="K103" s="144">
        <f t="shared" ref="K103:K104" si="100">+J103*C103</f>
        <v>0</v>
      </c>
      <c r="L103" s="77">
        <v>0</v>
      </c>
      <c r="M103" s="143">
        <f t="shared" ref="M103:M104" si="101">+L103*C103</f>
        <v>0</v>
      </c>
      <c r="N103" s="80">
        <v>0</v>
      </c>
      <c r="O103" s="145">
        <f t="shared" ref="O103:O104" si="102">+N103+M103+K103+I103</f>
        <v>0</v>
      </c>
      <c r="P103" s="146"/>
      <c r="Q103" s="130"/>
      <c r="R103" s="130" t="s">
        <v>43</v>
      </c>
      <c r="S103" s="130"/>
      <c r="T103" s="130"/>
      <c r="U103" s="130"/>
      <c r="V103" s="130"/>
      <c r="W103" s="134">
        <f t="shared" ref="W103:W104" si="103">IF(Q103="j",$O103,0)</f>
        <v>0</v>
      </c>
      <c r="X103" s="134">
        <f t="shared" ref="X103:X104" si="104">IF(R103="j",$O103,0)</f>
        <v>0</v>
      </c>
      <c r="Y103" s="134">
        <f t="shared" ref="Y103:Y104" si="105">IF(S103="j",$O103,0)</f>
        <v>0</v>
      </c>
      <c r="Z103" s="134">
        <f t="shared" ref="Z103:Z104" si="106">IF(T103="j",$O103,0)</f>
        <v>0</v>
      </c>
      <c r="AA103" s="134">
        <f t="shared" ref="AA103:AA104" si="107">IF(U103="j",$O103,0)</f>
        <v>0</v>
      </c>
      <c r="AB103" s="134">
        <f t="shared" ref="AB103:AB104" si="108">IF(V103="j",$O103,0)</f>
        <v>0</v>
      </c>
      <c r="AC103" s="134">
        <f t="shared" ref="AC103:AC104" si="109">SUM(W103:AB103)</f>
        <v>0</v>
      </c>
      <c r="AE103" s="281" t="s">
        <v>128</v>
      </c>
    </row>
    <row r="104" spans="1:31" s="156" customFormat="1" ht="24.95" customHeight="1" x14ac:dyDescent="0.2">
      <c r="A104" s="156">
        <v>24</v>
      </c>
      <c r="B104" s="157" t="s">
        <v>81</v>
      </c>
      <c r="C104" s="91">
        <v>1</v>
      </c>
      <c r="D104" s="158">
        <v>18</v>
      </c>
      <c r="E104" s="130" t="s">
        <v>54</v>
      </c>
      <c r="F104" s="75">
        <v>0</v>
      </c>
      <c r="G104" s="142">
        <f t="shared" si="98"/>
        <v>0</v>
      </c>
      <c r="H104" s="77">
        <v>0</v>
      </c>
      <c r="I104" s="143">
        <f t="shared" si="99"/>
        <v>0</v>
      </c>
      <c r="J104" s="77">
        <v>0</v>
      </c>
      <c r="K104" s="144">
        <f t="shared" si="100"/>
        <v>0</v>
      </c>
      <c r="L104" s="77">
        <v>0</v>
      </c>
      <c r="M104" s="143">
        <f t="shared" si="101"/>
        <v>0</v>
      </c>
      <c r="N104" s="80">
        <v>0</v>
      </c>
      <c r="O104" s="145">
        <f t="shared" si="102"/>
        <v>0</v>
      </c>
      <c r="P104" s="146"/>
      <c r="Q104" s="130"/>
      <c r="R104" s="130"/>
      <c r="S104" s="130" t="s">
        <v>43</v>
      </c>
      <c r="T104" s="130"/>
      <c r="U104" s="130"/>
      <c r="V104" s="130"/>
      <c r="W104" s="134">
        <f t="shared" si="103"/>
        <v>0</v>
      </c>
      <c r="X104" s="134">
        <f t="shared" si="104"/>
        <v>0</v>
      </c>
      <c r="Y104" s="134">
        <f t="shared" si="105"/>
        <v>0</v>
      </c>
      <c r="Z104" s="134">
        <f t="shared" si="106"/>
        <v>0</v>
      </c>
      <c r="AA104" s="134">
        <f t="shared" si="107"/>
        <v>0</v>
      </c>
      <c r="AB104" s="134">
        <f t="shared" si="108"/>
        <v>0</v>
      </c>
      <c r="AC104" s="134">
        <f t="shared" si="109"/>
        <v>0</v>
      </c>
      <c r="AE104" s="282"/>
    </row>
    <row r="105" spans="1:31" s="101" customFormat="1" hidden="1" x14ac:dyDescent="0.2">
      <c r="B105" s="154"/>
      <c r="C105" s="91"/>
      <c r="D105" s="92"/>
      <c r="E105" s="93"/>
      <c r="F105" s="139"/>
      <c r="G105" s="139"/>
      <c r="H105" s="93"/>
      <c r="I105" s="93"/>
      <c r="J105" s="93"/>
      <c r="K105" s="93"/>
      <c r="L105" s="93"/>
      <c r="M105" s="93"/>
      <c r="N105" s="93"/>
      <c r="O105" s="93"/>
      <c r="P105" s="140"/>
      <c r="Q105" s="93"/>
      <c r="R105" s="93"/>
      <c r="S105" s="93"/>
      <c r="T105" s="93"/>
      <c r="U105" s="93"/>
      <c r="V105" s="93"/>
      <c r="W105" s="134"/>
      <c r="X105" s="134"/>
      <c r="Y105" s="134"/>
      <c r="Z105" s="134"/>
      <c r="AA105" s="134"/>
      <c r="AB105" s="134"/>
      <c r="AC105" s="134"/>
      <c r="AE105" s="136"/>
    </row>
    <row r="106" spans="1:31" s="101" customFormat="1" hidden="1" x14ac:dyDescent="0.2">
      <c r="B106" s="137" t="s">
        <v>129</v>
      </c>
      <c r="C106" s="175"/>
      <c r="D106" s="137"/>
      <c r="E106" s="132"/>
      <c r="F106" s="176"/>
      <c r="G106" s="176"/>
      <c r="H106" s="132"/>
      <c r="I106" s="132"/>
      <c r="J106" s="132"/>
      <c r="K106" s="132"/>
      <c r="L106" s="132"/>
      <c r="M106" s="132"/>
      <c r="N106" s="132"/>
      <c r="O106" s="132"/>
      <c r="P106" s="177"/>
      <c r="Q106" s="132"/>
      <c r="R106" s="132"/>
      <c r="S106" s="132"/>
      <c r="T106" s="132"/>
      <c r="U106" s="132"/>
      <c r="V106" s="132"/>
      <c r="W106" s="178"/>
      <c r="X106" s="178"/>
      <c r="Y106" s="178"/>
      <c r="Z106" s="178"/>
      <c r="AA106" s="178"/>
      <c r="AB106" s="178"/>
      <c r="AC106" s="178"/>
      <c r="AD106" s="179"/>
      <c r="AE106" s="180"/>
    </row>
    <row r="107" spans="1:31" s="101" customFormat="1" x14ac:dyDescent="0.2">
      <c r="B107" s="92"/>
      <c r="C107" s="91"/>
      <c r="D107" s="92"/>
      <c r="E107" s="93"/>
      <c r="F107" s="139"/>
      <c r="G107" s="139"/>
      <c r="H107" s="93"/>
      <c r="I107" s="93"/>
      <c r="J107" s="93"/>
      <c r="K107" s="93"/>
      <c r="L107" s="93"/>
      <c r="M107" s="93"/>
      <c r="N107" s="93"/>
      <c r="O107" s="93"/>
      <c r="P107" s="140"/>
      <c r="Q107" s="93"/>
      <c r="R107" s="93"/>
      <c r="S107" s="93"/>
      <c r="T107" s="93"/>
      <c r="U107" s="93"/>
      <c r="V107" s="93"/>
      <c r="W107" s="134"/>
      <c r="X107" s="134"/>
      <c r="Y107" s="134"/>
      <c r="Z107" s="134"/>
      <c r="AA107" s="134"/>
      <c r="AB107" s="134"/>
      <c r="AC107" s="134"/>
      <c r="AE107" s="136"/>
    </row>
    <row r="108" spans="1:31" s="101" customFormat="1" x14ac:dyDescent="0.2">
      <c r="B108" s="133" t="s">
        <v>130</v>
      </c>
      <c r="C108" s="98"/>
      <c r="D108" s="92"/>
      <c r="E108" s="93"/>
      <c r="F108" s="139"/>
      <c r="G108" s="139"/>
      <c r="H108" s="93"/>
      <c r="I108" s="93"/>
      <c r="J108" s="93"/>
      <c r="K108" s="93"/>
      <c r="L108" s="93"/>
      <c r="M108" s="93"/>
      <c r="N108" s="93"/>
      <c r="O108" s="93"/>
      <c r="P108" s="140"/>
      <c r="Q108" s="93"/>
      <c r="R108" s="93"/>
      <c r="S108" s="93"/>
      <c r="T108" s="93"/>
      <c r="U108" s="93"/>
      <c r="V108" s="93"/>
      <c r="W108" s="134"/>
      <c r="X108" s="134"/>
      <c r="Y108" s="134"/>
      <c r="Z108" s="134"/>
      <c r="AA108" s="134"/>
      <c r="AB108" s="134"/>
      <c r="AC108" s="134"/>
      <c r="AE108" s="136"/>
    </row>
    <row r="109" spans="1:31" s="101" customFormat="1" ht="25.5" x14ac:dyDescent="0.2">
      <c r="B109" s="137" t="s">
        <v>131</v>
      </c>
      <c r="C109" s="138"/>
      <c r="D109" s="92"/>
      <c r="E109" s="93"/>
      <c r="F109" s="139"/>
      <c r="G109" s="139"/>
      <c r="H109" s="93"/>
      <c r="I109" s="93"/>
      <c r="J109" s="93"/>
      <c r="K109" s="93"/>
      <c r="L109" s="93"/>
      <c r="M109" s="93"/>
      <c r="N109" s="93"/>
      <c r="O109" s="93"/>
      <c r="P109" s="140"/>
      <c r="Q109" s="93"/>
      <c r="R109" s="93"/>
      <c r="S109" s="93"/>
      <c r="T109" s="93"/>
      <c r="U109" s="93"/>
      <c r="V109" s="93"/>
      <c r="W109" s="134"/>
      <c r="X109" s="134"/>
      <c r="Y109" s="134"/>
      <c r="Z109" s="134"/>
      <c r="AA109" s="134"/>
      <c r="AB109" s="134"/>
      <c r="AC109" s="134"/>
      <c r="AE109" s="136"/>
    </row>
    <row r="110" spans="1:31" s="101" customFormat="1" x14ac:dyDescent="0.2">
      <c r="A110" s="101">
        <v>25</v>
      </c>
      <c r="B110" s="92" t="s">
        <v>132</v>
      </c>
      <c r="C110" s="91">
        <v>1</v>
      </c>
      <c r="D110" s="92">
        <v>300</v>
      </c>
      <c r="E110" s="93" t="s">
        <v>60</v>
      </c>
      <c r="F110" s="75">
        <v>0</v>
      </c>
      <c r="G110" s="142">
        <f>+F110*C110</f>
        <v>0</v>
      </c>
      <c r="H110" s="77">
        <v>0</v>
      </c>
      <c r="I110" s="143">
        <f>+H110*G110</f>
        <v>0</v>
      </c>
      <c r="J110" s="77">
        <v>0</v>
      </c>
      <c r="K110" s="144">
        <f>+J110*C110</f>
        <v>0</v>
      </c>
      <c r="L110" s="77">
        <v>0</v>
      </c>
      <c r="M110" s="143">
        <f>+L110*C110</f>
        <v>0</v>
      </c>
      <c r="N110" s="80">
        <v>0</v>
      </c>
      <c r="O110" s="145">
        <f>+N110+M110+K110+I110</f>
        <v>0</v>
      </c>
      <c r="P110" s="146"/>
      <c r="Q110" s="93"/>
      <c r="R110" s="93" t="s">
        <v>43</v>
      </c>
      <c r="S110" s="93"/>
      <c r="T110" s="93"/>
      <c r="U110" s="93"/>
      <c r="V110" s="93"/>
      <c r="W110" s="134">
        <f t="shared" ref="W110" si="110">IF(Q110="j",$O110,0)</f>
        <v>0</v>
      </c>
      <c r="X110" s="134">
        <f t="shared" ref="X110" si="111">IF(R110="j",$O110,0)</f>
        <v>0</v>
      </c>
      <c r="Y110" s="134">
        <f t="shared" ref="Y110" si="112">IF(S110="j",$O110,0)</f>
        <v>0</v>
      </c>
      <c r="Z110" s="134">
        <f t="shared" ref="Z110" si="113">IF(T110="j",$O110,0)</f>
        <v>0</v>
      </c>
      <c r="AA110" s="134">
        <f t="shared" ref="AA110" si="114">IF(U110="j",$O110,0)</f>
        <v>0</v>
      </c>
      <c r="AB110" s="134">
        <f t="shared" ref="AB110" si="115">IF(V110="j",$O110,0)</f>
        <v>0</v>
      </c>
      <c r="AC110" s="134">
        <f t="shared" ref="AC110" si="116">SUM(W110:AB110)</f>
        <v>0</v>
      </c>
      <c r="AE110" s="181" t="s">
        <v>133</v>
      </c>
    </row>
    <row r="111" spans="1:31" s="101" customFormat="1" x14ac:dyDescent="0.2">
      <c r="B111" s="154"/>
      <c r="C111" s="91"/>
      <c r="D111" s="92"/>
      <c r="E111" s="93"/>
      <c r="F111" s="139"/>
      <c r="G111" s="139"/>
      <c r="H111" s="93"/>
      <c r="I111" s="93"/>
      <c r="J111" s="93"/>
      <c r="K111" s="93"/>
      <c r="L111" s="93"/>
      <c r="M111" s="93"/>
      <c r="N111" s="93"/>
      <c r="O111" s="93"/>
      <c r="P111" s="140"/>
      <c r="Q111" s="93"/>
      <c r="R111" s="93"/>
      <c r="S111" s="93"/>
      <c r="T111" s="93"/>
      <c r="U111" s="93"/>
      <c r="V111" s="93"/>
      <c r="W111" s="134"/>
      <c r="X111" s="134"/>
      <c r="Y111" s="134"/>
      <c r="Z111" s="134"/>
      <c r="AA111" s="134"/>
      <c r="AB111" s="134"/>
      <c r="AC111" s="134"/>
      <c r="AE111" s="136"/>
    </row>
    <row r="112" spans="1:31" s="101" customFormat="1" x14ac:dyDescent="0.2">
      <c r="B112" s="137" t="s">
        <v>134</v>
      </c>
      <c r="C112" s="138"/>
      <c r="D112" s="92"/>
      <c r="E112" s="93"/>
      <c r="F112" s="139"/>
      <c r="G112" s="139"/>
      <c r="H112" s="93"/>
      <c r="I112" s="93"/>
      <c r="J112" s="93"/>
      <c r="K112" s="93"/>
      <c r="L112" s="93"/>
      <c r="M112" s="93"/>
      <c r="N112" s="93"/>
      <c r="O112" s="93"/>
      <c r="P112" s="140"/>
      <c r="Q112" s="93"/>
      <c r="R112" s="93"/>
      <c r="S112" s="93"/>
      <c r="T112" s="93"/>
      <c r="U112" s="93"/>
      <c r="V112" s="93"/>
      <c r="W112" s="134"/>
      <c r="X112" s="134"/>
      <c r="Y112" s="134"/>
      <c r="Z112" s="134"/>
      <c r="AA112" s="134"/>
      <c r="AB112" s="134"/>
      <c r="AC112" s="134"/>
      <c r="AE112" s="136"/>
    </row>
    <row r="113" spans="1:31" s="156" customFormat="1" ht="38.25" x14ac:dyDescent="0.2">
      <c r="A113" s="156">
        <v>26</v>
      </c>
      <c r="B113" s="157" t="s">
        <v>135</v>
      </c>
      <c r="C113" s="91">
        <v>1</v>
      </c>
      <c r="D113" s="158">
        <v>10</v>
      </c>
      <c r="E113" s="130" t="s">
        <v>54</v>
      </c>
      <c r="F113" s="75">
        <v>0</v>
      </c>
      <c r="G113" s="142">
        <f t="shared" ref="G113:G114" si="117">+F113*C113</f>
        <v>0</v>
      </c>
      <c r="H113" s="77">
        <v>0</v>
      </c>
      <c r="I113" s="143">
        <f t="shared" ref="I113:I114" si="118">+H113*G113</f>
        <v>0</v>
      </c>
      <c r="J113" s="77">
        <v>0</v>
      </c>
      <c r="K113" s="144">
        <f t="shared" ref="K113:K114" si="119">+J113*C113</f>
        <v>0</v>
      </c>
      <c r="L113" s="77">
        <v>0</v>
      </c>
      <c r="M113" s="143">
        <f t="shared" ref="M113:M114" si="120">+L113*C113</f>
        <v>0</v>
      </c>
      <c r="N113" s="80">
        <v>0</v>
      </c>
      <c r="O113" s="145">
        <f t="shared" ref="O113:O114" si="121">+N113+M113+K113+I113</f>
        <v>0</v>
      </c>
      <c r="P113" s="146"/>
      <c r="Q113" s="130"/>
      <c r="R113" s="130" t="s">
        <v>43</v>
      </c>
      <c r="S113" s="130"/>
      <c r="T113" s="130"/>
      <c r="U113" s="130"/>
      <c r="V113" s="130"/>
      <c r="W113" s="134">
        <f t="shared" ref="W113:W114" si="122">IF(Q113="j",$O113,0)</f>
        <v>0</v>
      </c>
      <c r="X113" s="134">
        <f t="shared" ref="X113:X114" si="123">IF(R113="j",$O113,0)</f>
        <v>0</v>
      </c>
      <c r="Y113" s="134">
        <f t="shared" ref="Y113:Y114" si="124">IF(S113="j",$O113,0)</f>
        <v>0</v>
      </c>
      <c r="Z113" s="134">
        <f t="shared" ref="Z113:Z114" si="125">IF(T113="j",$O113,0)</f>
        <v>0</v>
      </c>
      <c r="AA113" s="134">
        <f t="shared" ref="AA113:AA114" si="126">IF(U113="j",$O113,0)</f>
        <v>0</v>
      </c>
      <c r="AB113" s="134">
        <f t="shared" ref="AB113:AB114" si="127">IF(V113="j",$O113,0)</f>
        <v>0</v>
      </c>
      <c r="AC113" s="134">
        <f t="shared" ref="AC113:AC114" si="128">SUM(W113:AB113)</f>
        <v>0</v>
      </c>
      <c r="AE113" s="147" t="s">
        <v>136</v>
      </c>
    </row>
    <row r="114" spans="1:31" s="101" customFormat="1" ht="25.5" x14ac:dyDescent="0.2">
      <c r="A114" s="101">
        <v>27</v>
      </c>
      <c r="B114" s="92" t="s">
        <v>137</v>
      </c>
      <c r="C114" s="91">
        <v>1</v>
      </c>
      <c r="D114" s="92">
        <v>32</v>
      </c>
      <c r="E114" s="96" t="s">
        <v>49</v>
      </c>
      <c r="F114" s="75">
        <v>0</v>
      </c>
      <c r="G114" s="142">
        <f t="shared" si="117"/>
        <v>0</v>
      </c>
      <c r="H114" s="77">
        <v>0</v>
      </c>
      <c r="I114" s="143">
        <f t="shared" si="118"/>
        <v>0</v>
      </c>
      <c r="J114" s="77">
        <v>0</v>
      </c>
      <c r="K114" s="144">
        <f t="shared" si="119"/>
        <v>0</v>
      </c>
      <c r="L114" s="77">
        <v>0</v>
      </c>
      <c r="M114" s="143">
        <f t="shared" si="120"/>
        <v>0</v>
      </c>
      <c r="N114" s="80">
        <v>0</v>
      </c>
      <c r="O114" s="145">
        <f t="shared" si="121"/>
        <v>0</v>
      </c>
      <c r="P114" s="146"/>
      <c r="Q114" s="93"/>
      <c r="R114" s="93" t="s">
        <v>43</v>
      </c>
      <c r="S114" s="93"/>
      <c r="T114" s="93"/>
      <c r="U114" s="93"/>
      <c r="V114" s="93"/>
      <c r="W114" s="134">
        <f t="shared" si="122"/>
        <v>0</v>
      </c>
      <c r="X114" s="134">
        <f t="shared" si="123"/>
        <v>0</v>
      </c>
      <c r="Y114" s="134">
        <f t="shared" si="124"/>
        <v>0</v>
      </c>
      <c r="Z114" s="134">
        <f t="shared" si="125"/>
        <v>0</v>
      </c>
      <c r="AA114" s="134">
        <f t="shared" si="126"/>
        <v>0</v>
      </c>
      <c r="AB114" s="134">
        <f t="shared" si="127"/>
        <v>0</v>
      </c>
      <c r="AC114" s="134">
        <f t="shared" si="128"/>
        <v>0</v>
      </c>
      <c r="AE114" s="136" t="s">
        <v>138</v>
      </c>
    </row>
    <row r="115" spans="1:31" s="101" customFormat="1" x14ac:dyDescent="0.2">
      <c r="B115" s="92"/>
      <c r="C115" s="91"/>
      <c r="D115" s="92"/>
      <c r="E115" s="93"/>
      <c r="F115" s="139"/>
      <c r="G115" s="139"/>
      <c r="H115" s="93"/>
      <c r="I115" s="93"/>
      <c r="J115" s="93"/>
      <c r="K115" s="93"/>
      <c r="L115" s="93"/>
      <c r="M115" s="93"/>
      <c r="N115" s="93"/>
      <c r="O115" s="93"/>
      <c r="P115" s="140"/>
      <c r="Q115" s="93"/>
      <c r="R115" s="93"/>
      <c r="S115" s="93"/>
      <c r="T115" s="93"/>
      <c r="U115" s="93"/>
      <c r="V115" s="93"/>
      <c r="W115" s="134"/>
      <c r="X115" s="134"/>
      <c r="Y115" s="134"/>
      <c r="Z115" s="134"/>
      <c r="AA115" s="134"/>
      <c r="AB115" s="134"/>
      <c r="AC115" s="134"/>
      <c r="AE115" s="136"/>
    </row>
    <row r="116" spans="1:31" s="149" customFormat="1" hidden="1" x14ac:dyDescent="0.2">
      <c r="B116" s="150" t="s">
        <v>139</v>
      </c>
      <c r="C116" s="98"/>
      <c r="D116" s="94"/>
      <c r="E116" s="97"/>
      <c r="F116" s="151"/>
      <c r="G116" s="151"/>
      <c r="H116" s="97"/>
      <c r="I116" s="97"/>
      <c r="J116" s="97"/>
      <c r="K116" s="97"/>
      <c r="L116" s="97"/>
      <c r="M116" s="97"/>
      <c r="N116" s="97"/>
      <c r="O116" s="97"/>
      <c r="P116" s="140"/>
      <c r="Q116" s="97"/>
      <c r="R116" s="97"/>
      <c r="S116" s="97"/>
      <c r="T116" s="97"/>
      <c r="U116" s="97"/>
      <c r="V116" s="97"/>
      <c r="W116" s="152"/>
      <c r="X116" s="152"/>
      <c r="Y116" s="152"/>
      <c r="Z116" s="152"/>
      <c r="AA116" s="152"/>
      <c r="AB116" s="152"/>
      <c r="AC116" s="152"/>
      <c r="AE116" s="155"/>
    </row>
    <row r="117" spans="1:31" s="149" customFormat="1" ht="90.75" hidden="1" customHeight="1" x14ac:dyDescent="0.2">
      <c r="B117" s="182" t="s">
        <v>140</v>
      </c>
      <c r="C117" s="138"/>
      <c r="D117" s="94"/>
      <c r="E117" s="97"/>
      <c r="F117" s="151"/>
      <c r="G117" s="151"/>
      <c r="H117" s="97"/>
      <c r="I117" s="97"/>
      <c r="J117" s="97"/>
      <c r="K117" s="97"/>
      <c r="L117" s="97"/>
      <c r="M117" s="97"/>
      <c r="N117" s="97"/>
      <c r="O117" s="97"/>
      <c r="P117" s="140"/>
      <c r="Q117" s="97"/>
      <c r="R117" s="97"/>
      <c r="S117" s="97"/>
      <c r="T117" s="97"/>
      <c r="U117" s="97"/>
      <c r="V117" s="97"/>
      <c r="W117" s="152"/>
      <c r="X117" s="152"/>
      <c r="Y117" s="152"/>
      <c r="Z117" s="152"/>
      <c r="AA117" s="152"/>
      <c r="AB117" s="152"/>
      <c r="AC117" s="152"/>
      <c r="AE117" s="155"/>
    </row>
    <row r="118" spans="1:31" s="149" customFormat="1" ht="25.5" hidden="1" x14ac:dyDescent="0.2">
      <c r="B118" s="94" t="s">
        <v>141</v>
      </c>
      <c r="C118" s="91"/>
      <c r="D118" s="94"/>
      <c r="E118" s="97"/>
      <c r="F118" s="151"/>
      <c r="G118" s="151"/>
      <c r="H118" s="97"/>
      <c r="I118" s="97"/>
      <c r="J118" s="97"/>
      <c r="K118" s="97"/>
      <c r="L118" s="97"/>
      <c r="M118" s="97"/>
      <c r="N118" s="97"/>
      <c r="O118" s="97"/>
      <c r="P118" s="140"/>
      <c r="Q118" s="97"/>
      <c r="R118" s="97"/>
      <c r="S118" s="97"/>
      <c r="T118" s="97"/>
      <c r="U118" s="97"/>
      <c r="V118" s="97"/>
      <c r="W118" s="152"/>
      <c r="X118" s="152"/>
      <c r="Y118" s="152"/>
      <c r="Z118" s="152"/>
      <c r="AA118" s="152"/>
      <c r="AB118" s="152"/>
      <c r="AC118" s="152"/>
      <c r="AE118" s="153" t="s">
        <v>108</v>
      </c>
    </row>
    <row r="119" spans="1:31" s="101" customFormat="1" hidden="1" x14ac:dyDescent="0.2">
      <c r="B119" s="92"/>
      <c r="C119" s="91"/>
      <c r="D119" s="92"/>
      <c r="E119" s="93"/>
      <c r="F119" s="139"/>
      <c r="G119" s="139"/>
      <c r="H119" s="93"/>
      <c r="I119" s="93"/>
      <c r="J119" s="93"/>
      <c r="K119" s="93"/>
      <c r="L119" s="93"/>
      <c r="M119" s="93"/>
      <c r="N119" s="93"/>
      <c r="O119" s="93"/>
      <c r="P119" s="140"/>
      <c r="Q119" s="93"/>
      <c r="R119" s="93"/>
      <c r="S119" s="93"/>
      <c r="T119" s="93"/>
      <c r="U119" s="93"/>
      <c r="V119" s="93"/>
      <c r="W119" s="134"/>
      <c r="X119" s="134"/>
      <c r="Y119" s="134"/>
      <c r="Z119" s="134"/>
      <c r="AA119" s="134"/>
      <c r="AB119" s="134"/>
      <c r="AC119" s="134"/>
      <c r="AE119" s="136"/>
    </row>
    <row r="120" spans="1:31" s="101" customFormat="1" x14ac:dyDescent="0.2">
      <c r="B120" s="133" t="s">
        <v>142</v>
      </c>
      <c r="C120" s="98"/>
      <c r="D120" s="92"/>
      <c r="E120" s="93"/>
      <c r="F120" s="139"/>
      <c r="G120" s="139"/>
      <c r="H120" s="93"/>
      <c r="I120" s="93"/>
      <c r="J120" s="93"/>
      <c r="K120" s="93"/>
      <c r="L120" s="93"/>
      <c r="M120" s="93"/>
      <c r="N120" s="93"/>
      <c r="O120" s="93"/>
      <c r="P120" s="140"/>
      <c r="Q120" s="93"/>
      <c r="R120" s="93"/>
      <c r="S120" s="93"/>
      <c r="T120" s="93"/>
      <c r="U120" s="93"/>
      <c r="V120" s="93"/>
      <c r="W120" s="134"/>
      <c r="X120" s="134"/>
      <c r="Y120" s="134"/>
      <c r="Z120" s="134"/>
      <c r="AA120" s="134"/>
      <c r="AB120" s="134"/>
      <c r="AC120" s="134"/>
      <c r="AE120" s="147"/>
    </row>
    <row r="121" spans="1:31" s="101" customFormat="1" ht="25.5" x14ac:dyDescent="0.2">
      <c r="B121" s="137" t="s">
        <v>143</v>
      </c>
      <c r="C121" s="138"/>
      <c r="D121" s="92"/>
      <c r="E121" s="93"/>
      <c r="F121" s="139"/>
      <c r="G121" s="139"/>
      <c r="H121" s="93"/>
      <c r="I121" s="93"/>
      <c r="J121" s="93"/>
      <c r="K121" s="93"/>
      <c r="L121" s="93"/>
      <c r="M121" s="93"/>
      <c r="N121" s="93"/>
      <c r="O121" s="93"/>
      <c r="P121" s="140"/>
      <c r="Q121" s="93"/>
      <c r="R121" s="93"/>
      <c r="S121" s="93"/>
      <c r="T121" s="93"/>
      <c r="U121" s="93"/>
      <c r="V121" s="93"/>
      <c r="W121" s="134"/>
      <c r="X121" s="134"/>
      <c r="Y121" s="134"/>
      <c r="Z121" s="134"/>
      <c r="AA121" s="134"/>
      <c r="AB121" s="134"/>
      <c r="AC121" s="134"/>
      <c r="AE121" s="136"/>
    </row>
    <row r="122" spans="1:31" s="149" customFormat="1" ht="46.5" hidden="1" customHeight="1" x14ac:dyDescent="0.2">
      <c r="B122" s="160" t="s">
        <v>144</v>
      </c>
      <c r="C122" s="91"/>
      <c r="D122" s="94"/>
      <c r="E122" s="95" t="s">
        <v>145</v>
      </c>
      <c r="F122" s="171"/>
      <c r="G122" s="171"/>
      <c r="H122" s="95"/>
      <c r="I122" s="95"/>
      <c r="J122" s="95"/>
      <c r="K122" s="95"/>
      <c r="L122" s="95"/>
      <c r="M122" s="95"/>
      <c r="N122" s="95"/>
      <c r="O122" s="95"/>
      <c r="P122" s="172"/>
      <c r="Q122" s="95" t="s">
        <v>43</v>
      </c>
      <c r="R122" s="95" t="s">
        <v>43</v>
      </c>
      <c r="S122" s="95" t="s">
        <v>43</v>
      </c>
      <c r="T122" s="95" t="s">
        <v>43</v>
      </c>
      <c r="U122" s="95" t="s">
        <v>43</v>
      </c>
      <c r="V122" s="95" t="s">
        <v>43</v>
      </c>
      <c r="W122" s="152"/>
      <c r="X122" s="152"/>
      <c r="Y122" s="152"/>
      <c r="Z122" s="152"/>
      <c r="AA122" s="152"/>
      <c r="AB122" s="152"/>
      <c r="AC122" s="152"/>
      <c r="AE122" s="183" t="s">
        <v>146</v>
      </c>
    </row>
    <row r="123" spans="1:31" s="101" customFormat="1" ht="38.25" x14ac:dyDescent="0.2">
      <c r="A123" s="101">
        <v>28</v>
      </c>
      <c r="B123" s="141" t="s">
        <v>147</v>
      </c>
      <c r="C123" s="91">
        <v>1</v>
      </c>
      <c r="D123" s="92">
        <v>332</v>
      </c>
      <c r="E123" s="96" t="s">
        <v>148</v>
      </c>
      <c r="F123" s="75">
        <v>0</v>
      </c>
      <c r="G123" s="142">
        <f t="shared" ref="G123:G130" si="129">+F123*C123</f>
        <v>0</v>
      </c>
      <c r="H123" s="77">
        <v>0</v>
      </c>
      <c r="I123" s="143">
        <f t="shared" ref="I123:I130" si="130">+H123*G123</f>
        <v>0</v>
      </c>
      <c r="J123" s="77">
        <v>0</v>
      </c>
      <c r="K123" s="144">
        <f t="shared" ref="K123:K130" si="131">+J123*C123</f>
        <v>0</v>
      </c>
      <c r="L123" s="77">
        <v>0</v>
      </c>
      <c r="M123" s="143">
        <f t="shared" ref="M123:M130" si="132">+L123*C123</f>
        <v>0</v>
      </c>
      <c r="N123" s="80">
        <v>0</v>
      </c>
      <c r="O123" s="145">
        <f t="shared" ref="O123:O130" si="133">+N123+M123+K123+I123</f>
        <v>0</v>
      </c>
      <c r="P123" s="146"/>
      <c r="Q123" s="93"/>
      <c r="R123" s="93"/>
      <c r="S123" s="93"/>
      <c r="T123" s="93"/>
      <c r="U123" s="93"/>
      <c r="V123" s="93" t="s">
        <v>43</v>
      </c>
      <c r="W123" s="134">
        <f t="shared" ref="W123:W130" si="134">IF(Q123="j",$O123,0)</f>
        <v>0</v>
      </c>
      <c r="X123" s="134">
        <f t="shared" ref="X123:X130" si="135">IF(R123="j",$O123,0)</f>
        <v>0</v>
      </c>
      <c r="Y123" s="134">
        <f t="shared" ref="Y123:Y130" si="136">IF(S123="j",$O123,0)</f>
        <v>0</v>
      </c>
      <c r="Z123" s="134">
        <f t="shared" ref="Z123:Z130" si="137">IF(T123="j",$O123,0)</f>
        <v>0</v>
      </c>
      <c r="AA123" s="134">
        <f t="shared" ref="AA123:AA130" si="138">IF(U123="j",$O123,0)</f>
        <v>0</v>
      </c>
      <c r="AB123" s="134">
        <f t="shared" ref="AB123:AB130" si="139">IF(V123="j",$O123,0)</f>
        <v>0</v>
      </c>
      <c r="AC123" s="134">
        <f t="shared" ref="AC123:AC130" si="140">SUM(W123:AB123)</f>
        <v>0</v>
      </c>
      <c r="AE123" s="184" t="s">
        <v>149</v>
      </c>
    </row>
    <row r="124" spans="1:31" s="101" customFormat="1" ht="25.5" x14ac:dyDescent="0.2">
      <c r="A124" s="101">
        <v>29</v>
      </c>
      <c r="B124" s="92" t="s">
        <v>150</v>
      </c>
      <c r="C124" s="91">
        <v>1</v>
      </c>
      <c r="D124" s="92">
        <v>0.3</v>
      </c>
      <c r="E124" s="96" t="s">
        <v>151</v>
      </c>
      <c r="F124" s="75">
        <v>0</v>
      </c>
      <c r="G124" s="142">
        <f t="shared" si="129"/>
        <v>0</v>
      </c>
      <c r="H124" s="77">
        <v>0</v>
      </c>
      <c r="I124" s="143">
        <f t="shared" si="130"/>
        <v>0</v>
      </c>
      <c r="J124" s="77">
        <v>0</v>
      </c>
      <c r="K124" s="144">
        <f t="shared" si="131"/>
        <v>0</v>
      </c>
      <c r="L124" s="77">
        <v>0</v>
      </c>
      <c r="M124" s="143">
        <f t="shared" si="132"/>
        <v>0</v>
      </c>
      <c r="N124" s="80">
        <v>0</v>
      </c>
      <c r="O124" s="145">
        <f t="shared" si="133"/>
        <v>0</v>
      </c>
      <c r="P124" s="146"/>
      <c r="Q124" s="93"/>
      <c r="R124" s="93"/>
      <c r="S124" s="93"/>
      <c r="T124" s="93"/>
      <c r="U124" s="93"/>
      <c r="V124" s="93" t="s">
        <v>43</v>
      </c>
      <c r="W124" s="134">
        <f t="shared" si="134"/>
        <v>0</v>
      </c>
      <c r="X124" s="134">
        <f t="shared" si="135"/>
        <v>0</v>
      </c>
      <c r="Y124" s="134">
        <f t="shared" si="136"/>
        <v>0</v>
      </c>
      <c r="Z124" s="134">
        <f t="shared" si="137"/>
        <v>0</v>
      </c>
      <c r="AA124" s="134">
        <f t="shared" si="138"/>
        <v>0</v>
      </c>
      <c r="AB124" s="134">
        <f t="shared" si="139"/>
        <v>0</v>
      </c>
      <c r="AC124" s="134">
        <f t="shared" si="140"/>
        <v>0</v>
      </c>
      <c r="AE124" s="147" t="s">
        <v>152</v>
      </c>
    </row>
    <row r="125" spans="1:31" s="101" customFormat="1" ht="25.5" x14ac:dyDescent="0.2">
      <c r="A125" s="101">
        <v>30</v>
      </c>
      <c r="B125" s="92" t="s">
        <v>153</v>
      </c>
      <c r="C125" s="91">
        <v>1</v>
      </c>
      <c r="D125" s="92">
        <v>0.3</v>
      </c>
      <c r="E125" s="96" t="s">
        <v>151</v>
      </c>
      <c r="F125" s="75">
        <v>0</v>
      </c>
      <c r="G125" s="142">
        <f t="shared" si="129"/>
        <v>0</v>
      </c>
      <c r="H125" s="77">
        <v>0</v>
      </c>
      <c r="I125" s="143">
        <f t="shared" si="130"/>
        <v>0</v>
      </c>
      <c r="J125" s="77">
        <v>0</v>
      </c>
      <c r="K125" s="144">
        <f t="shared" si="131"/>
        <v>0</v>
      </c>
      <c r="L125" s="77">
        <v>0</v>
      </c>
      <c r="M125" s="143">
        <f t="shared" si="132"/>
        <v>0</v>
      </c>
      <c r="N125" s="80">
        <v>0</v>
      </c>
      <c r="O125" s="145">
        <f t="shared" si="133"/>
        <v>0</v>
      </c>
      <c r="P125" s="146"/>
      <c r="Q125" s="93"/>
      <c r="R125" s="93"/>
      <c r="S125" s="93"/>
      <c r="T125" s="93"/>
      <c r="U125" s="93"/>
      <c r="V125" s="93" t="s">
        <v>43</v>
      </c>
      <c r="W125" s="134">
        <f t="shared" si="134"/>
        <v>0</v>
      </c>
      <c r="X125" s="134">
        <f t="shared" si="135"/>
        <v>0</v>
      </c>
      <c r="Y125" s="134">
        <f t="shared" si="136"/>
        <v>0</v>
      </c>
      <c r="Z125" s="134">
        <f t="shared" si="137"/>
        <v>0</v>
      </c>
      <c r="AA125" s="134">
        <f t="shared" si="138"/>
        <v>0</v>
      </c>
      <c r="AB125" s="134">
        <f t="shared" si="139"/>
        <v>0</v>
      </c>
      <c r="AC125" s="134">
        <f t="shared" si="140"/>
        <v>0</v>
      </c>
      <c r="AE125" s="147" t="s">
        <v>154</v>
      </c>
    </row>
    <row r="126" spans="1:31" s="101" customFormat="1" ht="38.25" x14ac:dyDescent="0.2">
      <c r="A126" s="101">
        <v>31</v>
      </c>
      <c r="B126" s="141" t="s">
        <v>155</v>
      </c>
      <c r="C126" s="91">
        <v>1</v>
      </c>
      <c r="D126" s="92">
        <v>20</v>
      </c>
      <c r="E126" s="93" t="s">
        <v>60</v>
      </c>
      <c r="F126" s="75">
        <v>0</v>
      </c>
      <c r="G126" s="142">
        <f t="shared" si="129"/>
        <v>0</v>
      </c>
      <c r="H126" s="77">
        <v>0</v>
      </c>
      <c r="I126" s="143">
        <f t="shared" si="130"/>
        <v>0</v>
      </c>
      <c r="J126" s="77">
        <v>0</v>
      </c>
      <c r="K126" s="144">
        <f t="shared" si="131"/>
        <v>0</v>
      </c>
      <c r="L126" s="77">
        <v>0</v>
      </c>
      <c r="M126" s="143">
        <f t="shared" si="132"/>
        <v>0</v>
      </c>
      <c r="N126" s="80">
        <v>0</v>
      </c>
      <c r="O126" s="145">
        <f t="shared" si="133"/>
        <v>0</v>
      </c>
      <c r="P126" s="146"/>
      <c r="Q126" s="93"/>
      <c r="R126" s="93" t="s">
        <v>43</v>
      </c>
      <c r="S126" s="93"/>
      <c r="T126" s="93" t="s">
        <v>43</v>
      </c>
      <c r="U126" s="93"/>
      <c r="V126" s="93" t="s">
        <v>43</v>
      </c>
      <c r="W126" s="134">
        <f t="shared" si="134"/>
        <v>0</v>
      </c>
      <c r="X126" s="134">
        <f t="shared" si="135"/>
        <v>0</v>
      </c>
      <c r="Y126" s="134">
        <f t="shared" si="136"/>
        <v>0</v>
      </c>
      <c r="Z126" s="134">
        <f t="shared" si="137"/>
        <v>0</v>
      </c>
      <c r="AA126" s="134">
        <f t="shared" si="138"/>
        <v>0</v>
      </c>
      <c r="AB126" s="134">
        <f t="shared" si="139"/>
        <v>0</v>
      </c>
      <c r="AC126" s="134">
        <f t="shared" si="140"/>
        <v>0</v>
      </c>
      <c r="AE126" s="147" t="s">
        <v>156</v>
      </c>
    </row>
    <row r="127" spans="1:31" s="101" customFormat="1" ht="63.75" x14ac:dyDescent="0.2">
      <c r="A127" s="101">
        <v>32</v>
      </c>
      <c r="B127" s="141" t="s">
        <v>157</v>
      </c>
      <c r="C127" s="91">
        <v>1</v>
      </c>
      <c r="D127" s="92">
        <v>60</v>
      </c>
      <c r="E127" s="93" t="s">
        <v>60</v>
      </c>
      <c r="F127" s="75">
        <v>0</v>
      </c>
      <c r="G127" s="142">
        <f t="shared" si="129"/>
        <v>0</v>
      </c>
      <c r="H127" s="77">
        <v>0</v>
      </c>
      <c r="I127" s="143">
        <f t="shared" si="130"/>
        <v>0</v>
      </c>
      <c r="J127" s="77">
        <v>0</v>
      </c>
      <c r="K127" s="144">
        <f t="shared" si="131"/>
        <v>0</v>
      </c>
      <c r="L127" s="77">
        <v>0</v>
      </c>
      <c r="M127" s="143">
        <f t="shared" si="132"/>
        <v>0</v>
      </c>
      <c r="N127" s="80">
        <v>0</v>
      </c>
      <c r="O127" s="145">
        <f t="shared" si="133"/>
        <v>0</v>
      </c>
      <c r="P127" s="146"/>
      <c r="Q127" s="93"/>
      <c r="R127" s="93" t="s">
        <v>43</v>
      </c>
      <c r="S127" s="93"/>
      <c r="T127" s="93" t="s">
        <v>43</v>
      </c>
      <c r="U127" s="93"/>
      <c r="V127" s="93" t="s">
        <v>43</v>
      </c>
      <c r="W127" s="134">
        <f t="shared" si="134"/>
        <v>0</v>
      </c>
      <c r="X127" s="134">
        <f t="shared" si="135"/>
        <v>0</v>
      </c>
      <c r="Y127" s="134">
        <f t="shared" si="136"/>
        <v>0</v>
      </c>
      <c r="Z127" s="134">
        <f t="shared" si="137"/>
        <v>0</v>
      </c>
      <c r="AA127" s="134">
        <f t="shared" si="138"/>
        <v>0</v>
      </c>
      <c r="AB127" s="134">
        <f t="shared" si="139"/>
        <v>0</v>
      </c>
      <c r="AC127" s="134">
        <f t="shared" si="140"/>
        <v>0</v>
      </c>
      <c r="AE127" s="147" t="s">
        <v>158</v>
      </c>
    </row>
    <row r="128" spans="1:31" s="149" customFormat="1" ht="38.25" hidden="1" x14ac:dyDescent="0.2">
      <c r="A128" s="101">
        <v>33</v>
      </c>
      <c r="B128" s="160" t="s">
        <v>159</v>
      </c>
      <c r="C128" s="91"/>
      <c r="D128" s="94"/>
      <c r="E128" s="95" t="s">
        <v>60</v>
      </c>
      <c r="F128" s="75">
        <v>2</v>
      </c>
      <c r="G128" s="142">
        <f t="shared" si="129"/>
        <v>0</v>
      </c>
      <c r="H128" s="77">
        <v>35</v>
      </c>
      <c r="I128" s="143">
        <f t="shared" si="130"/>
        <v>0</v>
      </c>
      <c r="J128" s="77">
        <v>100</v>
      </c>
      <c r="K128" s="144">
        <f t="shared" si="131"/>
        <v>0</v>
      </c>
      <c r="L128" s="77">
        <v>1000</v>
      </c>
      <c r="M128" s="143">
        <f t="shared" si="132"/>
        <v>0</v>
      </c>
      <c r="N128" s="80">
        <v>100</v>
      </c>
      <c r="O128" s="145">
        <f t="shared" si="133"/>
        <v>100</v>
      </c>
      <c r="P128" s="146"/>
      <c r="Q128" s="97"/>
      <c r="R128" s="97"/>
      <c r="S128" s="97"/>
      <c r="T128" s="97"/>
      <c r="U128" s="97"/>
      <c r="V128" s="97"/>
      <c r="W128" s="134">
        <f t="shared" si="134"/>
        <v>0</v>
      </c>
      <c r="X128" s="134">
        <f t="shared" si="135"/>
        <v>0</v>
      </c>
      <c r="Y128" s="134">
        <f t="shared" si="136"/>
        <v>0</v>
      </c>
      <c r="Z128" s="134">
        <f t="shared" si="137"/>
        <v>0</v>
      </c>
      <c r="AA128" s="134">
        <f t="shared" si="138"/>
        <v>0</v>
      </c>
      <c r="AB128" s="134">
        <f t="shared" si="139"/>
        <v>0</v>
      </c>
      <c r="AC128" s="134">
        <f t="shared" si="140"/>
        <v>0</v>
      </c>
      <c r="AE128" s="153" t="s">
        <v>160</v>
      </c>
    </row>
    <row r="129" spans="1:39" s="156" customFormat="1" ht="25.5" x14ac:dyDescent="0.2">
      <c r="A129" s="101">
        <v>33</v>
      </c>
      <c r="B129" s="158" t="s">
        <v>161</v>
      </c>
      <c r="C129" s="91">
        <v>1</v>
      </c>
      <c r="D129" s="158">
        <v>10</v>
      </c>
      <c r="E129" s="130" t="s">
        <v>54</v>
      </c>
      <c r="F129" s="75">
        <v>0</v>
      </c>
      <c r="G129" s="142">
        <f t="shared" si="129"/>
        <v>0</v>
      </c>
      <c r="H129" s="77">
        <v>0</v>
      </c>
      <c r="I129" s="143">
        <f t="shared" si="130"/>
        <v>0</v>
      </c>
      <c r="J129" s="77">
        <v>0</v>
      </c>
      <c r="K129" s="144">
        <f t="shared" si="131"/>
        <v>0</v>
      </c>
      <c r="L129" s="77">
        <v>0</v>
      </c>
      <c r="M129" s="143">
        <f t="shared" si="132"/>
        <v>0</v>
      </c>
      <c r="N129" s="80">
        <v>0</v>
      </c>
      <c r="O129" s="145">
        <f t="shared" si="133"/>
        <v>0</v>
      </c>
      <c r="P129" s="146"/>
      <c r="Q129" s="130" t="s">
        <v>43</v>
      </c>
      <c r="R129" s="130" t="s">
        <v>43</v>
      </c>
      <c r="S129" s="130" t="s">
        <v>43</v>
      </c>
      <c r="T129" s="130" t="s">
        <v>43</v>
      </c>
      <c r="U129" s="130" t="s">
        <v>43</v>
      </c>
      <c r="V129" s="130" t="s">
        <v>43</v>
      </c>
      <c r="W129" s="134">
        <f t="shared" si="134"/>
        <v>0</v>
      </c>
      <c r="X129" s="134">
        <f t="shared" si="135"/>
        <v>0</v>
      </c>
      <c r="Y129" s="134">
        <f t="shared" si="136"/>
        <v>0</v>
      </c>
      <c r="Z129" s="134">
        <f t="shared" si="137"/>
        <v>0</v>
      </c>
      <c r="AA129" s="134">
        <f t="shared" si="138"/>
        <v>0</v>
      </c>
      <c r="AB129" s="134">
        <f t="shared" si="139"/>
        <v>0</v>
      </c>
      <c r="AC129" s="134">
        <f t="shared" si="140"/>
        <v>0</v>
      </c>
      <c r="AE129" s="173" t="s">
        <v>162</v>
      </c>
    </row>
    <row r="130" spans="1:39" s="185" customFormat="1" ht="25.5" x14ac:dyDescent="0.2">
      <c r="A130" s="101">
        <v>34</v>
      </c>
      <c r="B130" s="141" t="s">
        <v>163</v>
      </c>
      <c r="C130" s="91">
        <v>1</v>
      </c>
      <c r="D130" s="141">
        <v>50</v>
      </c>
      <c r="E130" s="96" t="s">
        <v>49</v>
      </c>
      <c r="F130" s="75">
        <v>0</v>
      </c>
      <c r="G130" s="142">
        <f t="shared" si="129"/>
        <v>0</v>
      </c>
      <c r="H130" s="77">
        <v>0</v>
      </c>
      <c r="I130" s="143">
        <f t="shared" si="130"/>
        <v>0</v>
      </c>
      <c r="J130" s="77">
        <v>0</v>
      </c>
      <c r="K130" s="144">
        <f t="shared" si="131"/>
        <v>0</v>
      </c>
      <c r="L130" s="77">
        <v>0</v>
      </c>
      <c r="M130" s="143">
        <f t="shared" si="132"/>
        <v>0</v>
      </c>
      <c r="N130" s="80">
        <v>0</v>
      </c>
      <c r="O130" s="145">
        <f t="shared" si="133"/>
        <v>0</v>
      </c>
      <c r="P130" s="146"/>
      <c r="Q130" s="130" t="s">
        <v>43</v>
      </c>
      <c r="R130" s="130" t="s">
        <v>43</v>
      </c>
      <c r="S130" s="130" t="s">
        <v>43</v>
      </c>
      <c r="T130" s="130" t="s">
        <v>43</v>
      </c>
      <c r="U130" s="130" t="s">
        <v>43</v>
      </c>
      <c r="V130" s="130" t="s">
        <v>43</v>
      </c>
      <c r="W130" s="134">
        <f t="shared" si="134"/>
        <v>0</v>
      </c>
      <c r="X130" s="134">
        <f t="shared" si="135"/>
        <v>0</v>
      </c>
      <c r="Y130" s="134">
        <f t="shared" si="136"/>
        <v>0</v>
      </c>
      <c r="Z130" s="134">
        <f t="shared" si="137"/>
        <v>0</v>
      </c>
      <c r="AA130" s="134">
        <f t="shared" si="138"/>
        <v>0</v>
      </c>
      <c r="AB130" s="134">
        <f t="shared" si="139"/>
        <v>0</v>
      </c>
      <c r="AC130" s="134">
        <f t="shared" si="140"/>
        <v>0</v>
      </c>
      <c r="AE130" s="147" t="s">
        <v>164</v>
      </c>
    </row>
    <row r="131" spans="1:39" s="101" customFormat="1" x14ac:dyDescent="0.2">
      <c r="B131" s="154"/>
      <c r="C131" s="91"/>
      <c r="D131" s="92"/>
      <c r="E131" s="93"/>
      <c r="F131" s="139"/>
      <c r="G131" s="139"/>
      <c r="H131" s="93"/>
      <c r="I131" s="93"/>
      <c r="J131" s="93"/>
      <c r="K131" s="93"/>
      <c r="L131" s="93"/>
      <c r="M131" s="93"/>
      <c r="N131" s="93"/>
      <c r="O131" s="93"/>
      <c r="P131" s="140"/>
      <c r="Q131" s="93"/>
      <c r="R131" s="93"/>
      <c r="S131" s="93"/>
      <c r="T131" s="93"/>
      <c r="U131" s="93"/>
      <c r="V131" s="93"/>
      <c r="W131" s="134"/>
      <c r="X131" s="134"/>
      <c r="Y131" s="134"/>
      <c r="Z131" s="134"/>
      <c r="AA131" s="134"/>
      <c r="AB131" s="134"/>
      <c r="AC131" s="134"/>
      <c r="AE131" s="136"/>
    </row>
    <row r="132" spans="1:39" s="101" customFormat="1" ht="25.5" x14ac:dyDescent="0.2">
      <c r="B132" s="133" t="s">
        <v>165</v>
      </c>
      <c r="C132" s="98"/>
      <c r="D132" s="92"/>
      <c r="E132" s="93"/>
      <c r="F132" s="139"/>
      <c r="G132" s="139"/>
      <c r="H132" s="93"/>
      <c r="I132" s="93"/>
      <c r="J132" s="93"/>
      <c r="K132" s="93"/>
      <c r="L132" s="93"/>
      <c r="M132" s="93"/>
      <c r="N132" s="93"/>
      <c r="O132" s="93"/>
      <c r="P132" s="140"/>
      <c r="Q132" s="93"/>
      <c r="R132" s="93"/>
      <c r="S132" s="93"/>
      <c r="T132" s="93"/>
      <c r="U132" s="93"/>
      <c r="V132" s="93"/>
      <c r="W132" s="134"/>
      <c r="X132" s="134"/>
      <c r="Y132" s="134"/>
      <c r="Z132" s="134"/>
      <c r="AA132" s="134"/>
      <c r="AB132" s="134"/>
      <c r="AC132" s="134"/>
      <c r="AE132" s="136"/>
    </row>
    <row r="133" spans="1:39" s="101" customFormat="1" x14ac:dyDescent="0.2">
      <c r="B133" s="137" t="s">
        <v>166</v>
      </c>
      <c r="C133" s="138"/>
      <c r="D133" s="92"/>
      <c r="E133" s="93"/>
      <c r="F133" s="139"/>
      <c r="G133" s="139"/>
      <c r="H133" s="93"/>
      <c r="I133" s="93"/>
      <c r="J133" s="93"/>
      <c r="K133" s="93"/>
      <c r="L133" s="93"/>
      <c r="M133" s="93"/>
      <c r="N133" s="93"/>
      <c r="O133" s="93"/>
      <c r="P133" s="140"/>
      <c r="Q133" s="93"/>
      <c r="R133" s="93"/>
      <c r="S133" s="93"/>
      <c r="T133" s="93"/>
      <c r="U133" s="93"/>
      <c r="V133" s="93"/>
      <c r="W133" s="134"/>
      <c r="X133" s="134"/>
      <c r="Y133" s="134"/>
      <c r="Z133" s="134"/>
      <c r="AA133" s="134"/>
      <c r="AB133" s="134"/>
      <c r="AC133" s="134"/>
      <c r="AE133" s="136"/>
    </row>
    <row r="134" spans="1:39" s="101" customFormat="1" ht="51" x14ac:dyDescent="0.2">
      <c r="A134" s="101">
        <v>35</v>
      </c>
      <c r="B134" s="92" t="s">
        <v>167</v>
      </c>
      <c r="C134" s="91">
        <v>2</v>
      </c>
      <c r="D134" s="92">
        <v>207</v>
      </c>
      <c r="E134" s="96" t="s">
        <v>42</v>
      </c>
      <c r="F134" s="75">
        <v>0</v>
      </c>
      <c r="G134" s="142">
        <f t="shared" ref="G134:G138" si="141">+F134*C134</f>
        <v>0</v>
      </c>
      <c r="H134" s="77">
        <v>0</v>
      </c>
      <c r="I134" s="143">
        <f t="shared" ref="I134:I138" si="142">+H134*G134</f>
        <v>0</v>
      </c>
      <c r="J134" s="77">
        <v>0</v>
      </c>
      <c r="K134" s="144">
        <f t="shared" ref="K134:K138" si="143">+J134*C134</f>
        <v>0</v>
      </c>
      <c r="L134" s="77">
        <v>0</v>
      </c>
      <c r="M134" s="143">
        <f t="shared" ref="M134:M138" si="144">+L134*C134</f>
        <v>0</v>
      </c>
      <c r="N134" s="80">
        <v>0</v>
      </c>
      <c r="O134" s="145">
        <f t="shared" ref="O134:O138" si="145">+N134+M134+K134+I134</f>
        <v>0</v>
      </c>
      <c r="P134" s="146"/>
      <c r="Q134" s="93" t="s">
        <v>43</v>
      </c>
      <c r="R134" s="93" t="s">
        <v>43</v>
      </c>
      <c r="S134" s="93" t="s">
        <v>43</v>
      </c>
      <c r="T134" s="93" t="s">
        <v>43</v>
      </c>
      <c r="U134" s="93" t="s">
        <v>43</v>
      </c>
      <c r="V134" s="93" t="s">
        <v>43</v>
      </c>
      <c r="W134" s="134">
        <f t="shared" ref="W134:W138" si="146">IF(Q134="j",$O134,0)</f>
        <v>0</v>
      </c>
      <c r="X134" s="134">
        <f t="shared" ref="X134:X138" si="147">IF(R134="j",$O134,0)</f>
        <v>0</v>
      </c>
      <c r="Y134" s="134">
        <f t="shared" ref="Y134:Y138" si="148">IF(S134="j",$O134,0)</f>
        <v>0</v>
      </c>
      <c r="Z134" s="134">
        <f t="shared" ref="Z134:Z138" si="149">IF(T134="j",$O134,0)</f>
        <v>0</v>
      </c>
      <c r="AA134" s="134">
        <f t="shared" ref="AA134:AA138" si="150">IF(U134="j",$O134,0)</f>
        <v>0</v>
      </c>
      <c r="AB134" s="134">
        <f t="shared" ref="AB134:AB138" si="151">IF(V134="j",$O134,0)</f>
        <v>0</v>
      </c>
      <c r="AC134" s="134">
        <f t="shared" ref="AC134:AC138" si="152">SUM(W134:AB134)</f>
        <v>0</v>
      </c>
      <c r="AE134" s="136" t="s">
        <v>168</v>
      </c>
    </row>
    <row r="135" spans="1:39" s="101" customFormat="1" ht="25.5" x14ac:dyDescent="0.2">
      <c r="A135" s="101">
        <v>36</v>
      </c>
      <c r="B135" s="141" t="s">
        <v>169</v>
      </c>
      <c r="C135" s="91">
        <v>1</v>
      </c>
      <c r="D135" s="92">
        <v>210</v>
      </c>
      <c r="E135" s="93" t="s">
        <v>49</v>
      </c>
      <c r="F135" s="75">
        <v>0</v>
      </c>
      <c r="G135" s="142">
        <f t="shared" si="141"/>
        <v>0</v>
      </c>
      <c r="H135" s="77">
        <v>0</v>
      </c>
      <c r="I135" s="143">
        <f t="shared" si="142"/>
        <v>0</v>
      </c>
      <c r="J135" s="77">
        <v>0</v>
      </c>
      <c r="K135" s="144">
        <f t="shared" si="143"/>
        <v>0</v>
      </c>
      <c r="L135" s="77">
        <v>0</v>
      </c>
      <c r="M135" s="143">
        <f t="shared" si="144"/>
        <v>0</v>
      </c>
      <c r="N135" s="80">
        <v>0</v>
      </c>
      <c r="O135" s="145">
        <f t="shared" si="145"/>
        <v>0</v>
      </c>
      <c r="P135" s="146"/>
      <c r="Q135" s="93" t="s">
        <v>43</v>
      </c>
      <c r="R135" s="93"/>
      <c r="S135" s="93" t="s">
        <v>43</v>
      </c>
      <c r="T135" s="93"/>
      <c r="U135" s="93" t="s">
        <v>43</v>
      </c>
      <c r="V135" s="96"/>
      <c r="W135" s="134">
        <f t="shared" si="146"/>
        <v>0</v>
      </c>
      <c r="X135" s="134">
        <f t="shared" si="147"/>
        <v>0</v>
      </c>
      <c r="Y135" s="134">
        <f t="shared" si="148"/>
        <v>0</v>
      </c>
      <c r="Z135" s="134">
        <f t="shared" si="149"/>
        <v>0</v>
      </c>
      <c r="AA135" s="134">
        <f t="shared" si="150"/>
        <v>0</v>
      </c>
      <c r="AB135" s="134">
        <f t="shared" si="151"/>
        <v>0</v>
      </c>
      <c r="AC135" s="134">
        <f t="shared" si="152"/>
        <v>0</v>
      </c>
      <c r="AE135" s="147" t="s">
        <v>170</v>
      </c>
    </row>
    <row r="136" spans="1:39" s="149" customFormat="1" ht="25.5" hidden="1" x14ac:dyDescent="0.2">
      <c r="B136" s="94" t="s">
        <v>171</v>
      </c>
      <c r="C136" s="91"/>
      <c r="D136" s="94"/>
      <c r="E136" s="97" t="s">
        <v>49</v>
      </c>
      <c r="F136" s="75">
        <v>2</v>
      </c>
      <c r="G136" s="142">
        <f t="shared" si="141"/>
        <v>0</v>
      </c>
      <c r="H136" s="77">
        <v>35</v>
      </c>
      <c r="I136" s="143">
        <f t="shared" si="142"/>
        <v>0</v>
      </c>
      <c r="J136" s="77">
        <v>100</v>
      </c>
      <c r="K136" s="144">
        <f t="shared" si="143"/>
        <v>0</v>
      </c>
      <c r="L136" s="77">
        <v>1000</v>
      </c>
      <c r="M136" s="143">
        <f t="shared" si="144"/>
        <v>0</v>
      </c>
      <c r="N136" s="80">
        <v>100</v>
      </c>
      <c r="O136" s="145">
        <f t="shared" si="145"/>
        <v>100</v>
      </c>
      <c r="P136" s="146"/>
      <c r="Q136" s="97"/>
      <c r="R136" s="97"/>
      <c r="S136" s="97"/>
      <c r="T136" s="97"/>
      <c r="U136" s="97"/>
      <c r="V136" s="97"/>
      <c r="W136" s="134">
        <f t="shared" si="146"/>
        <v>0</v>
      </c>
      <c r="X136" s="134">
        <f t="shared" si="147"/>
        <v>0</v>
      </c>
      <c r="Y136" s="134">
        <f t="shared" si="148"/>
        <v>0</v>
      </c>
      <c r="Z136" s="134">
        <f t="shared" si="149"/>
        <v>0</v>
      </c>
      <c r="AA136" s="134">
        <f t="shared" si="150"/>
        <v>0</v>
      </c>
      <c r="AB136" s="134">
        <f t="shared" si="151"/>
        <v>0</v>
      </c>
      <c r="AC136" s="134">
        <f t="shared" si="152"/>
        <v>0</v>
      </c>
      <c r="AE136" s="153" t="s">
        <v>172</v>
      </c>
    </row>
    <row r="137" spans="1:39" s="101" customFormat="1" ht="63.75" x14ac:dyDescent="0.2">
      <c r="A137" s="101">
        <v>37</v>
      </c>
      <c r="B137" s="141" t="s">
        <v>173</v>
      </c>
      <c r="C137" s="91">
        <v>1</v>
      </c>
      <c r="D137" s="92">
        <v>1039</v>
      </c>
      <c r="E137" s="93" t="s">
        <v>60</v>
      </c>
      <c r="F137" s="75">
        <v>0</v>
      </c>
      <c r="G137" s="142">
        <f t="shared" si="141"/>
        <v>0</v>
      </c>
      <c r="H137" s="77">
        <v>0</v>
      </c>
      <c r="I137" s="143">
        <f t="shared" si="142"/>
        <v>0</v>
      </c>
      <c r="J137" s="77">
        <v>0</v>
      </c>
      <c r="K137" s="144">
        <f t="shared" si="143"/>
        <v>0</v>
      </c>
      <c r="L137" s="77">
        <v>0</v>
      </c>
      <c r="M137" s="143">
        <f t="shared" si="144"/>
        <v>0</v>
      </c>
      <c r="N137" s="80">
        <v>0</v>
      </c>
      <c r="O137" s="145">
        <f t="shared" si="145"/>
        <v>0</v>
      </c>
      <c r="P137" s="146"/>
      <c r="Q137" s="93" t="s">
        <v>43</v>
      </c>
      <c r="R137" s="93" t="s">
        <v>43</v>
      </c>
      <c r="S137" s="93" t="s">
        <v>43</v>
      </c>
      <c r="T137" s="93" t="s">
        <v>43</v>
      </c>
      <c r="U137" s="93" t="s">
        <v>43</v>
      </c>
      <c r="V137" s="93" t="s">
        <v>43</v>
      </c>
      <c r="W137" s="134">
        <f t="shared" si="146"/>
        <v>0</v>
      </c>
      <c r="X137" s="134">
        <f t="shared" si="147"/>
        <v>0</v>
      </c>
      <c r="Y137" s="134">
        <f t="shared" si="148"/>
        <v>0</v>
      </c>
      <c r="Z137" s="134">
        <f t="shared" si="149"/>
        <v>0</v>
      </c>
      <c r="AA137" s="134">
        <f t="shared" si="150"/>
        <v>0</v>
      </c>
      <c r="AB137" s="134">
        <f t="shared" si="151"/>
        <v>0</v>
      </c>
      <c r="AC137" s="134">
        <f t="shared" si="152"/>
        <v>0</v>
      </c>
      <c r="AE137" s="173" t="s">
        <v>174</v>
      </c>
    </row>
    <row r="138" spans="1:39" s="101" customFormat="1" ht="27" customHeight="1" x14ac:dyDescent="0.2">
      <c r="A138" s="101">
        <v>38</v>
      </c>
      <c r="B138" s="92" t="s">
        <v>175</v>
      </c>
      <c r="C138" s="91">
        <v>1</v>
      </c>
      <c r="D138" s="92">
        <v>1</v>
      </c>
      <c r="E138" s="93" t="s">
        <v>54</v>
      </c>
      <c r="F138" s="75">
        <v>0</v>
      </c>
      <c r="G138" s="142">
        <f t="shared" si="141"/>
        <v>0</v>
      </c>
      <c r="H138" s="77">
        <v>0</v>
      </c>
      <c r="I138" s="143">
        <f t="shared" si="142"/>
        <v>0</v>
      </c>
      <c r="J138" s="77">
        <v>0</v>
      </c>
      <c r="K138" s="144">
        <f t="shared" si="143"/>
        <v>0</v>
      </c>
      <c r="L138" s="77">
        <v>0</v>
      </c>
      <c r="M138" s="143">
        <f t="shared" si="144"/>
        <v>0</v>
      </c>
      <c r="N138" s="80">
        <v>0</v>
      </c>
      <c r="O138" s="145">
        <f t="shared" si="145"/>
        <v>0</v>
      </c>
      <c r="P138" s="146"/>
      <c r="Q138" s="93" t="s">
        <v>43</v>
      </c>
      <c r="R138" s="93"/>
      <c r="S138" s="93" t="s">
        <v>43</v>
      </c>
      <c r="T138" s="93"/>
      <c r="U138" s="93" t="s">
        <v>43</v>
      </c>
      <c r="V138" s="93"/>
      <c r="W138" s="134">
        <f t="shared" si="146"/>
        <v>0</v>
      </c>
      <c r="X138" s="134">
        <f t="shared" si="147"/>
        <v>0</v>
      </c>
      <c r="Y138" s="134">
        <f t="shared" si="148"/>
        <v>0</v>
      </c>
      <c r="Z138" s="134">
        <f t="shared" si="149"/>
        <v>0</v>
      </c>
      <c r="AA138" s="134">
        <f t="shared" si="150"/>
        <v>0</v>
      </c>
      <c r="AB138" s="134">
        <f t="shared" si="151"/>
        <v>0</v>
      </c>
      <c r="AC138" s="134">
        <f t="shared" si="152"/>
        <v>0</v>
      </c>
      <c r="AE138" s="147" t="s">
        <v>176</v>
      </c>
    </row>
    <row r="139" spans="1:39" s="149" customFormat="1" ht="17.25" hidden="1" customHeight="1" x14ac:dyDescent="0.2">
      <c r="B139" s="94" t="s">
        <v>107</v>
      </c>
      <c r="C139" s="91"/>
      <c r="D139" s="94"/>
      <c r="E139" s="97" t="s">
        <v>49</v>
      </c>
      <c r="F139" s="151"/>
      <c r="G139" s="151"/>
      <c r="H139" s="97"/>
      <c r="I139" s="97"/>
      <c r="J139" s="97"/>
      <c r="K139" s="97"/>
      <c r="L139" s="97"/>
      <c r="M139" s="97"/>
      <c r="N139" s="97"/>
      <c r="O139" s="97"/>
      <c r="P139" s="140"/>
      <c r="Q139" s="97"/>
      <c r="R139" s="97"/>
      <c r="S139" s="97"/>
      <c r="T139" s="97"/>
      <c r="U139" s="97"/>
      <c r="V139" s="97"/>
      <c r="W139" s="152"/>
      <c r="X139" s="152"/>
      <c r="Y139" s="152"/>
      <c r="Z139" s="152"/>
      <c r="AA139" s="152"/>
      <c r="AB139" s="152"/>
      <c r="AC139" s="152"/>
      <c r="AE139" s="153" t="s">
        <v>177</v>
      </c>
    </row>
    <row r="140" spans="1:39" s="101" customFormat="1" ht="27.6" customHeight="1" x14ac:dyDescent="0.2">
      <c r="B140" s="154"/>
      <c r="C140" s="91"/>
      <c r="D140" s="92"/>
      <c r="E140" s="93"/>
      <c r="F140" s="139"/>
      <c r="G140" s="139"/>
      <c r="H140" s="93"/>
      <c r="I140" s="93"/>
      <c r="J140" s="93"/>
      <c r="K140" s="93"/>
      <c r="L140" s="93"/>
      <c r="M140" s="93"/>
      <c r="N140" s="93"/>
      <c r="O140" s="93"/>
      <c r="P140" s="140"/>
      <c r="Q140" s="93"/>
      <c r="R140" s="93"/>
      <c r="S140" s="93"/>
      <c r="T140" s="93"/>
      <c r="U140" s="93"/>
      <c r="V140" s="93"/>
      <c r="W140" s="134"/>
      <c r="X140" s="134"/>
      <c r="Y140" s="134"/>
      <c r="Z140" s="134"/>
      <c r="AA140" s="134"/>
      <c r="AB140" s="134"/>
      <c r="AC140" s="134"/>
      <c r="AE140" s="136"/>
    </row>
    <row r="141" spans="1:39" s="101" customFormat="1" ht="54" hidden="1" customHeight="1" x14ac:dyDescent="0.2">
      <c r="B141" s="133" t="s">
        <v>178</v>
      </c>
      <c r="C141" s="91"/>
      <c r="D141" s="92"/>
      <c r="E141" s="93"/>
      <c r="F141" s="139"/>
      <c r="G141" s="139"/>
      <c r="H141" s="93"/>
      <c r="I141" s="93"/>
      <c r="J141" s="93"/>
      <c r="K141" s="93"/>
      <c r="L141" s="93"/>
      <c r="M141" s="93"/>
      <c r="N141" s="93"/>
      <c r="O141" s="93"/>
      <c r="P141" s="140"/>
      <c r="Q141" s="93"/>
      <c r="R141" s="93"/>
      <c r="S141" s="93"/>
      <c r="T141" s="93"/>
      <c r="U141" s="93"/>
      <c r="V141" s="93"/>
      <c r="W141" s="134"/>
      <c r="X141" s="134"/>
      <c r="Y141" s="134"/>
      <c r="Z141" s="134"/>
      <c r="AA141" s="134"/>
      <c r="AB141" s="134"/>
      <c r="AC141" s="134"/>
      <c r="AE141" s="147"/>
    </row>
    <row r="142" spans="1:39" s="149" customFormat="1" hidden="1" x14ac:dyDescent="0.2">
      <c r="B142" s="160" t="s">
        <v>179</v>
      </c>
      <c r="C142" s="91">
        <v>1</v>
      </c>
      <c r="D142" s="94">
        <v>45</v>
      </c>
      <c r="E142" s="97" t="s">
        <v>180</v>
      </c>
      <c r="F142" s="151"/>
      <c r="G142" s="151"/>
      <c r="H142" s="97"/>
      <c r="I142" s="97"/>
      <c r="J142" s="97"/>
      <c r="K142" s="97"/>
      <c r="L142" s="97"/>
      <c r="M142" s="97"/>
      <c r="N142" s="97"/>
      <c r="O142" s="97"/>
      <c r="P142" s="140"/>
      <c r="Q142" s="97" t="s">
        <v>43</v>
      </c>
      <c r="R142" s="97" t="s">
        <v>43</v>
      </c>
      <c r="S142" s="97" t="s">
        <v>43</v>
      </c>
      <c r="T142" s="97" t="s">
        <v>43</v>
      </c>
      <c r="U142" s="97" t="s">
        <v>43</v>
      </c>
      <c r="V142" s="97" t="s">
        <v>43</v>
      </c>
      <c r="W142" s="152"/>
      <c r="X142" s="152"/>
      <c r="Y142" s="152"/>
      <c r="Z142" s="152"/>
      <c r="AA142" s="152"/>
      <c r="AB142" s="152"/>
      <c r="AC142" s="152"/>
      <c r="AE142" s="153" t="s">
        <v>181</v>
      </c>
    </row>
    <row r="143" spans="1:39" s="101" customFormat="1" hidden="1" x14ac:dyDescent="0.2">
      <c r="B143" s="186"/>
      <c r="C143" s="172"/>
      <c r="D143" s="118"/>
      <c r="E143" s="187"/>
      <c r="F143" s="188"/>
      <c r="G143" s="188"/>
      <c r="H143" s="187"/>
      <c r="I143" s="187"/>
      <c r="J143" s="187"/>
      <c r="K143" s="187"/>
      <c r="L143" s="187"/>
      <c r="M143" s="187"/>
      <c r="N143" s="187"/>
      <c r="O143" s="187"/>
      <c r="P143" s="140"/>
      <c r="Q143" s="187"/>
      <c r="R143" s="187"/>
      <c r="S143" s="187"/>
      <c r="T143" s="187"/>
      <c r="U143" s="187"/>
      <c r="V143" s="187"/>
      <c r="W143" s="189"/>
      <c r="X143" s="189"/>
      <c r="Y143" s="189"/>
      <c r="Z143" s="189"/>
      <c r="AA143" s="189"/>
      <c r="AB143" s="189"/>
      <c r="AC143" s="134"/>
      <c r="AE143" s="190"/>
    </row>
    <row r="144" spans="1:39" s="101" customFormat="1" hidden="1" x14ac:dyDescent="0.2">
      <c r="B144" s="191" t="s">
        <v>182</v>
      </c>
      <c r="C144" s="192"/>
      <c r="D144" s="193"/>
      <c r="E144" s="193"/>
      <c r="F144" s="194"/>
      <c r="G144" s="194"/>
      <c r="H144" s="193"/>
      <c r="I144" s="193"/>
      <c r="J144" s="193"/>
      <c r="K144" s="193"/>
      <c r="L144" s="193"/>
      <c r="M144" s="193"/>
      <c r="N144" s="193"/>
      <c r="O144" s="193"/>
      <c r="P144" s="135"/>
      <c r="Q144" s="195"/>
      <c r="R144" s="194"/>
      <c r="S144" s="195"/>
      <c r="T144" s="194"/>
      <c r="U144" s="195"/>
      <c r="V144" s="194"/>
      <c r="W144" s="195"/>
      <c r="X144" s="133"/>
      <c r="Y144" s="196"/>
      <c r="Z144" s="196"/>
      <c r="AA144" s="196"/>
      <c r="AB144" s="196"/>
      <c r="AC144" s="196"/>
      <c r="AD144" s="194"/>
      <c r="AE144" s="194"/>
      <c r="AF144" s="194"/>
      <c r="AG144" s="194"/>
      <c r="AH144" s="194"/>
      <c r="AI144" s="194"/>
      <c r="AJ144" s="194"/>
      <c r="AK144" s="193"/>
      <c r="AM144" s="148"/>
    </row>
    <row r="145" spans="2:39" s="101" customFormat="1" hidden="1" x14ac:dyDescent="0.2">
      <c r="B145" s="197"/>
      <c r="C145" s="198"/>
      <c r="D145" s="199"/>
      <c r="E145" s="199"/>
      <c r="F145" s="200"/>
      <c r="G145" s="200"/>
      <c r="H145" s="199"/>
      <c r="I145" s="199"/>
      <c r="J145" s="199"/>
      <c r="K145" s="199"/>
      <c r="L145" s="199"/>
      <c r="M145" s="199"/>
      <c r="N145" s="199"/>
      <c r="O145" s="199"/>
      <c r="P145" s="201"/>
      <c r="Q145" s="202"/>
      <c r="R145" s="199"/>
      <c r="S145" s="203"/>
      <c r="T145" s="287" t="s">
        <v>183</v>
      </c>
      <c r="U145" s="287"/>
      <c r="V145" s="287"/>
      <c r="W145" s="287"/>
      <c r="X145" s="133"/>
      <c r="Y145" s="193"/>
      <c r="Z145" s="193"/>
      <c r="AA145" s="193"/>
      <c r="AB145" s="193"/>
      <c r="AC145" s="193"/>
      <c r="AD145" s="194"/>
      <c r="AE145" s="194"/>
      <c r="AF145" s="194"/>
      <c r="AG145" s="194"/>
      <c r="AH145" s="194"/>
      <c r="AI145" s="194"/>
      <c r="AJ145" s="194"/>
      <c r="AK145" s="193"/>
      <c r="AM145" s="148"/>
    </row>
    <row r="146" spans="2:39" s="101" customFormat="1" ht="12.75" customHeight="1" x14ac:dyDescent="0.2">
      <c r="B146" s="104"/>
      <c r="C146" s="204"/>
      <c r="F146" s="205"/>
      <c r="G146" s="205"/>
      <c r="L146" s="267" t="str">
        <f>T145</f>
        <v>SUBTOTAAL van alle werkzaamheden</v>
      </c>
      <c r="M146" s="268"/>
      <c r="N146" s="268"/>
      <c r="O146" s="269"/>
      <c r="P146" s="206"/>
      <c r="Q146" s="193"/>
      <c r="R146" s="193"/>
      <c r="S146" s="193"/>
      <c r="T146" s="193"/>
      <c r="U146" s="193"/>
      <c r="V146" s="193"/>
      <c r="W146" s="194">
        <f>SUM(W27:W140)</f>
        <v>0</v>
      </c>
      <c r="X146" s="194">
        <f t="shared" ref="X146:AC146" si="153">SUM(X27:X140)</f>
        <v>0</v>
      </c>
      <c r="Y146" s="194">
        <f t="shared" si="153"/>
        <v>0</v>
      </c>
      <c r="Z146" s="194">
        <f t="shared" si="153"/>
        <v>0</v>
      </c>
      <c r="AA146" s="194">
        <f t="shared" si="153"/>
        <v>0</v>
      </c>
      <c r="AB146" s="194">
        <f t="shared" si="153"/>
        <v>0</v>
      </c>
      <c r="AC146" s="194">
        <f t="shared" si="153"/>
        <v>0</v>
      </c>
      <c r="AD146" s="194"/>
      <c r="AE146" s="194"/>
      <c r="AF146" s="194"/>
      <c r="AG146" s="194"/>
      <c r="AH146" s="194"/>
      <c r="AI146" s="194"/>
      <c r="AJ146" s="194"/>
      <c r="AK146" s="193"/>
      <c r="AM146" s="148"/>
    </row>
    <row r="147" spans="2:39" s="101" customFormat="1" hidden="1" x14ac:dyDescent="0.2">
      <c r="B147" s="104"/>
      <c r="C147" s="207"/>
      <c r="F147" s="205"/>
      <c r="G147" s="205"/>
      <c r="L147" s="264"/>
      <c r="M147" s="265"/>
      <c r="N147" s="266"/>
      <c r="O147" s="208"/>
      <c r="P147" s="209"/>
      <c r="Q147" s="92"/>
      <c r="R147" s="92"/>
      <c r="S147" s="92"/>
      <c r="T147" s="92"/>
      <c r="U147" s="92"/>
      <c r="V147" s="92"/>
      <c r="W147" s="92"/>
      <c r="X147" s="92"/>
      <c r="Y147" s="92"/>
      <c r="Z147" s="92"/>
      <c r="AA147" s="92"/>
      <c r="AB147" s="92"/>
      <c r="AC147" s="92"/>
      <c r="AD147" s="134"/>
      <c r="AE147" s="134"/>
      <c r="AF147" s="134"/>
      <c r="AG147" s="134"/>
      <c r="AH147" s="134"/>
      <c r="AI147" s="134"/>
      <c r="AJ147" s="134"/>
      <c r="AK147" s="210"/>
      <c r="AM147" s="148"/>
    </row>
    <row r="148" spans="2:39" s="101" customFormat="1" ht="12.75" hidden="1" customHeight="1" x14ac:dyDescent="0.2">
      <c r="B148" s="104"/>
      <c r="C148" s="207"/>
      <c r="F148" s="205"/>
      <c r="G148" s="205"/>
      <c r="L148" s="211" t="s">
        <v>184</v>
      </c>
      <c r="M148" s="212"/>
      <c r="N148" s="213"/>
      <c r="O148" s="214">
        <v>0.05</v>
      </c>
      <c r="P148" s="215"/>
      <c r="Q148" s="133"/>
      <c r="R148" s="133"/>
      <c r="S148" s="133"/>
      <c r="T148" s="133"/>
      <c r="U148" s="133"/>
      <c r="V148" s="133"/>
      <c r="W148" s="133"/>
      <c r="X148" s="133"/>
      <c r="Y148" s="96"/>
      <c r="Z148" s="96"/>
      <c r="AA148" s="96"/>
      <c r="AB148" s="96"/>
      <c r="AC148" s="96"/>
      <c r="AD148" s="216"/>
      <c r="AE148" s="216"/>
      <c r="AF148" s="216"/>
      <c r="AG148" s="216"/>
      <c r="AH148" s="216"/>
      <c r="AI148" s="216"/>
      <c r="AJ148" s="217"/>
      <c r="AK148" s="210"/>
      <c r="AM148" s="148"/>
    </row>
    <row r="149" spans="2:39" s="101" customFormat="1" ht="12.75" hidden="1" customHeight="1" x14ac:dyDescent="0.2">
      <c r="B149" s="104"/>
      <c r="C149" s="207"/>
      <c r="F149" s="205"/>
      <c r="G149" s="205"/>
      <c r="L149" s="193" t="s">
        <v>185</v>
      </c>
      <c r="M149" s="193"/>
      <c r="N149" s="193"/>
      <c r="O149" s="193"/>
      <c r="P149" s="135"/>
      <c r="Q149" s="133"/>
      <c r="R149" s="133"/>
      <c r="S149" s="133"/>
      <c r="T149" s="133"/>
      <c r="U149" s="133"/>
      <c r="V149" s="133"/>
      <c r="W149" s="133"/>
      <c r="X149" s="133"/>
      <c r="Y149" s="193"/>
      <c r="Z149" s="193"/>
      <c r="AA149" s="193"/>
      <c r="AB149" s="193"/>
      <c r="AC149" s="193"/>
      <c r="AD149" s="194"/>
      <c r="AE149" s="194"/>
      <c r="AF149" s="194"/>
      <c r="AG149" s="194"/>
      <c r="AH149" s="194"/>
      <c r="AI149" s="194"/>
      <c r="AJ149" s="194"/>
      <c r="AK149" s="193"/>
      <c r="AM149" s="148"/>
    </row>
    <row r="150" spans="2:39" s="101" customFormat="1" ht="12.75" customHeight="1" x14ac:dyDescent="0.2">
      <c r="B150" s="104"/>
      <c r="C150" s="207"/>
      <c r="F150" s="205"/>
      <c r="G150" s="205"/>
      <c r="L150" s="218"/>
      <c r="M150" s="219"/>
      <c r="N150" s="210"/>
      <c r="O150" s="92"/>
      <c r="P150" s="135"/>
      <c r="Q150" s="133"/>
      <c r="R150" s="133"/>
      <c r="S150" s="133"/>
      <c r="T150" s="133"/>
      <c r="U150" s="133"/>
      <c r="V150" s="133"/>
      <c r="W150" s="133"/>
      <c r="X150" s="133"/>
      <c r="Y150" s="220"/>
      <c r="Z150" s="220"/>
      <c r="AA150" s="220"/>
      <c r="AB150" s="220"/>
      <c r="AC150" s="220"/>
      <c r="AD150" s="221"/>
      <c r="AE150" s="221"/>
      <c r="AF150" s="221"/>
      <c r="AG150" s="221"/>
      <c r="AH150" s="221"/>
      <c r="AI150" s="221"/>
      <c r="AJ150" s="221"/>
      <c r="AK150" s="210"/>
      <c r="AM150" s="148"/>
    </row>
    <row r="151" spans="2:39" s="101" customFormat="1" ht="12.75" customHeight="1" x14ac:dyDescent="0.2">
      <c r="B151" s="104"/>
      <c r="C151" s="207"/>
      <c r="F151" s="205"/>
      <c r="G151" s="205"/>
      <c r="L151" s="270" t="s">
        <v>186</v>
      </c>
      <c r="M151" s="271"/>
      <c r="N151" s="272"/>
      <c r="O151" s="92"/>
      <c r="P151" s="135"/>
      <c r="Q151" s="133"/>
      <c r="R151" s="133"/>
      <c r="S151" s="133"/>
      <c r="T151" s="133"/>
      <c r="U151" s="133"/>
      <c r="V151" s="133"/>
      <c r="W151" s="133"/>
      <c r="X151" s="133"/>
      <c r="Y151" s="92"/>
      <c r="Z151" s="92"/>
      <c r="AA151" s="92"/>
      <c r="AB151" s="92"/>
      <c r="AC151" s="92"/>
      <c r="AD151" s="134"/>
      <c r="AE151" s="134"/>
      <c r="AF151" s="134"/>
      <c r="AG151" s="134"/>
      <c r="AH151" s="134"/>
      <c r="AI151" s="134"/>
      <c r="AJ151" s="134"/>
      <c r="AK151" s="210"/>
      <c r="AM151" s="148"/>
    </row>
    <row r="152" spans="2:39" s="101" customFormat="1" ht="12.75" customHeight="1" x14ac:dyDescent="0.2">
      <c r="B152" s="104"/>
      <c r="C152" s="207"/>
      <c r="F152" s="205"/>
      <c r="G152" s="205"/>
      <c r="L152" s="273" t="s">
        <v>187</v>
      </c>
      <c r="M152" s="274"/>
      <c r="N152" s="275"/>
      <c r="O152" s="222">
        <v>0.02</v>
      </c>
      <c r="P152" s="223"/>
      <c r="Q152" s="133"/>
      <c r="R152" s="133"/>
      <c r="S152" s="133"/>
      <c r="T152" s="133"/>
      <c r="U152" s="133"/>
      <c r="V152" s="133"/>
      <c r="W152" s="134">
        <f>O152*AC146</f>
        <v>0</v>
      </c>
      <c r="X152" s="133"/>
      <c r="Y152" s="92"/>
      <c r="Z152" s="92"/>
      <c r="AA152" s="92"/>
      <c r="AB152" s="92"/>
      <c r="AC152" s="92"/>
      <c r="AD152" s="134"/>
      <c r="AE152" s="134"/>
      <c r="AF152" s="134"/>
      <c r="AG152" s="134"/>
      <c r="AH152" s="134"/>
      <c r="AI152" s="134"/>
      <c r="AJ152" s="134"/>
      <c r="AK152" s="210"/>
      <c r="AM152" s="148"/>
    </row>
    <row r="153" spans="2:39" s="101" customFormat="1" ht="11.25" customHeight="1" x14ac:dyDescent="0.2">
      <c r="B153" s="104"/>
      <c r="C153" s="207"/>
      <c r="F153" s="205"/>
      <c r="G153" s="205"/>
      <c r="L153" s="273" t="s">
        <v>211</v>
      </c>
      <c r="M153" s="274"/>
      <c r="N153" s="275"/>
      <c r="O153" s="222">
        <v>6.6100000000000006E-2</v>
      </c>
      <c r="P153" s="223"/>
      <c r="Q153" s="96" t="s">
        <v>43</v>
      </c>
      <c r="R153" s="96" t="s">
        <v>43</v>
      </c>
      <c r="S153" s="96" t="s">
        <v>43</v>
      </c>
      <c r="T153" s="96" t="s">
        <v>43</v>
      </c>
      <c r="U153" s="96" t="s">
        <v>43</v>
      </c>
      <c r="V153" s="96" t="s">
        <v>43</v>
      </c>
      <c r="W153" s="134">
        <f t="shared" ref="W153:AB153" si="154" xml:space="preserve"> IF(Q153="j",$O$153*W146,0)</f>
        <v>0</v>
      </c>
      <c r="X153" s="134">
        <f t="shared" si="154"/>
        <v>0</v>
      </c>
      <c r="Y153" s="134">
        <f t="shared" si="154"/>
        <v>0</v>
      </c>
      <c r="Z153" s="134">
        <f t="shared" si="154"/>
        <v>0</v>
      </c>
      <c r="AA153" s="134">
        <f t="shared" si="154"/>
        <v>0</v>
      </c>
      <c r="AB153" s="134">
        <f t="shared" si="154"/>
        <v>0</v>
      </c>
      <c r="AC153" s="134">
        <f>SUM(W153:AB153)</f>
        <v>0</v>
      </c>
      <c r="AD153" s="217"/>
      <c r="AE153" s="134"/>
      <c r="AF153" s="134"/>
      <c r="AG153" s="134"/>
      <c r="AH153" s="134"/>
      <c r="AI153" s="134"/>
      <c r="AJ153" s="134"/>
      <c r="AK153" s="92"/>
      <c r="AM153" s="148"/>
    </row>
    <row r="154" spans="2:39" s="101" customFormat="1" ht="12" hidden="1" customHeight="1" x14ac:dyDescent="0.2">
      <c r="B154" s="104"/>
      <c r="C154" s="207"/>
      <c r="F154" s="205"/>
      <c r="G154" s="205"/>
      <c r="L154" s="224"/>
      <c r="M154" s="219"/>
      <c r="N154" s="210"/>
      <c r="O154" s="225"/>
      <c r="P154" s="226"/>
      <c r="Q154" s="133"/>
      <c r="R154" s="133"/>
      <c r="S154" s="133"/>
      <c r="T154" s="133"/>
      <c r="U154" s="133"/>
      <c r="V154" s="133"/>
      <c r="W154" s="227"/>
      <c r="X154" s="133"/>
      <c r="Y154" s="93"/>
      <c r="Z154" s="93"/>
      <c r="AA154" s="93"/>
      <c r="AB154" s="93"/>
      <c r="AC154" s="93"/>
      <c r="AD154" s="217"/>
      <c r="AE154" s="134"/>
      <c r="AF154" s="134"/>
      <c r="AG154" s="134"/>
      <c r="AH154" s="134"/>
      <c r="AI154" s="134"/>
      <c r="AJ154" s="134"/>
      <c r="AK154" s="210"/>
      <c r="AM154" s="148"/>
    </row>
    <row r="155" spans="2:39" s="101" customFormat="1" ht="12.75" hidden="1" customHeight="1" x14ac:dyDescent="0.2">
      <c r="B155" s="104"/>
      <c r="C155" s="207"/>
      <c r="F155" s="205"/>
      <c r="G155" s="205"/>
      <c r="L155" s="224"/>
      <c r="M155" s="219"/>
      <c r="N155" s="210"/>
      <c r="O155" s="225"/>
      <c r="P155" s="226"/>
      <c r="Q155" s="133"/>
      <c r="R155" s="133"/>
      <c r="S155" s="133"/>
      <c r="T155" s="133"/>
      <c r="U155" s="133"/>
      <c r="V155" s="133"/>
      <c r="W155" s="133"/>
      <c r="X155" s="133"/>
      <c r="Y155" s="93"/>
      <c r="Z155" s="93"/>
      <c r="AA155" s="93"/>
      <c r="AB155" s="93"/>
      <c r="AC155" s="93"/>
      <c r="AD155" s="217"/>
      <c r="AE155" s="134"/>
      <c r="AF155" s="134"/>
      <c r="AG155" s="134"/>
      <c r="AH155" s="134"/>
      <c r="AI155" s="134"/>
      <c r="AJ155" s="134"/>
      <c r="AK155" s="210"/>
      <c r="AM155" s="148"/>
    </row>
    <row r="156" spans="2:39" s="101" customFormat="1" ht="12.75" customHeight="1" x14ac:dyDescent="0.2">
      <c r="B156" s="104"/>
      <c r="C156" s="207"/>
      <c r="F156" s="205"/>
      <c r="G156" s="205"/>
      <c r="L156" s="276" t="s">
        <v>188</v>
      </c>
      <c r="M156" s="277"/>
      <c r="N156" s="277"/>
      <c r="O156" s="278"/>
      <c r="P156" s="135"/>
      <c r="Q156" s="193"/>
      <c r="R156" s="193"/>
      <c r="S156" s="193"/>
      <c r="T156" s="193"/>
      <c r="U156" s="193"/>
      <c r="V156" s="193"/>
      <c r="W156" s="194">
        <f>+W153+W152+W146</f>
        <v>0</v>
      </c>
      <c r="X156" s="194">
        <f t="shared" ref="X156:AC156" si="155">+X153+X152+X146</f>
        <v>0</v>
      </c>
      <c r="Y156" s="194">
        <f t="shared" si="155"/>
        <v>0</v>
      </c>
      <c r="Z156" s="194">
        <f t="shared" si="155"/>
        <v>0</v>
      </c>
      <c r="AA156" s="194">
        <f t="shared" si="155"/>
        <v>0</v>
      </c>
      <c r="AB156" s="194">
        <f t="shared" si="155"/>
        <v>0</v>
      </c>
      <c r="AC156" s="194">
        <f t="shared" si="155"/>
        <v>0</v>
      </c>
      <c r="AD156" s="194"/>
      <c r="AE156" s="194"/>
      <c r="AF156" s="194"/>
      <c r="AG156" s="194"/>
      <c r="AH156" s="194"/>
      <c r="AI156" s="194"/>
      <c r="AJ156" s="194"/>
      <c r="AK156" s="193"/>
      <c r="AM156" s="148"/>
    </row>
    <row r="157" spans="2:39" s="101" customFormat="1" ht="12.75" hidden="1" customHeight="1" x14ac:dyDescent="0.2">
      <c r="B157" s="110"/>
      <c r="C157" s="204"/>
      <c r="F157" s="205"/>
      <c r="G157" s="205"/>
      <c r="L157" s="208"/>
      <c r="M157" s="208"/>
      <c r="N157" s="208"/>
      <c r="O157" s="228"/>
      <c r="P157" s="209"/>
      <c r="Q157" s="133"/>
      <c r="R157" s="133"/>
      <c r="S157" s="133"/>
      <c r="T157" s="133"/>
      <c r="U157" s="133"/>
      <c r="V157" s="133"/>
      <c r="W157" s="133"/>
      <c r="X157" s="133"/>
      <c r="Y157" s="229"/>
      <c r="Z157" s="229"/>
      <c r="AA157" s="229"/>
      <c r="AB157" s="229"/>
      <c r="AC157" s="229"/>
      <c r="AD157" s="230"/>
      <c r="AE157" s="230"/>
      <c r="AF157" s="230"/>
      <c r="AG157" s="230"/>
      <c r="AH157" s="230"/>
      <c r="AI157" s="230"/>
      <c r="AJ157" s="230"/>
      <c r="AK157" s="228"/>
      <c r="AM157" s="148"/>
    </row>
    <row r="158" spans="2:39" s="101" customFormat="1" ht="12.75" hidden="1" customHeight="1" x14ac:dyDescent="0.2">
      <c r="B158" s="104"/>
      <c r="C158" s="207"/>
      <c r="F158" s="205"/>
      <c r="G158" s="205"/>
      <c r="L158" s="231" t="s">
        <v>189</v>
      </c>
      <c r="M158" s="232"/>
      <c r="N158" s="233"/>
      <c r="O158" s="225"/>
      <c r="P158" s="226"/>
      <c r="Q158" s="133"/>
      <c r="R158" s="133"/>
      <c r="S158" s="133"/>
      <c r="T158" s="133"/>
      <c r="U158" s="133"/>
      <c r="V158" s="133"/>
      <c r="W158" s="133"/>
      <c r="X158" s="133"/>
      <c r="Y158" s="93"/>
      <c r="Z158" s="93"/>
      <c r="AA158" s="93"/>
      <c r="AB158" s="93"/>
      <c r="AC158" s="93"/>
      <c r="AD158" s="217"/>
      <c r="AE158" s="134"/>
      <c r="AF158" s="134"/>
      <c r="AG158" s="134"/>
      <c r="AH158" s="134"/>
      <c r="AI158" s="134"/>
      <c r="AJ158" s="134"/>
      <c r="AK158" s="210"/>
      <c r="AM158" s="148"/>
    </row>
    <row r="159" spans="2:39" s="101" customFormat="1" ht="25.5" hidden="1" customHeight="1" x14ac:dyDescent="0.2">
      <c r="B159" s="104"/>
      <c r="C159" s="207"/>
      <c r="F159" s="205"/>
      <c r="G159" s="205"/>
      <c r="L159" s="211" t="s">
        <v>190</v>
      </c>
      <c r="M159" s="212"/>
      <c r="N159" s="213"/>
      <c r="O159" s="134"/>
      <c r="P159" s="146"/>
      <c r="Q159" s="133"/>
      <c r="R159" s="133"/>
      <c r="S159" s="133"/>
      <c r="T159" s="133"/>
      <c r="U159" s="133"/>
      <c r="V159" s="133"/>
      <c r="W159" s="133"/>
      <c r="X159" s="133"/>
      <c r="Y159" s="92"/>
      <c r="Z159" s="92"/>
      <c r="AA159" s="92"/>
      <c r="AB159" s="92"/>
      <c r="AC159" s="92"/>
      <c r="AD159" s="134"/>
      <c r="AE159" s="134"/>
      <c r="AF159" s="134"/>
      <c r="AG159" s="134"/>
      <c r="AH159" s="134"/>
      <c r="AI159" s="134"/>
      <c r="AJ159" s="134"/>
      <c r="AK159" s="210"/>
      <c r="AM159" s="148"/>
    </row>
    <row r="160" spans="2:39" s="101" customFormat="1" ht="12.75" hidden="1" customHeight="1" x14ac:dyDescent="0.2">
      <c r="B160" s="104"/>
      <c r="C160" s="207"/>
      <c r="F160" s="205"/>
      <c r="G160" s="205"/>
      <c r="L160" s="218" t="s">
        <v>191</v>
      </c>
      <c r="M160" s="219"/>
      <c r="N160" s="210"/>
      <c r="O160" s="225"/>
      <c r="P160" s="226"/>
      <c r="Q160" s="133"/>
      <c r="R160" s="133"/>
      <c r="S160" s="133"/>
      <c r="T160" s="133"/>
      <c r="U160" s="133"/>
      <c r="V160" s="133"/>
      <c r="W160" s="133"/>
      <c r="X160" s="133"/>
      <c r="Y160" s="92"/>
      <c r="Z160" s="92"/>
      <c r="AA160" s="92"/>
      <c r="AB160" s="92"/>
      <c r="AC160" s="92"/>
      <c r="AD160" s="134"/>
      <c r="AE160" s="134"/>
      <c r="AF160" s="134"/>
      <c r="AG160" s="134"/>
      <c r="AH160" s="134"/>
      <c r="AI160" s="134"/>
      <c r="AJ160" s="217"/>
      <c r="AK160" s="210"/>
      <c r="AM160" s="148"/>
    </row>
    <row r="161" spans="2:39" s="101" customFormat="1" ht="12.75" hidden="1" customHeight="1" x14ac:dyDescent="0.2">
      <c r="B161" s="104"/>
      <c r="C161" s="207"/>
      <c r="F161" s="205"/>
      <c r="G161" s="205"/>
      <c r="L161" s="211" t="s">
        <v>192</v>
      </c>
      <c r="M161" s="212"/>
      <c r="N161" s="213"/>
      <c r="O161" s="225"/>
      <c r="P161" s="226"/>
      <c r="Q161" s="133"/>
      <c r="R161" s="133"/>
      <c r="S161" s="133"/>
      <c r="T161" s="133"/>
      <c r="U161" s="133"/>
      <c r="V161" s="133"/>
      <c r="W161" s="133"/>
      <c r="X161" s="133"/>
      <c r="Y161" s="92"/>
      <c r="Z161" s="92"/>
      <c r="AA161" s="92"/>
      <c r="AB161" s="92"/>
      <c r="AC161" s="92"/>
      <c r="AD161" s="134"/>
      <c r="AE161" s="134"/>
      <c r="AF161" s="134"/>
      <c r="AG161" s="134"/>
      <c r="AH161" s="134"/>
      <c r="AI161" s="134"/>
      <c r="AJ161" s="217"/>
      <c r="AK161" s="210"/>
      <c r="AM161" s="148"/>
    </row>
    <row r="162" spans="2:39" s="101" customFormat="1" ht="12.75" hidden="1" customHeight="1" x14ac:dyDescent="0.2">
      <c r="B162" s="104"/>
      <c r="C162" s="207"/>
      <c r="F162" s="205"/>
      <c r="G162" s="205"/>
      <c r="L162" s="218" t="s">
        <v>193</v>
      </c>
      <c r="M162" s="219"/>
      <c r="N162" s="210"/>
      <c r="O162" s="225"/>
      <c r="P162" s="226"/>
      <c r="Q162" s="133"/>
      <c r="R162" s="133"/>
      <c r="S162" s="133"/>
      <c r="T162" s="133"/>
      <c r="U162" s="133"/>
      <c r="V162" s="133"/>
      <c r="W162" s="133"/>
      <c r="X162" s="133"/>
      <c r="Y162" s="92"/>
      <c r="Z162" s="92"/>
      <c r="AA162" s="92"/>
      <c r="AB162" s="92"/>
      <c r="AC162" s="92"/>
      <c r="AD162" s="134"/>
      <c r="AE162" s="134"/>
      <c r="AF162" s="134"/>
      <c r="AG162" s="134"/>
      <c r="AH162" s="134"/>
      <c r="AI162" s="134"/>
      <c r="AJ162" s="217"/>
      <c r="AK162" s="210"/>
      <c r="AM162" s="148"/>
    </row>
    <row r="163" spans="2:39" s="101" customFormat="1" ht="12.75" hidden="1" customHeight="1" x14ac:dyDescent="0.2">
      <c r="B163" s="104"/>
      <c r="C163" s="207"/>
      <c r="F163" s="205"/>
      <c r="G163" s="205"/>
      <c r="L163" s="234" t="s">
        <v>194</v>
      </c>
      <c r="M163" s="235"/>
      <c r="N163" s="236"/>
      <c r="O163" s="225"/>
      <c r="P163" s="226"/>
      <c r="Q163" s="133"/>
      <c r="R163" s="133"/>
      <c r="S163" s="133"/>
      <c r="T163" s="133"/>
      <c r="U163" s="133"/>
      <c r="V163" s="133"/>
      <c r="W163" s="133"/>
      <c r="X163" s="133"/>
      <c r="Y163" s="92"/>
      <c r="Z163" s="92"/>
      <c r="AA163" s="92"/>
      <c r="AB163" s="92"/>
      <c r="AC163" s="92"/>
      <c r="AD163" s="134"/>
      <c r="AE163" s="134"/>
      <c r="AF163" s="134"/>
      <c r="AG163" s="134"/>
      <c r="AH163" s="134"/>
      <c r="AI163" s="134"/>
      <c r="AJ163" s="217"/>
      <c r="AK163" s="210"/>
      <c r="AM163" s="148"/>
    </row>
    <row r="164" spans="2:39" s="101" customFormat="1" ht="12.75" hidden="1" customHeight="1" x14ac:dyDescent="0.2">
      <c r="B164" s="104"/>
      <c r="C164" s="207"/>
      <c r="F164" s="205"/>
      <c r="G164" s="205"/>
      <c r="L164" s="237"/>
      <c r="M164" s="238"/>
      <c r="N164" s="239"/>
      <c r="O164" s="240"/>
      <c r="P164" s="226"/>
      <c r="Q164" s="133"/>
      <c r="R164" s="133"/>
      <c r="S164" s="133"/>
      <c r="T164" s="133"/>
      <c r="U164" s="133"/>
      <c r="V164" s="133"/>
      <c r="W164" s="133"/>
      <c r="X164" s="133"/>
      <c r="Y164" s="125"/>
      <c r="Z164" s="125"/>
      <c r="AA164" s="125"/>
      <c r="AB164" s="125"/>
      <c r="AC164" s="125"/>
      <c r="AD164" s="217"/>
      <c r="AE164" s="217"/>
      <c r="AF164" s="217"/>
      <c r="AG164" s="217"/>
      <c r="AH164" s="217"/>
      <c r="AI164" s="217"/>
      <c r="AJ164" s="217"/>
      <c r="AK164" s="210"/>
      <c r="AM164" s="148"/>
    </row>
    <row r="165" spans="2:39" s="101" customFormat="1" ht="12.75" hidden="1" customHeight="1" x14ac:dyDescent="0.2">
      <c r="B165" s="104"/>
      <c r="C165" s="207"/>
      <c r="F165" s="205"/>
      <c r="G165" s="205"/>
      <c r="L165" s="241" t="s">
        <v>195</v>
      </c>
      <c r="M165" s="193"/>
      <c r="N165" s="193"/>
      <c r="O165" s="193"/>
      <c r="P165" s="135"/>
      <c r="Q165" s="133"/>
      <c r="R165" s="133"/>
      <c r="S165" s="133"/>
      <c r="T165" s="133"/>
      <c r="U165" s="133"/>
      <c r="V165" s="133"/>
      <c r="W165" s="133"/>
      <c r="X165" s="133"/>
      <c r="Y165" s="193"/>
      <c r="Z165" s="193"/>
      <c r="AA165" s="193"/>
      <c r="AB165" s="193"/>
      <c r="AC165" s="193"/>
      <c r="AD165" s="194"/>
      <c r="AE165" s="194"/>
      <c r="AF165" s="194"/>
      <c r="AG165" s="194"/>
      <c r="AH165" s="194"/>
      <c r="AI165" s="194"/>
      <c r="AJ165" s="194"/>
      <c r="AK165" s="193"/>
      <c r="AM165" s="148"/>
    </row>
    <row r="166" spans="2:39" s="101" customFormat="1" ht="12.75" hidden="1" customHeight="1" x14ac:dyDescent="0.2">
      <c r="B166" s="104"/>
      <c r="C166" s="207"/>
      <c r="F166" s="205"/>
      <c r="G166" s="205"/>
      <c r="L166" s="218"/>
      <c r="M166" s="219"/>
      <c r="N166" s="210"/>
      <c r="O166" s="92"/>
      <c r="P166" s="135"/>
      <c r="Q166" s="133"/>
      <c r="R166" s="133"/>
      <c r="S166" s="133"/>
      <c r="T166" s="133"/>
      <c r="U166" s="133"/>
      <c r="V166" s="133"/>
      <c r="W166" s="133"/>
      <c r="X166" s="133"/>
      <c r="Y166" s="220"/>
      <c r="Z166" s="220"/>
      <c r="AA166" s="220"/>
      <c r="AB166" s="220"/>
      <c r="AC166" s="220"/>
      <c r="AD166" s="221"/>
      <c r="AE166" s="221"/>
      <c r="AF166" s="221"/>
      <c r="AG166" s="221"/>
      <c r="AH166" s="221"/>
      <c r="AI166" s="221"/>
      <c r="AJ166" s="221"/>
      <c r="AK166" s="210"/>
      <c r="AM166" s="148"/>
    </row>
    <row r="167" spans="2:39" s="101" customFormat="1" hidden="1" x14ac:dyDescent="0.2">
      <c r="B167" s="104"/>
      <c r="C167" s="207"/>
      <c r="F167" s="205"/>
      <c r="G167" s="205"/>
      <c r="L167" s="218" t="s">
        <v>196</v>
      </c>
      <c r="M167" s="219"/>
      <c r="N167" s="210"/>
      <c r="O167" s="242">
        <v>0</v>
      </c>
      <c r="P167" s="223"/>
      <c r="Q167" s="133"/>
      <c r="R167" s="133"/>
      <c r="S167" s="133"/>
      <c r="T167" s="133"/>
      <c r="U167" s="133"/>
      <c r="V167" s="133"/>
      <c r="W167" s="133"/>
      <c r="X167" s="133"/>
      <c r="Y167" s="96"/>
      <c r="Z167" s="96"/>
      <c r="AA167" s="96"/>
      <c r="AB167" s="96"/>
      <c r="AC167" s="96"/>
      <c r="AD167" s="217"/>
      <c r="AE167" s="217"/>
      <c r="AF167" s="217"/>
      <c r="AG167" s="217"/>
      <c r="AH167" s="217"/>
      <c r="AI167" s="217"/>
      <c r="AJ167" s="134"/>
      <c r="AK167" s="210"/>
      <c r="AM167" s="148"/>
    </row>
    <row r="168" spans="2:39" s="101" customFormat="1" ht="12.75" hidden="1" customHeight="1" x14ac:dyDescent="0.2">
      <c r="B168" s="104"/>
      <c r="C168" s="207"/>
      <c r="F168" s="205"/>
      <c r="G168" s="205"/>
      <c r="L168" s="267" t="s">
        <v>197</v>
      </c>
      <c r="M168" s="268"/>
      <c r="N168" s="269"/>
      <c r="O168" s="193"/>
      <c r="P168" s="135"/>
      <c r="Q168" s="193"/>
      <c r="R168" s="193"/>
      <c r="S168" s="193"/>
      <c r="T168" s="193"/>
      <c r="U168" s="193"/>
      <c r="V168" s="193"/>
      <c r="W168" s="193"/>
      <c r="X168" s="193"/>
      <c r="Y168" s="193"/>
      <c r="Z168" s="193"/>
      <c r="AA168" s="193"/>
      <c r="AB168" s="193"/>
      <c r="AC168" s="193"/>
      <c r="AD168" s="194"/>
      <c r="AE168" s="194"/>
      <c r="AF168" s="194"/>
      <c r="AG168" s="194"/>
      <c r="AH168" s="194"/>
      <c r="AI168" s="194"/>
      <c r="AJ168" s="194"/>
      <c r="AK168" s="193"/>
      <c r="AM168" s="148"/>
    </row>
    <row r="169" spans="2:39" s="101" customFormat="1" x14ac:dyDescent="0.2">
      <c r="B169" s="104"/>
      <c r="C169" s="207"/>
      <c r="F169" s="205"/>
      <c r="G169" s="205"/>
      <c r="L169" s="218"/>
      <c r="M169" s="219"/>
      <c r="N169" s="210"/>
      <c r="O169" s="92"/>
      <c r="P169" s="135"/>
      <c r="Q169" s="133"/>
      <c r="R169" s="133"/>
      <c r="S169" s="133"/>
      <c r="T169" s="133"/>
      <c r="U169" s="133"/>
      <c r="V169" s="133"/>
      <c r="W169" s="133"/>
      <c r="X169" s="133"/>
      <c r="Y169" s="220"/>
      <c r="Z169" s="220"/>
      <c r="AA169" s="220"/>
      <c r="AB169" s="220"/>
      <c r="AC169" s="220"/>
      <c r="AD169" s="221"/>
      <c r="AE169" s="221"/>
      <c r="AF169" s="221"/>
      <c r="AG169" s="221"/>
      <c r="AH169" s="221"/>
      <c r="AI169" s="221"/>
      <c r="AJ169" s="221"/>
      <c r="AK169" s="210"/>
      <c r="AM169" s="148"/>
    </row>
    <row r="170" spans="2:39" s="101" customFormat="1" ht="12.75" customHeight="1" x14ac:dyDescent="0.2">
      <c r="B170" s="104"/>
      <c r="C170" s="207"/>
      <c r="F170" s="205"/>
      <c r="G170" s="205"/>
      <c r="L170" s="218" t="s">
        <v>198</v>
      </c>
      <c r="M170" s="219"/>
      <c r="N170" s="210"/>
      <c r="O170" s="222">
        <v>0.03</v>
      </c>
      <c r="P170" s="223"/>
      <c r="Q170" s="96"/>
      <c r="R170" s="243" t="s">
        <v>43</v>
      </c>
      <c r="S170" s="243" t="s">
        <v>43</v>
      </c>
      <c r="T170" s="243" t="s">
        <v>43</v>
      </c>
      <c r="U170" s="243" t="s">
        <v>43</v>
      </c>
      <c r="V170" s="243" t="s">
        <v>43</v>
      </c>
      <c r="W170" s="225"/>
      <c r="X170" s="225">
        <f>(1+$O$170)^1-1</f>
        <v>3.0000000000000027E-2</v>
      </c>
      <c r="Y170" s="225">
        <f>(1+$O$170)^2-1</f>
        <v>6.0899999999999954E-2</v>
      </c>
      <c r="Z170" s="225">
        <f>(1+$O$170)^3-1</f>
        <v>9.2727000000000004E-2</v>
      </c>
      <c r="AA170" s="225">
        <f>(1+$O$170)^4-1</f>
        <v>0.12550880999999992</v>
      </c>
      <c r="AB170" s="225">
        <f>(1+$O$170)^5-1</f>
        <v>0.15927407429999985</v>
      </c>
      <c r="AC170" s="225"/>
      <c r="AD170" s="225"/>
      <c r="AE170" s="225"/>
      <c r="AF170" s="225"/>
      <c r="AG170" s="225"/>
      <c r="AH170" s="225"/>
      <c r="AI170" s="225"/>
      <c r="AJ170" s="134"/>
      <c r="AK170" s="210"/>
      <c r="AM170" s="148"/>
    </row>
    <row r="171" spans="2:39" s="101" customFormat="1" ht="12.75" customHeight="1" x14ac:dyDescent="0.2">
      <c r="B171" s="104"/>
      <c r="C171" s="207"/>
      <c r="F171" s="205"/>
      <c r="G171" s="205"/>
      <c r="L171" s="218" t="s">
        <v>199</v>
      </c>
      <c r="M171" s="219"/>
      <c r="N171" s="210"/>
      <c r="O171" s="92"/>
      <c r="P171" s="135"/>
      <c r="Q171" s="133"/>
      <c r="R171" s="133"/>
      <c r="S171" s="133"/>
      <c r="T171" s="133"/>
      <c r="U171" s="133"/>
      <c r="V171" s="133"/>
      <c r="W171" s="217">
        <f>W156*W170</f>
        <v>0</v>
      </c>
      <c r="X171" s="217">
        <f t="shared" ref="X171:AB171" si="156">X156*X170</f>
        <v>0</v>
      </c>
      <c r="Y171" s="217">
        <f t="shared" si="156"/>
        <v>0</v>
      </c>
      <c r="Z171" s="217">
        <f t="shared" si="156"/>
        <v>0</v>
      </c>
      <c r="AA171" s="217">
        <f t="shared" si="156"/>
        <v>0</v>
      </c>
      <c r="AB171" s="217">
        <f t="shared" si="156"/>
        <v>0</v>
      </c>
      <c r="AC171" s="217">
        <f>SUM(W171:AB171)</f>
        <v>0</v>
      </c>
      <c r="AD171" s="217"/>
      <c r="AE171" s="217"/>
      <c r="AF171" s="217"/>
      <c r="AG171" s="217"/>
      <c r="AH171" s="217"/>
      <c r="AI171" s="217"/>
      <c r="AJ171" s="217"/>
      <c r="AK171" s="210"/>
      <c r="AM171" s="148"/>
    </row>
    <row r="172" spans="2:39" s="101" customFormat="1" ht="12.75" customHeight="1" x14ac:dyDescent="0.2">
      <c r="B172" s="104"/>
      <c r="C172" s="207"/>
      <c r="F172" s="205"/>
      <c r="G172" s="205"/>
      <c r="L172" s="267" t="s">
        <v>200</v>
      </c>
      <c r="M172" s="268"/>
      <c r="N172" s="268"/>
      <c r="O172" s="269"/>
      <c r="P172" s="135"/>
      <c r="Q172" s="193"/>
      <c r="R172" s="193"/>
      <c r="S172" s="193"/>
      <c r="T172" s="193"/>
      <c r="U172" s="193"/>
      <c r="V172" s="193"/>
      <c r="W172" s="194">
        <f>+W171+W156</f>
        <v>0</v>
      </c>
      <c r="X172" s="194">
        <f t="shared" ref="X172:AC172" si="157">+X171+X156</f>
        <v>0</v>
      </c>
      <c r="Y172" s="194">
        <f t="shared" si="157"/>
        <v>0</v>
      </c>
      <c r="Z172" s="194">
        <f t="shared" si="157"/>
        <v>0</v>
      </c>
      <c r="AA172" s="194">
        <f t="shared" si="157"/>
        <v>0</v>
      </c>
      <c r="AB172" s="194">
        <f t="shared" si="157"/>
        <v>0</v>
      </c>
      <c r="AC172" s="194">
        <f t="shared" si="157"/>
        <v>0</v>
      </c>
      <c r="AD172" s="194"/>
      <c r="AE172" s="194"/>
      <c r="AF172" s="194"/>
      <c r="AG172" s="194"/>
      <c r="AH172" s="194"/>
      <c r="AI172" s="194"/>
      <c r="AJ172" s="194"/>
      <c r="AK172" s="193"/>
      <c r="AM172" s="148"/>
    </row>
    <row r="173" spans="2:39" s="101" customFormat="1" x14ac:dyDescent="0.2">
      <c r="B173" s="104"/>
      <c r="C173" s="207"/>
      <c r="F173" s="205"/>
      <c r="G173" s="205"/>
      <c r="L173" s="218"/>
      <c r="M173" s="219"/>
      <c r="N173" s="210"/>
      <c r="O173" s="92"/>
      <c r="P173" s="135"/>
      <c r="Q173" s="133"/>
      <c r="R173" s="133"/>
      <c r="S173" s="133"/>
      <c r="T173" s="133"/>
      <c r="U173" s="133"/>
      <c r="V173" s="133"/>
      <c r="W173" s="133"/>
      <c r="X173" s="133"/>
      <c r="Y173" s="220"/>
      <c r="Z173" s="220"/>
      <c r="AA173" s="220"/>
      <c r="AB173" s="220"/>
      <c r="AC173" s="220"/>
      <c r="AD173" s="221"/>
      <c r="AE173" s="221"/>
      <c r="AF173" s="221"/>
      <c r="AG173" s="221"/>
      <c r="AH173" s="221"/>
      <c r="AI173" s="221"/>
      <c r="AJ173" s="221"/>
      <c r="AK173" s="210"/>
      <c r="AM173" s="148"/>
    </row>
    <row r="174" spans="2:39" s="101" customFormat="1" x14ac:dyDescent="0.2">
      <c r="B174" s="104"/>
      <c r="C174" s="207"/>
      <c r="F174" s="205"/>
      <c r="G174" s="205"/>
      <c r="L174" s="218" t="s">
        <v>201</v>
      </c>
      <c r="M174" s="219"/>
      <c r="N174" s="210"/>
      <c r="O174" s="225">
        <v>0.21</v>
      </c>
      <c r="P174" s="226"/>
      <c r="Q174" s="133"/>
      <c r="R174" s="133"/>
      <c r="S174" s="133"/>
      <c r="T174" s="133"/>
      <c r="U174" s="133"/>
      <c r="V174" s="133"/>
      <c r="W174" s="244">
        <f>+$O$174*W172</f>
        <v>0</v>
      </c>
      <c r="X174" s="244">
        <f t="shared" ref="X174:AC174" si="158">+$O$174*X172</f>
        <v>0</v>
      </c>
      <c r="Y174" s="244">
        <f t="shared" si="158"/>
        <v>0</v>
      </c>
      <c r="Z174" s="244">
        <f t="shared" si="158"/>
        <v>0</v>
      </c>
      <c r="AA174" s="244">
        <f t="shared" si="158"/>
        <v>0</v>
      </c>
      <c r="AB174" s="244">
        <f t="shared" si="158"/>
        <v>0</v>
      </c>
      <c r="AC174" s="244">
        <f t="shared" si="158"/>
        <v>0</v>
      </c>
      <c r="AD174" s="134"/>
      <c r="AE174" s="134"/>
      <c r="AF174" s="134"/>
      <c r="AG174" s="134"/>
      <c r="AH174" s="134"/>
      <c r="AI174" s="134"/>
      <c r="AJ174" s="134"/>
      <c r="AK174" s="210"/>
      <c r="AM174" s="148"/>
    </row>
    <row r="175" spans="2:39" s="101" customFormat="1" ht="54.75" hidden="1" customHeight="1" x14ac:dyDescent="0.2">
      <c r="B175" s="104"/>
      <c r="C175" s="207"/>
      <c r="F175" s="205"/>
      <c r="G175" s="205"/>
      <c r="L175" s="245" t="s">
        <v>202</v>
      </c>
      <c r="M175" s="246"/>
      <c r="N175" s="247"/>
      <c r="O175" s="242">
        <v>0</v>
      </c>
      <c r="P175" s="223"/>
      <c r="Q175" s="133"/>
      <c r="R175" s="133"/>
      <c r="S175" s="133"/>
      <c r="T175" s="133"/>
      <c r="U175" s="133"/>
      <c r="V175" s="133"/>
      <c r="W175" s="133"/>
      <c r="X175" s="133"/>
      <c r="Y175" s="92"/>
      <c r="Z175" s="92"/>
      <c r="AA175" s="92"/>
      <c r="AB175" s="92"/>
      <c r="AC175" s="92"/>
      <c r="AD175" s="134"/>
      <c r="AE175" s="134"/>
      <c r="AF175" s="134"/>
      <c r="AG175" s="134"/>
      <c r="AH175" s="134"/>
      <c r="AI175" s="134"/>
      <c r="AJ175" s="134"/>
      <c r="AK175" s="210"/>
      <c r="AM175" s="248" t="s">
        <v>203</v>
      </c>
    </row>
    <row r="176" spans="2:39" s="101" customFormat="1" x14ac:dyDescent="0.2">
      <c r="B176" s="104"/>
      <c r="C176" s="207"/>
      <c r="F176" s="205"/>
      <c r="G176" s="205"/>
      <c r="L176" s="218"/>
      <c r="M176" s="219"/>
      <c r="N176" s="210"/>
      <c r="O176" s="92"/>
      <c r="P176" s="135"/>
      <c r="Q176" s="249"/>
      <c r="R176" s="249"/>
      <c r="S176" s="249"/>
      <c r="T176" s="249"/>
      <c r="U176" s="249"/>
      <c r="V176" s="249"/>
      <c r="W176" s="133"/>
      <c r="X176" s="133"/>
      <c r="Y176" s="250"/>
      <c r="Z176" s="250"/>
      <c r="AA176" s="250"/>
      <c r="AB176" s="250"/>
      <c r="AC176" s="250"/>
      <c r="AD176" s="217"/>
      <c r="AE176" s="217"/>
      <c r="AF176" s="217"/>
      <c r="AG176" s="217"/>
      <c r="AH176" s="217"/>
      <c r="AI176" s="217"/>
      <c r="AJ176" s="217"/>
      <c r="AK176" s="210"/>
      <c r="AM176" s="148"/>
    </row>
    <row r="177" spans="2:39" s="259" customFormat="1" ht="12.75" customHeight="1" x14ac:dyDescent="0.2">
      <c r="B177" s="251"/>
      <c r="C177" s="252"/>
      <c r="D177" s="253"/>
      <c r="E177" s="253"/>
      <c r="F177" s="254"/>
      <c r="G177" s="254"/>
      <c r="H177" s="253"/>
      <c r="I177" s="253"/>
      <c r="J177" s="253"/>
      <c r="K177" s="253"/>
      <c r="L177" s="261" t="s">
        <v>210</v>
      </c>
      <c r="M177" s="262"/>
      <c r="N177" s="262"/>
      <c r="O177" s="263"/>
      <c r="P177" s="255"/>
      <c r="Q177" s="296"/>
      <c r="R177" s="297"/>
      <c r="S177" s="297"/>
      <c r="T177" s="297"/>
      <c r="U177" s="297"/>
      <c r="V177" s="298"/>
      <c r="W177" s="256">
        <f>+W174+W172</f>
        <v>0</v>
      </c>
      <c r="X177" s="256">
        <f t="shared" ref="X177:AC177" si="159">+X174+X172</f>
        <v>0</v>
      </c>
      <c r="Y177" s="256">
        <f t="shared" si="159"/>
        <v>0</v>
      </c>
      <c r="Z177" s="256">
        <f t="shared" si="159"/>
        <v>0</v>
      </c>
      <c r="AA177" s="256">
        <f t="shared" si="159"/>
        <v>0</v>
      </c>
      <c r="AB177" s="256">
        <f t="shared" si="159"/>
        <v>0</v>
      </c>
      <c r="AC177" s="256">
        <f t="shared" si="159"/>
        <v>0</v>
      </c>
      <c r="AD177" s="257"/>
      <c r="AE177" s="288"/>
      <c r="AF177" s="289"/>
      <c r="AG177" s="289"/>
      <c r="AH177" s="289"/>
      <c r="AI177" s="289"/>
      <c r="AJ177" s="290"/>
      <c r="AK177" s="258"/>
      <c r="AM177" s="260"/>
    </row>
  </sheetData>
  <sheetProtection algorithmName="SHA-512" hashValue="Zmjion+csATDAiYi0fWQnRD7uEhQuS9X5S1Rwcbq4Nj5s0lXwvtpUXdrYL9S3z1WrmxLanTDO8pYJLWGO7ebLA==" saltValue="GdrQjITe0BohFF8dlz/IuA==" spinCount="100000" sheet="1" objects="1" scenarios="1"/>
  <mergeCells count="34">
    <mergeCell ref="AE177:AJ177"/>
    <mergeCell ref="AJ1:AK2"/>
    <mergeCell ref="D3:R3"/>
    <mergeCell ref="T3:U3"/>
    <mergeCell ref="V3:W3"/>
    <mergeCell ref="D4:R4"/>
    <mergeCell ref="T4:U4"/>
    <mergeCell ref="V4:W4"/>
    <mergeCell ref="Q177:V177"/>
    <mergeCell ref="T7:U7"/>
    <mergeCell ref="B1:W1"/>
    <mergeCell ref="X1:AI8"/>
    <mergeCell ref="D5:R5"/>
    <mergeCell ref="V6:W7"/>
    <mergeCell ref="T5:U5"/>
    <mergeCell ref="V5:W5"/>
    <mergeCell ref="D6:R6"/>
    <mergeCell ref="T6:U6"/>
    <mergeCell ref="Q9:V9"/>
    <mergeCell ref="T145:W145"/>
    <mergeCell ref="D7:R7"/>
    <mergeCell ref="AF9:AI9"/>
    <mergeCell ref="AE80:AE81"/>
    <mergeCell ref="AE103:AE104"/>
    <mergeCell ref="AE59:AE61"/>
    <mergeCell ref="L146:O146"/>
    <mergeCell ref="L177:O177"/>
    <mergeCell ref="L147:N147"/>
    <mergeCell ref="L168:N168"/>
    <mergeCell ref="L151:N151"/>
    <mergeCell ref="L152:N152"/>
    <mergeCell ref="L153:N153"/>
    <mergeCell ref="L156:O156"/>
    <mergeCell ref="L172:O172"/>
  </mergeCells>
  <phoneticPr fontId="5" type="noConversion"/>
  <conditionalFormatting sqref="AK169:AK171 AK173:AK176 AK166:AK167 AK4:AK8 AK147:AK148 AK150:AK155 AK158:AK159 AK161:AK162">
    <cfRule type="expression" dxfId="2" priority="276" stopIfTrue="1">
      <formula>AK4&lt;&gt;""</formula>
    </cfRule>
  </conditionalFormatting>
  <conditionalFormatting sqref="AK163:AK164">
    <cfRule type="expression" dxfId="1" priority="9" stopIfTrue="1">
      <formula>AK163&lt;&gt;""</formula>
    </cfRule>
  </conditionalFormatting>
  <conditionalFormatting sqref="AK160">
    <cfRule type="expression" dxfId="0" priority="7" stopIfTrue="1">
      <formula>AK160&lt;&gt;""</formula>
    </cfRule>
  </conditionalFormatting>
  <dataValidations count="16">
    <dataValidation type="decimal" allowBlank="1" showDropDown="1" showInputMessage="1" showErrorMessage="1" error="Maximaal 3% indexering" sqref="O170:P170" xr:uid="{FD94E17F-314D-414A-A304-D12630C06FB1}">
      <formula1>0</formula1>
      <formula2>0.03</formula2>
    </dataValidation>
    <dataValidation type="list" allowBlank="1" showDropDown="1" showErrorMessage="1" error="Alleen een j (kleine letter) is mogelijk" sqref="Y167:AC167 Y158:AC158 Y148:AC148 Q12:V18 Q153:V153 Q20:V143 Y154:AC155" xr:uid="{986F785A-D506-4994-9D38-FB6B65076360}">
      <formula1>"j,"</formula1>
    </dataValidation>
    <dataValidation type="list" allowBlank="1" showDropDown="1" showInputMessage="1" showErrorMessage="1" error="Alleen m1 (strekkende meter), m2 (vierkante meter), m3 (kubieke meter), post, stpst (stelpost), st (stuks) of wk (week) is mogelijk !!!" sqref="E119:P119 F101:P102 E143:P143 F73:P75 F30:P32 F98:P98 E106:P107 E110 F115:P115 F131:P131 E22:P22 F42:P42 E35:E37 E27:E32 F28:P28 E42:E44 E53:E75 F53:P53 F57:P58 F62:P71 E77:E98 F139:P139 F85:P90 F93:P95 E101:E104 E112:E115 F112:P112 E122:E131 F122:P122 E134:E139 F77:P78 F82:P83" xr:uid="{4A6DF261-71B5-4C81-BCC0-754D9E8859E8}">
      <formula1>"st, m1, m2,m3,post,stpst,wk,vr,are,ha,"</formula1>
    </dataValidation>
    <dataValidation type="list" allowBlank="1" showInputMessage="1" showErrorMessage="1" sqref="C35 C27:C31" xr:uid="{6B848CB4-1EE6-49FD-AD6D-89E5CA2D00D2}">
      <formula1>"0,1,2"</formula1>
    </dataValidation>
    <dataValidation type="list" allowBlank="1" showInputMessage="1" showErrorMessage="1" sqref="C32 C36" xr:uid="{D1500EC8-97B8-497B-B28F-80C2A8EAF76D}">
      <formula1>"0,1"</formula1>
    </dataValidation>
    <dataValidation type="whole" errorStyle="warning" allowBlank="1" showInputMessage="1" showErrorMessage="1" errorTitle="Let op:" error="2x per jaar is sober en doelmatig. Wanneer u afwijkt van deze frequentie zult u dit moeten motiveren in de aanvraag." prompt="Maximaal 2x per jaar is sober en doelmatig" sqref="C126 C134 C136" xr:uid="{56C696B4-3D19-48DA-8759-B47579AEF073}">
      <formula1>0</formula1>
      <formula2>2</formula2>
    </dataValidation>
    <dataValidation type="whole" allowBlank="1" showInputMessage="1" showErrorMessage="1" sqref="C44 C138:C139 C73:C75 C97 C113 C59:C64 C67:C71 C84:C88 C92" xr:uid="{075C6481-96F2-4039-813C-1056258EEA50}">
      <formula1>0</formula1>
      <formula2>1</formula2>
    </dataValidation>
    <dataValidation type="whole" errorStyle="warning" allowBlank="1" showInputMessage="1" showErrorMessage="1" errorTitle="Let op:" error="1x per jaar is sober en doelmatig. Wanneer u afwijkt van deze frequentie zult u dit moeten motiveren in de aanvraag." prompt="Maximaal 1x per jaar is sober en doelmatig" sqref="C37 C137 C110 C135 C127:C128" xr:uid="{C9F45CDD-EE15-407B-805D-5BFC0EF5C6C3}">
      <formula1>0</formula1>
      <formula2>1</formula2>
    </dataValidation>
    <dataValidation type="decimal" allowBlank="1" showInputMessage="1" showErrorMessage="1" error="Maximaal 5% onvoorzien_x000a_" sqref="O148:P148" xr:uid="{FC5ED0AA-D34F-45D0-9979-4EA11E5E4C07}">
      <formula1>0</formula1>
      <formula2>0.05</formula2>
    </dataValidation>
    <dataValidation type="whole" errorStyle="warning" allowBlank="1" showInputMessage="1" showErrorMessage="1" errorTitle="Let op:" error="Maximaal 1x per 3 jaar is sober en doelmatig. Wanneer u afwijkt van deze frequentie zult u dit moeten motiveren in de aanvraag." prompt="Maximaal 1x per drie jaar is sober en doelmatig" sqref="C43" xr:uid="{846472AA-4E13-44F2-957B-4D2E7B8C4B29}">
      <formula1>0</formula1>
      <formula2>1</formula2>
    </dataValidation>
    <dataValidation type="whole" errorStyle="warning" allowBlank="1" showInputMessage="1" showErrorMessage="1" errorTitle="Let op:" error="1x per drie jaar is sober en doelmatig. Wanneer u afwijkt van deze frequentie zult u dit moeten motiveren in de aanvraag." prompt="Maximaal 1x per drie jaar is sober en doelmatig" sqref="C79 C54 C102" xr:uid="{7A3C2FDE-BB9F-47DD-A4AF-C3B1B68F71D0}">
      <formula1>0</formula1>
      <formula2>1</formula2>
    </dataValidation>
    <dataValidation type="whole" errorStyle="warning" allowBlank="1" showInputMessage="1" showErrorMessage="1" errorTitle="Let op:" error="1x per vier jaar is sober en doelmatig. Wanneer u afwijkt van deze frequentie zult u dit moeten motiveren in de aanvraag." prompt="Maximaal 1x per vier jaar is sober en doelmatig" sqref="C55 C80 C103" xr:uid="{0230D5E5-04E4-45D0-8166-739E52D9F223}">
      <formula1>0</formula1>
      <formula2>1</formula2>
    </dataValidation>
    <dataValidation type="whole" errorStyle="warning" allowBlank="1" showInputMessage="1" showErrorMessage="1" errorTitle="Let op:" error="1x per zes jaar is sober en doelmatig. Wanneer u afwijkt van deze frequentie zult u dit moeten motiveren in de aanvraag." prompt="Maximaal 1x per zes jaar is sober en doelmatig" sqref="C95:C96 C56 C81 C104 C114" xr:uid="{6C892318-359F-4808-A072-C70B93ED7436}">
      <formula1>0</formula1>
      <formula2>1</formula2>
    </dataValidation>
    <dataValidation type="whole" errorStyle="warning" allowBlank="1" showInputMessage="1" showErrorMessage="1" errorTitle="Let op:" error="1x per vijftien jaar is sober en doelmatig. Wanneer u afwijkt van deze frequentie zult u dit moeten motiveren in de aanvraag." prompt="Maximaal 1x per vijftien jaar is sober en doelmatig" sqref="C122:C125" xr:uid="{83D79212-0E9F-4597-994D-E8923C7FF1CC}">
      <formula1>0</formula1>
      <formula2>1</formula2>
    </dataValidation>
    <dataValidation type="whole" errorStyle="warning" allowBlank="1" showInputMessage="1" showErrorMessage="1" errorTitle="Let op:" error="3x per jaar is sober en doelmatig. Wanneer u afwijkt van deze frequentie zult u dit moeten motiveren in de aanvraag." prompt="Maximaal 3x per jaar is sober en doelmatig" sqref="C129:C130" xr:uid="{367DEFEF-A224-465F-AB5D-9991A1C4F889}">
      <formula1>0</formula1>
      <formula2>3</formula2>
    </dataValidation>
    <dataValidation allowBlank="1" showInputMessage="1" showErrorMessage="1" prompt="Max. 5% van de totale oppervlakte per jaar" sqref="D137" xr:uid="{20C9D5B1-6E1B-4CB9-9FBE-6DB9E0E3D0AF}"/>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jectleider xmlns="baa16842-e3b2-4d23-9e0a-625843dc67b7">
      <UserInfo>
        <DisplayName/>
        <AccountId xsi:nil="true"/>
        <AccountType/>
      </UserInfo>
    </Projectleider>
    <lcf76f155ced4ddcb4097134ff3c332f xmlns="baa16842-e3b2-4d23-9e0a-625843dc67b7">
      <Terms xmlns="http://schemas.microsoft.com/office/infopath/2007/PartnerControls"/>
    </lcf76f155ced4ddcb4097134ff3c332f>
    <TaxCatchAll xmlns="81125e8c-6e25-4edb-b311-6407fe62ae1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CF54E55168914E8B29A5EDE43D90D7" ma:contentTypeVersion="15" ma:contentTypeDescription="Een nieuw document maken." ma:contentTypeScope="" ma:versionID="9b117eeabdda1d815c62dad8adc3a7ea">
  <xsd:schema xmlns:xsd="http://www.w3.org/2001/XMLSchema" xmlns:xs="http://www.w3.org/2001/XMLSchema" xmlns:p="http://schemas.microsoft.com/office/2006/metadata/properties" xmlns:ns2="3af8e4b0-fa69-4365-bc42-3661007ebab8" xmlns:ns3="baa16842-e3b2-4d23-9e0a-625843dc67b7" xmlns:ns4="81125e8c-6e25-4edb-b311-6407fe62ae15" targetNamespace="http://schemas.microsoft.com/office/2006/metadata/properties" ma:root="true" ma:fieldsID="935c474c81d453db112cf571dad42778" ns2:_="" ns3:_="" ns4:_="">
    <xsd:import namespace="3af8e4b0-fa69-4365-bc42-3661007ebab8"/>
    <xsd:import namespace="baa16842-e3b2-4d23-9e0a-625843dc67b7"/>
    <xsd:import namespace="81125e8c-6e25-4edb-b311-6407fe62ae1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Projectlei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a16842-e3b2-4d23-9e0a-625843dc67b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Projectleider" ma:index="22" nillable="true" ma:displayName="Projectleider" ma:format="Dropdown" ma:list="UserInfo" ma:SharePointGroup="0" ma:internalName="Projectlei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125e8c-6e25-4edb-b311-6407fe62ae1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af27950-4651-4242-9b2d-1665a76c2f1b}" ma:internalName="TaxCatchAll" ma:showField="CatchAllData" ma:web="81125e8c-6e25-4edb-b311-6407fe62a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08A64A-E5BA-41AC-AC1A-0F1DB0025FBF}">
  <ds:schemaRefs>
    <ds:schemaRef ds:uri="http://purl.org/dc/dcmitype/"/>
    <ds:schemaRef ds:uri="http://purl.org/dc/elements/1.1/"/>
    <ds:schemaRef ds:uri="baa16842-e3b2-4d23-9e0a-625843dc67b7"/>
    <ds:schemaRef ds:uri="http://schemas.microsoft.com/office/2006/metadata/properties"/>
    <ds:schemaRef ds:uri="http://schemas.microsoft.com/office/2006/documentManagement/types"/>
    <ds:schemaRef ds:uri="http://schemas.microsoft.com/office/infopath/2007/PartnerControls"/>
    <ds:schemaRef ds:uri="3af8e4b0-fa69-4365-bc42-3661007ebab8"/>
    <ds:schemaRef ds:uri="http://schemas.openxmlformats.org/package/2006/metadata/core-properties"/>
    <ds:schemaRef ds:uri="81125e8c-6e25-4edb-b311-6407fe62ae15"/>
    <ds:schemaRef ds:uri="http://www.w3.org/XML/1998/namespace"/>
    <ds:schemaRef ds:uri="http://purl.org/dc/terms/"/>
  </ds:schemaRefs>
</ds:datastoreItem>
</file>

<file path=customXml/itemProps2.xml><?xml version="1.0" encoding="utf-8"?>
<ds:datastoreItem xmlns:ds="http://schemas.openxmlformats.org/officeDocument/2006/customXml" ds:itemID="{DE523106-1DAA-43E8-8F56-9EBE2C06DA59}">
  <ds:schemaRefs>
    <ds:schemaRef ds:uri="http://schemas.microsoft.com/sharepoint/v3/contenttype/forms"/>
  </ds:schemaRefs>
</ds:datastoreItem>
</file>

<file path=customXml/itemProps3.xml><?xml version="1.0" encoding="utf-8"?>
<ds:datastoreItem xmlns:ds="http://schemas.openxmlformats.org/officeDocument/2006/customXml" ds:itemID="{DDCEF9D8-771F-4FE9-80AB-8A392B8D67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f8e4b0-fa69-4365-bc42-3661007ebab8"/>
    <ds:schemaRef ds:uri="baa16842-e3b2-4d23-9e0a-625843dc67b7"/>
    <ds:schemaRef ds:uri="81125e8c-6e25-4edb-b311-6407fe62a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Berkenbosch</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Janse, Jan</dc:creator>
  <cp:keywords/>
  <dc:description/>
  <cp:lastModifiedBy>Renzen - Van Dijk, Ellen</cp:lastModifiedBy>
  <cp:revision/>
  <dcterms:created xsi:type="dcterms:W3CDTF">2024-01-18T10:51:09Z</dcterms:created>
  <dcterms:modified xsi:type="dcterms:W3CDTF">2024-05-01T06:45:11Z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0x01010002CF54E55168914E8B29A5EDE43D90D7</vt:lpwstr>
  </property>
  <property fmtid="{D5CDD505-2E9C-101B-9397-08002B2CF9AE}" pid="3" name="MediaServiceImageTags">
    <vt:lpwstr/>
  </property>
</Properties>
</file>