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werken\De Bilt\IBMN-2023-DBI-RR-012 Sportinventaris\03 Programma van Eisen\"/>
    </mc:Choice>
  </mc:AlternateContent>
  <xr:revisionPtr revIDLastSave="0" documentId="13_ncr:1_{5FEC44A8-5461-4DAC-AA90-579A804A4C1F}" xr6:coauthVersionLast="36" xr6:coauthVersionMax="36" xr10:uidLastSave="{00000000-0000-0000-0000-000000000000}"/>
  <bookViews>
    <workbookView xWindow="-15" yWindow="6345" windowWidth="14895" windowHeight="8490" activeTab="1" xr2:uid="{00000000-000D-0000-FFFF-FFFF00000000}"/>
  </bookViews>
  <sheets>
    <sheet name="Inschrijfsom" sheetId="30" r:id="rId1"/>
    <sheet name="Kwaliteit" sheetId="32" r:id="rId2"/>
  </sheets>
  <externalReferences>
    <externalReference r:id="rId3"/>
    <externalReference r:id="rId4"/>
  </externalReferences>
  <definedNames>
    <definedName name="_xlnm.Print_Area" localSheetId="0">Inschrijfsom!$A$1:$I$23</definedName>
    <definedName name="afschrijvingC">'[1]Key param'!$C$16</definedName>
    <definedName name="afschrijvingMemb">'[1]Key param'!$C$18</definedName>
    <definedName name="afschrijvingsmethode">'[1]Key param'!$D$19</definedName>
    <definedName name="afschrijvingWE">'[1]Key param'!$C$17</definedName>
    <definedName name="onderhoudC">'[1]Key param'!$C$20</definedName>
    <definedName name="onderhoudme">'[1]Key param'!$C$21</definedName>
    <definedName name="rente">[2]kapitaalslasten!$B$2</definedName>
  </definedNames>
  <calcPr calcId="191029"/>
</workbook>
</file>

<file path=xl/calcChain.xml><?xml version="1.0" encoding="utf-8"?>
<calcChain xmlns="http://schemas.openxmlformats.org/spreadsheetml/2006/main">
  <c r="E3" i="30" l="1"/>
  <c r="L3" i="32"/>
  <c r="J3" i="32"/>
  <c r="L6" i="32"/>
  <c r="E8" i="30" s="1"/>
  <c r="J6" i="32"/>
  <c r="E7" i="30" s="1"/>
  <c r="H3" i="32"/>
  <c r="F3" i="32"/>
  <c r="D3" i="32"/>
  <c r="H6" i="32"/>
  <c r="E6" i="30" s="1"/>
  <c r="F6" i="32"/>
  <c r="E5" i="30" s="1"/>
  <c r="D6" i="32"/>
  <c r="E4" i="30" s="1"/>
  <c r="D4" i="30" l="1"/>
  <c r="D5" i="30"/>
  <c r="D6" i="30"/>
  <c r="D7" i="30"/>
  <c r="D8" i="30"/>
  <c r="B16" i="30"/>
  <c r="B17" i="30"/>
  <c r="B18" i="30"/>
  <c r="B19" i="30"/>
  <c r="B20" i="30"/>
  <c r="E16" i="30" l="1"/>
  <c r="E18" i="30" l="1"/>
  <c r="E20" i="30"/>
  <c r="E17" i="30"/>
  <c r="E19" i="30"/>
  <c r="F12" i="30"/>
  <c r="F20" i="30" l="1"/>
  <c r="H20" i="30" s="1"/>
  <c r="F18" i="30"/>
  <c r="H18" i="30" s="1"/>
  <c r="F16" i="30"/>
  <c r="H16" i="30" s="1"/>
  <c r="F19" i="30"/>
  <c r="H19" i="30" s="1"/>
  <c r="F17" i="30"/>
  <c r="H17" i="30" s="1"/>
  <c r="I20" i="30" l="1"/>
  <c r="G18" i="30"/>
  <c r="G20" i="30"/>
  <c r="G19" i="30"/>
  <c r="G16" i="30"/>
  <c r="G17" i="30"/>
  <c r="I19" i="30"/>
  <c r="I16" i="30"/>
  <c r="I17" i="30"/>
  <c r="I18" i="30"/>
</calcChain>
</file>

<file path=xl/sharedStrings.xml><?xml version="1.0" encoding="utf-8"?>
<sst xmlns="http://schemas.openxmlformats.org/spreadsheetml/2006/main" count="56" uniqueCount="32">
  <si>
    <t>C</t>
  </si>
  <si>
    <t>E</t>
  </si>
  <si>
    <t>A</t>
  </si>
  <si>
    <t>B</t>
  </si>
  <si>
    <t>D</t>
  </si>
  <si>
    <t xml:space="preserve"> Belang in € ==&gt;</t>
  </si>
  <si>
    <t>BEREKENING meerwaarde  ==&gt;</t>
  </si>
  <si>
    <t>De laagste Evaluatie-prijs wint</t>
  </si>
  <si>
    <t>rangorde</t>
  </si>
  <si>
    <t>Totaal extra kwaliteit</t>
  </si>
  <si>
    <t>INSCHRIJVER</t>
  </si>
  <si>
    <t>Meerwaarde bij het scoren van een 10:</t>
  </si>
  <si>
    <t>Score in € voor extra presaties en kwaliteit</t>
  </si>
  <si>
    <t>Extra kwaliteit, 
gescoorde cijfers</t>
  </si>
  <si>
    <t xml:space="preserve"> </t>
  </si>
  <si>
    <t>BEOORDELINGSFACTOREN:</t>
  </si>
  <si>
    <t xml:space="preserve">
</t>
  </si>
  <si>
    <t>Totaal v/d berekende 
meerwaarde in €</t>
  </si>
  <si>
    <t>Toelichting</t>
  </si>
  <si>
    <t>Inschrijvers</t>
  </si>
  <si>
    <r>
      <t>Evaluatie-prijs</t>
    </r>
    <r>
      <rPr>
        <sz val="11"/>
        <rFont val="Calibri"/>
        <family val="2"/>
        <scheme val="minor"/>
      </rPr>
      <t xml:space="preserve">       (Prijs minus meerwaarde)</t>
    </r>
  </si>
  <si>
    <t>Inschrijfsom</t>
  </si>
  <si>
    <t>Plan van Aanpak</t>
  </si>
  <si>
    <t>Samenwerking</t>
  </si>
  <si>
    <t>Duurzaamheid</t>
  </si>
  <si>
    <t>a</t>
  </si>
  <si>
    <t>b</t>
  </si>
  <si>
    <t>3. Tijdige levering</t>
  </si>
  <si>
    <t>2. Team</t>
  </si>
  <si>
    <t>1. Rol(-beschrijving)</t>
  </si>
  <si>
    <t xml:space="preserve">4. Hoe gaat de Inschrijver om met duurzaamheid bij de uitvoering van de Opdracht?
</t>
  </si>
  <si>
    <t>(&lt;5 - 10)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</si>
</sst>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0.0%"/>
    <numFmt numFmtId="167" formatCode="#,##0.00_ ;[Red]\-#,##0.00\ "/>
    <numFmt numFmtId="168" formatCode="#,##0_ ;[Red]\-#,##0\ "/>
    <numFmt numFmtId="169" formatCode="0.0"/>
    <numFmt numFmtId="172" formatCode="#,##0_ ;\-#,##0\ "/>
    <numFmt numFmtId="173" formatCode="#,##0.00_ ;\-#,##0.00\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theme="0" tint="-0.14993743705557422"/>
      </patternFill>
    </fill>
    <fill>
      <patternFill patternType="solid">
        <fgColor theme="0" tint="-0.14996795556505021"/>
        <bgColor theme="0" tint="-4.9989318521683403E-2"/>
      </patternFill>
    </fill>
    <fill>
      <patternFill patternType="solid">
        <fgColor theme="0" tint="-0.14996795556505021"/>
        <bgColor indexed="64"/>
      </patternFill>
    </fill>
  </fills>
  <borders count="70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n">
        <color rgb="FFFF0000"/>
      </left>
      <right/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 style="thin">
        <color rgb="FFFF0000"/>
      </left>
      <right/>
      <top style="double">
        <color rgb="FFFF0000"/>
      </top>
      <bottom style="thin">
        <color rgb="FFFF0000"/>
      </bottom>
      <diagonal/>
    </border>
    <border>
      <left/>
      <right/>
      <top style="double">
        <color rgb="FFFF0000"/>
      </top>
      <bottom style="thin">
        <color rgb="FFFF0000"/>
      </bottom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FF0000"/>
      </bottom>
      <diagonal/>
    </border>
    <border>
      <left style="double">
        <color rgb="FFFF0000"/>
      </left>
      <right/>
      <top style="thin">
        <color rgb="FFFF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double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hair">
        <color rgb="FFFF0000"/>
      </top>
      <bottom style="hair">
        <color rgb="FFFF0000"/>
      </bottom>
      <diagonal/>
    </border>
    <border>
      <left style="thin">
        <color rgb="FFFF0000"/>
      </left>
      <right/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/>
      <right style="double">
        <color rgb="FFFF0000"/>
      </right>
      <top style="hair">
        <color rgb="FFFF0000"/>
      </top>
      <bottom style="hair">
        <color rgb="FFFF0000"/>
      </bottom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double">
        <color rgb="FFFF0000"/>
      </left>
      <right style="thin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hair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double">
        <color rgb="FFFF0000"/>
      </right>
      <top style="thin">
        <color rgb="FFFF0000"/>
      </top>
      <bottom style="hair">
        <color rgb="FFFF0000"/>
      </bottom>
      <diagonal/>
    </border>
    <border>
      <left style="thin">
        <color rgb="FFFF0000"/>
      </left>
      <right style="double">
        <color rgb="FFFF0000"/>
      </right>
      <top/>
      <bottom/>
      <diagonal/>
    </border>
    <border>
      <left style="thin">
        <color rgb="FFFF0000"/>
      </left>
      <right style="double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double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/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6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5" fillId="3" borderId="4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44" fontId="4" fillId="2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2" borderId="30" xfId="0" applyFont="1" applyFill="1" applyBorder="1" applyAlignment="1">
      <alignment horizontal="center" vertical="center"/>
    </xf>
    <xf numFmtId="44" fontId="4" fillId="2" borderId="31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37" xfId="0" applyFont="1" applyFill="1" applyBorder="1" applyAlignment="1">
      <alignment horizontal="center" vertical="center"/>
    </xf>
    <xf numFmtId="44" fontId="4" fillId="2" borderId="38" xfId="0" applyNumberFormat="1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4" fontId="4" fillId="2" borderId="13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7" fillId="0" borderId="0" xfId="0" applyFont="1" applyFill="1"/>
    <xf numFmtId="168" fontId="4" fillId="0" borderId="0" xfId="0" applyNumberFormat="1" applyFont="1" applyFill="1" applyBorder="1" applyAlignment="1">
      <alignment horizontal="center"/>
    </xf>
    <xf numFmtId="167" fontId="4" fillId="0" borderId="0" xfId="0" applyNumberFormat="1" applyFont="1" applyFill="1" applyBorder="1"/>
    <xf numFmtId="168" fontId="4" fillId="2" borderId="0" xfId="0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horizontal="center"/>
    </xf>
    <xf numFmtId="167" fontId="5" fillId="2" borderId="0" xfId="0" applyNumberFormat="1" applyFont="1" applyFill="1" applyBorder="1"/>
    <xf numFmtId="167" fontId="5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center"/>
    </xf>
    <xf numFmtId="168" fontId="5" fillId="0" borderId="9" xfId="0" applyNumberFormat="1" applyFont="1" applyFill="1" applyBorder="1" applyAlignment="1">
      <alignment vertical="center" wrapText="1"/>
    </xf>
    <xf numFmtId="4" fontId="4" fillId="2" borderId="0" xfId="0" applyNumberFormat="1" applyFont="1" applyFill="1" applyBorder="1" applyAlignment="1">
      <alignment horizontal="center" wrapText="1"/>
    </xf>
    <xf numFmtId="4" fontId="4" fillId="2" borderId="0" xfId="0" applyNumberFormat="1" applyFont="1" applyFill="1" applyBorder="1" applyAlignment="1">
      <alignment horizontal="left" wrapText="1"/>
    </xf>
    <xf numFmtId="168" fontId="4" fillId="0" borderId="0" xfId="0" applyNumberFormat="1" applyFont="1" applyFill="1" applyBorder="1" applyAlignment="1">
      <alignment horizontal="left" vertical="center"/>
    </xf>
    <xf numFmtId="168" fontId="4" fillId="0" borderId="0" xfId="0" applyNumberFormat="1" applyFont="1" applyFill="1" applyBorder="1" applyAlignment="1">
      <alignment horizontal="right" vertical="center"/>
    </xf>
    <xf numFmtId="44" fontId="4" fillId="2" borderId="12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/>
    </xf>
    <xf numFmtId="168" fontId="4" fillId="0" borderId="0" xfId="0" applyNumberFormat="1" applyFont="1" applyFill="1"/>
    <xf numFmtId="168" fontId="4" fillId="0" borderId="0" xfId="0" applyNumberFormat="1" applyFont="1" applyFill="1" applyBorder="1"/>
    <xf numFmtId="44" fontId="4" fillId="2" borderId="0" xfId="0" applyNumberFormat="1" applyFont="1" applyFill="1" applyBorder="1"/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6" fontId="4" fillId="0" borderId="0" xfId="0" applyNumberFormat="1" applyFont="1" applyFill="1"/>
    <xf numFmtId="0" fontId="5" fillId="4" borderId="1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4" fillId="4" borderId="15" xfId="0" applyFont="1" applyFill="1" applyBorder="1" applyAlignment="1">
      <alignment wrapText="1"/>
    </xf>
    <xf numFmtId="166" fontId="5" fillId="4" borderId="4" xfId="0" applyNumberFormat="1" applyFont="1" applyFill="1" applyBorder="1" applyAlignment="1">
      <alignment horizontal="center" vertical="center" wrapText="1"/>
    </xf>
    <xf numFmtId="166" fontId="4" fillId="4" borderId="15" xfId="0" applyNumberFormat="1" applyFont="1" applyFill="1" applyBorder="1" applyAlignment="1">
      <alignment horizontal="center"/>
    </xf>
    <xf numFmtId="166" fontId="5" fillId="4" borderId="22" xfId="0" applyNumberFormat="1" applyFont="1" applyFill="1" applyBorder="1" applyAlignment="1">
      <alignment horizontal="center" vertical="center" textRotation="90" wrapText="1"/>
    </xf>
    <xf numFmtId="0" fontId="4" fillId="0" borderId="16" xfId="0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44" fontId="4" fillId="0" borderId="16" xfId="0" applyNumberFormat="1" applyFont="1" applyFill="1" applyBorder="1" applyAlignment="1">
      <alignment vertical="center"/>
    </xf>
    <xf numFmtId="44" fontId="4" fillId="0" borderId="16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4" fontId="4" fillId="2" borderId="17" xfId="1" applyNumberFormat="1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2" borderId="0" xfId="0" applyFont="1" applyFill="1" applyAlignment="1">
      <alignment wrapText="1"/>
    </xf>
    <xf numFmtId="0" fontId="4" fillId="0" borderId="8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44" fontId="4" fillId="0" borderId="8" xfId="0" applyNumberFormat="1" applyFont="1" applyFill="1" applyBorder="1" applyAlignment="1">
      <alignment vertical="center"/>
    </xf>
    <xf numFmtId="44" fontId="4" fillId="0" borderId="8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44" fontId="4" fillId="2" borderId="13" xfId="1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/>
    <xf numFmtId="0" fontId="4" fillId="0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5" fillId="0" borderId="0" xfId="0" applyFont="1" applyFill="1" applyAlignment="1">
      <alignment horizontal="center"/>
    </xf>
    <xf numFmtId="164" fontId="4" fillId="2" borderId="0" xfId="0" applyNumberFormat="1" applyFont="1" applyFill="1" applyBorder="1" applyAlignment="1">
      <alignment horizontal="center" wrapText="1"/>
    </xf>
    <xf numFmtId="0" fontId="4" fillId="0" borderId="0" xfId="0" applyFont="1"/>
    <xf numFmtId="0" fontId="4" fillId="0" borderId="3" xfId="0" applyFont="1" applyBorder="1" applyAlignment="1">
      <alignment vertical="top"/>
    </xf>
    <xf numFmtId="0" fontId="5" fillId="5" borderId="39" xfId="0" applyFont="1" applyFill="1" applyBorder="1" applyAlignment="1">
      <alignment vertical="top"/>
    </xf>
    <xf numFmtId="0" fontId="4" fillId="5" borderId="42" xfId="0" applyFont="1" applyFill="1" applyBorder="1" applyAlignment="1">
      <alignment vertical="top"/>
    </xf>
    <xf numFmtId="0" fontId="4" fillId="5" borderId="25" xfId="0" applyFont="1" applyFill="1" applyBorder="1" applyAlignment="1">
      <alignment horizontal="center" vertical="top"/>
    </xf>
    <xf numFmtId="0" fontId="4" fillId="5" borderId="40" xfId="0" applyFont="1" applyFill="1" applyBorder="1" applyAlignment="1">
      <alignment horizontal="center" vertical="top"/>
    </xf>
    <xf numFmtId="0" fontId="4" fillId="0" borderId="53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/>
    </xf>
    <xf numFmtId="0" fontId="4" fillId="0" borderId="41" xfId="0" applyFont="1" applyBorder="1"/>
    <xf numFmtId="166" fontId="5" fillId="4" borderId="4" xfId="0" applyNumberFormat="1" applyFont="1" applyFill="1" applyBorder="1" applyAlignment="1">
      <alignment horizontal="center" vertical="center" wrapText="1"/>
    </xf>
    <xf numFmtId="168" fontId="6" fillId="3" borderId="65" xfId="0" applyNumberFormat="1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166" fontId="5" fillId="3" borderId="64" xfId="0" applyNumberFormat="1" applyFont="1" applyFill="1" applyBorder="1" applyAlignment="1">
      <alignment horizontal="center" vertical="center" textRotation="90" wrapText="1"/>
    </xf>
    <xf numFmtId="166" fontId="5" fillId="3" borderId="43" xfId="0" applyNumberFormat="1" applyFont="1" applyFill="1" applyBorder="1" applyAlignment="1">
      <alignment horizontal="center" vertical="center" textRotation="90" wrapText="1"/>
    </xf>
    <xf numFmtId="44" fontId="4" fillId="0" borderId="10" xfId="0" applyNumberFormat="1" applyFont="1" applyFill="1" applyBorder="1" applyAlignment="1">
      <alignment horizontal="center" vertical="center"/>
    </xf>
    <xf numFmtId="44" fontId="4" fillId="0" borderId="1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9" fontId="4" fillId="0" borderId="50" xfId="0" applyNumberFormat="1" applyFont="1" applyFill="1" applyBorder="1" applyAlignment="1">
      <alignment horizontal="center" vertical="top"/>
    </xf>
    <xf numFmtId="169" fontId="4" fillId="0" borderId="51" xfId="0" applyNumberFormat="1" applyFont="1" applyFill="1" applyBorder="1" applyAlignment="1">
      <alignment horizontal="center" vertical="top"/>
    </xf>
    <xf numFmtId="169" fontId="4" fillId="0" borderId="52" xfId="0" applyNumberFormat="1" applyFont="1" applyFill="1" applyBorder="1" applyAlignment="1">
      <alignment horizontal="center" vertical="top"/>
    </xf>
    <xf numFmtId="169" fontId="4" fillId="0" borderId="35" xfId="0" applyNumberFormat="1" applyFont="1" applyFill="1" applyBorder="1" applyAlignment="1">
      <alignment horizontal="center" vertical="top"/>
    </xf>
    <xf numFmtId="169" fontId="4" fillId="0" borderId="63" xfId="0" applyNumberFormat="1" applyFont="1" applyFill="1" applyBorder="1" applyAlignment="1">
      <alignment horizontal="center" vertical="top"/>
    </xf>
    <xf numFmtId="169" fontId="4" fillId="0" borderId="36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top"/>
    </xf>
    <xf numFmtId="1" fontId="4" fillId="5" borderId="58" xfId="0" applyNumberFormat="1" applyFont="1" applyFill="1" applyBorder="1" applyAlignment="1">
      <alignment horizontal="center" vertical="top"/>
    </xf>
    <xf numFmtId="1" fontId="4" fillId="5" borderId="24" xfId="0" applyNumberFormat="1" applyFont="1" applyFill="1" applyBorder="1" applyAlignment="1">
      <alignment horizontal="center" vertical="top"/>
    </xf>
    <xf numFmtId="1" fontId="4" fillId="5" borderId="59" xfId="0" applyNumberFormat="1" applyFont="1" applyFill="1" applyBorder="1" applyAlignment="1">
      <alignment horizontal="center" vertical="top"/>
    </xf>
    <xf numFmtId="0" fontId="5" fillId="0" borderId="61" xfId="0" applyFont="1" applyBorder="1" applyAlignment="1">
      <alignment horizontal="center" vertical="top"/>
    </xf>
    <xf numFmtId="0" fontId="5" fillId="0" borderId="62" xfId="0" applyFont="1" applyBorder="1" applyAlignment="1">
      <alignment horizontal="center" vertical="top"/>
    </xf>
    <xf numFmtId="3" fontId="5" fillId="5" borderId="25" xfId="0" applyNumberFormat="1" applyFont="1" applyFill="1" applyBorder="1" applyAlignment="1">
      <alignment horizontal="center" vertical="top"/>
    </xf>
    <xf numFmtId="0" fontId="4" fillId="5" borderId="25" xfId="0" applyNumberFormat="1" applyFont="1" applyFill="1" applyBorder="1" applyAlignment="1">
      <alignment horizontal="center" vertical="top"/>
    </xf>
    <xf numFmtId="1" fontId="5" fillId="5" borderId="25" xfId="0" applyNumberFormat="1" applyFont="1" applyFill="1" applyBorder="1" applyAlignment="1">
      <alignment horizontal="center" vertical="top"/>
    </xf>
    <xf numFmtId="1" fontId="4" fillId="5" borderId="25" xfId="0" applyNumberFormat="1" applyFont="1" applyFill="1" applyBorder="1" applyAlignment="1">
      <alignment horizontal="center" vertical="top"/>
    </xf>
    <xf numFmtId="1" fontId="4" fillId="5" borderId="40" xfId="0" applyNumberFormat="1" applyFont="1" applyFill="1" applyBorder="1" applyAlignment="1">
      <alignment horizontal="center" vertical="top"/>
    </xf>
    <xf numFmtId="0" fontId="4" fillId="0" borderId="66" xfId="0" applyFont="1" applyBorder="1" applyAlignment="1">
      <alignment horizontal="left" vertical="top"/>
    </xf>
    <xf numFmtId="0" fontId="10" fillId="0" borderId="46" xfId="0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17" xfId="0" applyFont="1" applyBorder="1" applyAlignment="1">
      <alignment vertical="top"/>
    </xf>
    <xf numFmtId="167" fontId="7" fillId="2" borderId="54" xfId="0" applyNumberFormat="1" applyFont="1" applyFill="1" applyBorder="1" applyAlignment="1">
      <alignment horizontal="center" vertical="center"/>
    </xf>
    <xf numFmtId="167" fontId="7" fillId="2" borderId="55" xfId="0" applyNumberFormat="1" applyFont="1" applyFill="1" applyBorder="1" applyAlignment="1">
      <alignment horizontal="center" vertical="center"/>
    </xf>
    <xf numFmtId="167" fontId="4" fillId="2" borderId="56" xfId="0" applyNumberFormat="1" applyFont="1" applyFill="1" applyBorder="1" applyAlignment="1">
      <alignment horizontal="center" vertical="center"/>
    </xf>
    <xf numFmtId="172" fontId="4" fillId="5" borderId="44" xfId="0" applyNumberFormat="1" applyFont="1" applyFill="1" applyBorder="1" applyAlignment="1">
      <alignment horizontal="center" vertical="top"/>
    </xf>
    <xf numFmtId="172" fontId="4" fillId="0" borderId="49" xfId="0" applyNumberFormat="1" applyFont="1" applyBorder="1" applyAlignment="1">
      <alignment horizontal="left" vertical="top" wrapText="1"/>
    </xf>
    <xf numFmtId="173" fontId="5" fillId="3" borderId="60" xfId="2" applyNumberFormat="1" applyFont="1" applyFill="1" applyBorder="1" applyAlignment="1">
      <alignment horizontal="center" vertical="center" wrapText="1"/>
    </xf>
    <xf numFmtId="173" fontId="4" fillId="0" borderId="48" xfId="0" applyNumberFormat="1" applyFont="1" applyBorder="1" applyAlignment="1">
      <alignment horizontal="left" vertical="top" wrapText="1"/>
    </xf>
    <xf numFmtId="173" fontId="5" fillId="3" borderId="44" xfId="2" applyNumberFormat="1" applyFont="1" applyFill="1" applyBorder="1" applyAlignment="1">
      <alignment horizontal="center" vertical="center" wrapText="1"/>
    </xf>
    <xf numFmtId="173" fontId="4" fillId="0" borderId="0" xfId="0" applyNumberFormat="1" applyFont="1" applyBorder="1" applyAlignment="1">
      <alignment horizontal="left" vertical="top" wrapText="1"/>
    </xf>
    <xf numFmtId="0" fontId="10" fillId="0" borderId="61" xfId="0" applyFont="1" applyBorder="1" applyAlignment="1">
      <alignment vertical="top"/>
    </xf>
    <xf numFmtId="0" fontId="4" fillId="0" borderId="0" xfId="0" applyFont="1" applyAlignment="1">
      <alignment wrapText="1"/>
    </xf>
    <xf numFmtId="0" fontId="10" fillId="0" borderId="67" xfId="0" applyFont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4" fillId="0" borderId="30" xfId="0" applyFont="1" applyFill="1" applyBorder="1" applyAlignment="1">
      <alignment horizontal="center" vertical="center"/>
    </xf>
    <xf numFmtId="164" fontId="4" fillId="0" borderId="30" xfId="0" applyNumberFormat="1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44" fontId="4" fillId="0" borderId="30" xfId="0" applyNumberFormat="1" applyFont="1" applyFill="1" applyBorder="1" applyAlignment="1">
      <alignment vertical="center"/>
    </xf>
    <xf numFmtId="44" fontId="4" fillId="0" borderId="30" xfId="0" applyNumberFormat="1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44" fontId="4" fillId="2" borderId="33" xfId="1" applyNumberFormat="1" applyFont="1" applyFill="1" applyBorder="1" applyAlignment="1">
      <alignment vertical="center"/>
    </xf>
    <xf numFmtId="164" fontId="7" fillId="2" borderId="30" xfId="0" applyNumberFormat="1" applyFont="1" applyFill="1" applyBorder="1" applyAlignment="1">
      <alignment vertical="center"/>
    </xf>
    <xf numFmtId="0" fontId="6" fillId="2" borderId="38" xfId="0" applyFont="1" applyFill="1" applyBorder="1" applyAlignment="1">
      <alignment horizontal="center" vertical="center"/>
    </xf>
    <xf numFmtId="44" fontId="7" fillId="2" borderId="30" xfId="0" applyNumberFormat="1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/>
    </xf>
    <xf numFmtId="0" fontId="10" fillId="0" borderId="69" xfId="0" applyFont="1" applyBorder="1" applyAlignment="1">
      <alignment horizontal="left" vertical="top"/>
    </xf>
    <xf numFmtId="172" fontId="4" fillId="5" borderId="68" xfId="0" applyNumberFormat="1" applyFont="1" applyFill="1" applyBorder="1" applyAlignment="1">
      <alignment horizontal="center" vertical="top"/>
    </xf>
    <xf numFmtId="172" fontId="4" fillId="0" borderId="28" xfId="0" applyNumberFormat="1" applyFont="1" applyBorder="1" applyAlignment="1">
      <alignment horizontal="left" vertical="top" wrapText="1"/>
    </xf>
    <xf numFmtId="172" fontId="4" fillId="5" borderId="45" xfId="0" applyNumberFormat="1" applyFont="1" applyFill="1" applyBorder="1" applyAlignment="1">
      <alignment horizontal="center" vertical="top"/>
    </xf>
    <xf numFmtId="16" fontId="9" fillId="5" borderId="25" xfId="0" applyNumberFormat="1" applyFont="1" applyFill="1" applyBorder="1" applyAlignment="1">
      <alignment horizontal="center" vertical="center"/>
    </xf>
  </cellXfs>
  <cellStyles count="3">
    <cellStyle name="Komma" xfId="2" builtinId="3"/>
    <cellStyle name="Standaard" xfId="0" builtinId="0"/>
    <cellStyle name="Valuta" xfId="1" builtinId="4"/>
  </cellStyles>
  <dxfs count="2"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site.grontmij.net/Mijn%20documenten/CURSUS%20Aanbesteden%20en%20ARW%202004/ootmarsum/kostenberekeningen%20membran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155320\membraanleveranciers\Punten%20definitief%20gerapportee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2"/>
      <sheetName val="Key param"/>
      <sheetName val="Var"/>
      <sheetName val="Overzicht"/>
      <sheetName val="Aanneemsom"/>
      <sheetName val="Prijzen"/>
      <sheetName val="Zenon"/>
      <sheetName val="X Flow"/>
      <sheetName val="X Flow Peakshaving"/>
      <sheetName val="X Flow (2)"/>
      <sheetName val="X Flow Peakshaving (2)"/>
      <sheetName val="Kubota"/>
      <sheetName val="gevoeligheid"/>
      <sheetName val="Blad1"/>
      <sheetName val="BAK 100% MBR"/>
      <sheetName val="BAK MBR Hybryde"/>
      <sheetName val="Dimensionering"/>
      <sheetName val="leidingwerken"/>
      <sheetName val="WL"/>
    </sheetNames>
    <sheetDataSet>
      <sheetData sheetId="0"/>
      <sheetData sheetId="1">
        <row r="16">
          <cell r="C16">
            <v>25</v>
          </cell>
        </row>
        <row r="17">
          <cell r="C17">
            <v>15</v>
          </cell>
        </row>
        <row r="18">
          <cell r="C18">
            <v>10</v>
          </cell>
        </row>
        <row r="19">
          <cell r="D19" t="str">
            <v>annuitair</v>
          </cell>
        </row>
        <row r="20">
          <cell r="C20">
            <v>5.0000000000000001E-3</v>
          </cell>
        </row>
        <row r="21">
          <cell r="C21">
            <v>0.03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Overzicht"/>
      <sheetName val="punten jaarlasten"/>
      <sheetName val="jaarlasten"/>
      <sheetName val="kapitaalslasten"/>
      <sheetName val="exploitatiekosten"/>
      <sheetName val="punten verbruik"/>
      <sheetName val="Overig"/>
      <sheetName val="Technische vgl"/>
    </sheetNames>
    <sheetDataSet>
      <sheetData sheetId="0"/>
      <sheetData sheetId="1"/>
      <sheetData sheetId="2"/>
      <sheetData sheetId="3">
        <row r="2">
          <cell r="B2">
            <v>0.06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zoomScaleNormal="80" workbookViewId="0">
      <selection activeCell="L16" sqref="L16"/>
    </sheetView>
  </sheetViews>
  <sheetFormatPr defaultColWidth="9.140625" defaultRowHeight="15" x14ac:dyDescent="0.25"/>
  <cols>
    <col min="1" max="1" width="2.7109375" style="1" customWidth="1"/>
    <col min="2" max="2" width="32.5703125" style="1" customWidth="1"/>
    <col min="3" max="3" width="32.42578125" style="77" customWidth="1"/>
    <col min="4" max="4" width="2.85546875" style="77" customWidth="1"/>
    <col min="5" max="5" width="22.7109375" style="85" customWidth="1"/>
    <col min="6" max="6" width="19.7109375" style="77" customWidth="1"/>
    <col min="7" max="7" width="3.5703125" style="77" customWidth="1"/>
    <col min="8" max="8" width="20" style="16" customWidth="1"/>
    <col min="9" max="9" width="2.7109375" style="78" customWidth="1"/>
    <col min="10" max="10" width="4.7109375" style="1" customWidth="1"/>
    <col min="11" max="16384" width="9.140625" style="1"/>
  </cols>
  <sheetData>
    <row r="1" spans="1:9" ht="15.75" thickBot="1" x14ac:dyDescent="0.3">
      <c r="B1" s="2"/>
      <c r="C1" s="3"/>
      <c r="D1" s="4"/>
      <c r="E1" s="4"/>
      <c r="F1" s="4"/>
      <c r="G1" s="4"/>
      <c r="H1" s="4"/>
      <c r="I1" s="4"/>
    </row>
    <row r="2" spans="1:9" s="6" customFormat="1" ht="30.75" thickTop="1" x14ac:dyDescent="0.25">
      <c r="A2" s="5" t="s">
        <v>16</v>
      </c>
      <c r="B2" s="101" t="s">
        <v>10</v>
      </c>
      <c r="C2" s="103" t="s">
        <v>21</v>
      </c>
      <c r="D2" s="105" t="s">
        <v>8</v>
      </c>
      <c r="E2" s="100" t="s">
        <v>13</v>
      </c>
      <c r="F2" s="4"/>
      <c r="G2" s="4"/>
      <c r="H2" s="4"/>
      <c r="I2" s="4"/>
    </row>
    <row r="3" spans="1:9" ht="31.5" customHeight="1" x14ac:dyDescent="0.25">
      <c r="B3" s="102"/>
      <c r="C3" s="104"/>
      <c r="D3" s="106"/>
      <c r="E3" s="7" t="str">
        <f>Kwaliteit!B6</f>
        <v>Plan van Aanpak</v>
      </c>
      <c r="F3" s="4"/>
      <c r="G3" s="4"/>
      <c r="H3" s="4"/>
      <c r="I3" s="4"/>
    </row>
    <row r="4" spans="1:9" ht="30" x14ac:dyDescent="0.25">
      <c r="A4" s="8" t="s">
        <v>16</v>
      </c>
      <c r="B4" s="9" t="s">
        <v>2</v>
      </c>
      <c r="C4" s="10">
        <v>0</v>
      </c>
      <c r="D4" s="11" t="str">
        <f>IF(C4&lt;0.1," ",RANK(C4,C$4:C$8,1))</f>
        <v xml:space="preserve"> </v>
      </c>
      <c r="E4" s="135">
        <f>Kwaliteit!D$6</f>
        <v>6</v>
      </c>
      <c r="F4" s="4"/>
      <c r="G4" s="4"/>
      <c r="H4" s="4"/>
      <c r="I4" s="4"/>
    </row>
    <row r="5" spans="1:9" ht="30" x14ac:dyDescent="0.25">
      <c r="A5" s="12" t="s">
        <v>16</v>
      </c>
      <c r="B5" s="13" t="s">
        <v>3</v>
      </c>
      <c r="C5" s="14">
        <v>0</v>
      </c>
      <c r="D5" s="15" t="str">
        <f>IF(C5&lt;0.1," ",RANK(C5,C$4:C$8,1))</f>
        <v xml:space="preserve"> </v>
      </c>
      <c r="E5" s="136">
        <f>Kwaliteit!F$6</f>
        <v>7</v>
      </c>
      <c r="F5" s="4"/>
      <c r="G5" s="4"/>
      <c r="I5" s="4"/>
    </row>
    <row r="6" spans="1:9" s="18" customFormat="1" ht="30" x14ac:dyDescent="0.25">
      <c r="A6" s="12" t="s">
        <v>16</v>
      </c>
      <c r="B6" s="9" t="s">
        <v>0</v>
      </c>
      <c r="C6" s="10">
        <v>0</v>
      </c>
      <c r="D6" s="17" t="str">
        <f>IF(C6&lt;0.1," ",RANK(C6,C$4:C$8,1))</f>
        <v xml:space="preserve"> </v>
      </c>
      <c r="E6" s="135">
        <f>Kwaliteit!H$6</f>
        <v>8</v>
      </c>
      <c r="F6" s="4"/>
      <c r="G6" s="4"/>
      <c r="H6" s="4"/>
      <c r="I6" s="4"/>
    </row>
    <row r="7" spans="1:9" ht="30" x14ac:dyDescent="0.25">
      <c r="A7" s="12" t="s">
        <v>16</v>
      </c>
      <c r="B7" s="19" t="s">
        <v>4</v>
      </c>
      <c r="C7" s="20">
        <v>0</v>
      </c>
      <c r="D7" s="15" t="str">
        <f>IF(C7&lt;0.1," ",RANK(C7,C$4:C$8,1))</f>
        <v xml:space="preserve"> </v>
      </c>
      <c r="E7" s="136">
        <f>Kwaliteit!J$6</f>
        <v>9</v>
      </c>
      <c r="F7" s="4"/>
      <c r="G7" s="4"/>
      <c r="H7" s="4"/>
      <c r="I7" s="4"/>
    </row>
    <row r="8" spans="1:9" s="24" customFormat="1" ht="30.75" thickBot="1" x14ac:dyDescent="0.3">
      <c r="A8" s="12" t="s">
        <v>16</v>
      </c>
      <c r="B8" s="21" t="s">
        <v>1</v>
      </c>
      <c r="C8" s="22">
        <v>0</v>
      </c>
      <c r="D8" s="23" t="str">
        <f>IF(C8&lt;0.1," ",RANK(C8,C$4:C$8,1))</f>
        <v xml:space="preserve"> </v>
      </c>
      <c r="E8" s="137">
        <f>Kwaliteit!L6</f>
        <v>10</v>
      </c>
      <c r="F8" s="4"/>
      <c r="G8" s="4"/>
      <c r="H8" s="4"/>
      <c r="I8" s="4"/>
    </row>
    <row r="9" spans="1:9" s="28" customFormat="1" ht="15.75" thickTop="1" x14ac:dyDescent="0.25">
      <c r="A9" s="1"/>
      <c r="B9" s="25"/>
      <c r="C9" s="4"/>
      <c r="D9" s="25"/>
      <c r="E9" s="25"/>
      <c r="F9" s="26"/>
      <c r="G9" s="4"/>
      <c r="H9" s="4"/>
      <c r="I9" s="27"/>
    </row>
    <row r="10" spans="1:9" ht="15.75" thickBot="1" x14ac:dyDescent="0.3">
      <c r="B10" s="4"/>
      <c r="C10" s="4"/>
      <c r="D10" s="26"/>
      <c r="E10" s="25"/>
      <c r="F10" s="26"/>
      <c r="G10" s="4"/>
      <c r="H10" s="30"/>
      <c r="I10" s="29"/>
    </row>
    <row r="11" spans="1:9" ht="39" customHeight="1" thickTop="1" x14ac:dyDescent="0.25">
      <c r="B11" s="4"/>
      <c r="C11" s="1"/>
      <c r="D11" s="31"/>
      <c r="E11" s="32" t="s">
        <v>11</v>
      </c>
      <c r="F11" s="109" t="s">
        <v>9</v>
      </c>
      <c r="G11" s="110"/>
      <c r="H11" s="33" t="s">
        <v>7</v>
      </c>
      <c r="I11" s="34"/>
    </row>
    <row r="12" spans="1:9" s="39" customFormat="1" ht="30.75" thickBot="1" x14ac:dyDescent="0.3">
      <c r="A12" s="12" t="s">
        <v>16</v>
      </c>
      <c r="B12" s="4"/>
      <c r="C12" s="35"/>
      <c r="D12" s="36" t="s">
        <v>5</v>
      </c>
      <c r="E12" s="37">
        <v>112000</v>
      </c>
      <c r="F12" s="107">
        <f>SUM(E12:E12)</f>
        <v>112000</v>
      </c>
      <c r="G12" s="108"/>
      <c r="H12" s="86" t="s">
        <v>16</v>
      </c>
      <c r="I12" s="38"/>
    </row>
    <row r="13" spans="1:9" s="39" customFormat="1" ht="14.25" customHeight="1" thickTop="1" x14ac:dyDescent="0.25">
      <c r="A13" s="1"/>
      <c r="B13" s="4"/>
      <c r="C13" s="40"/>
      <c r="D13" s="25"/>
      <c r="E13" s="41"/>
      <c r="F13" s="42"/>
      <c r="G13" s="42"/>
      <c r="H13" s="38"/>
      <c r="I13" s="38"/>
    </row>
    <row r="14" spans="1:9" s="39" customFormat="1" ht="14.25" customHeight="1" thickBot="1" x14ac:dyDescent="0.3">
      <c r="A14" s="1"/>
      <c r="B14" s="43"/>
      <c r="C14" s="40"/>
      <c r="D14" s="25"/>
      <c r="E14" s="41"/>
      <c r="F14" s="42"/>
      <c r="G14" s="42"/>
      <c r="H14" s="38"/>
      <c r="I14" s="38"/>
    </row>
    <row r="15" spans="1:9" s="44" customFormat="1" ht="48" thickTop="1" x14ac:dyDescent="0.25">
      <c r="B15" s="45" t="s">
        <v>10</v>
      </c>
      <c r="C15" s="46" t="s">
        <v>6</v>
      </c>
      <c r="D15" s="47"/>
      <c r="E15" s="99" t="s">
        <v>12</v>
      </c>
      <c r="F15" s="48" t="s">
        <v>17</v>
      </c>
      <c r="G15" s="49"/>
      <c r="H15" s="48" t="s">
        <v>20</v>
      </c>
      <c r="I15" s="50" t="s">
        <v>8</v>
      </c>
    </row>
    <row r="16" spans="1:9" ht="30" x14ac:dyDescent="0.25">
      <c r="A16" s="8" t="s">
        <v>16</v>
      </c>
      <c r="B16" s="51" t="str">
        <f>+B4</f>
        <v>A</v>
      </c>
      <c r="C16" s="52"/>
      <c r="D16" s="53"/>
      <c r="E16" s="54">
        <f>(E4-6)*E$12/4</f>
        <v>0</v>
      </c>
      <c r="F16" s="55">
        <f>SUM(E16:E16)</f>
        <v>0</v>
      </c>
      <c r="G16" s="56">
        <f>RANK(F16,F$16:F$20,0)</f>
        <v>5</v>
      </c>
      <c r="H16" s="57">
        <f>C4-F16</f>
        <v>0</v>
      </c>
      <c r="I16" s="58">
        <f>RANK(H16,H$16:H$20,1)</f>
        <v>5</v>
      </c>
    </row>
    <row r="17" spans="1:9" ht="30" x14ac:dyDescent="0.25">
      <c r="A17" s="12" t="s">
        <v>16</v>
      </c>
      <c r="B17" s="148" t="str">
        <f>+B5</f>
        <v>B</v>
      </c>
      <c r="C17" s="149"/>
      <c r="D17" s="150"/>
      <c r="E17" s="151">
        <f>(E5-6)*E$12/4</f>
        <v>28000</v>
      </c>
      <c r="F17" s="152">
        <f>SUM(E17:E17)</f>
        <v>28000</v>
      </c>
      <c r="G17" s="153">
        <f>RANK(F17,F$16:F$20,0)</f>
        <v>4</v>
      </c>
      <c r="H17" s="154">
        <f>C5-F17</f>
        <v>-28000</v>
      </c>
      <c r="I17" s="59">
        <f>RANK(H17,H$16:H$20,1)</f>
        <v>4</v>
      </c>
    </row>
    <row r="18" spans="1:9" s="18" customFormat="1" ht="30" x14ac:dyDescent="0.25">
      <c r="A18" s="60" t="s">
        <v>16</v>
      </c>
      <c r="B18" s="13" t="str">
        <f>+B6</f>
        <v>C</v>
      </c>
      <c r="C18" s="155"/>
      <c r="D18" s="156"/>
      <c r="E18" s="151">
        <f>(E6-6)*E$12/4</f>
        <v>56000</v>
      </c>
      <c r="F18" s="157">
        <f>SUM(E18:E18)</f>
        <v>56000</v>
      </c>
      <c r="G18" s="158">
        <f>RANK(F18,F$16:F$20,0)</f>
        <v>3</v>
      </c>
      <c r="H18" s="154">
        <f>C6-F18</f>
        <v>-56000</v>
      </c>
      <c r="I18" s="59">
        <f>RANK(H18,H$16:H$20,1)</f>
        <v>3</v>
      </c>
    </row>
    <row r="19" spans="1:9" ht="30" x14ac:dyDescent="0.25">
      <c r="A19" s="12" t="s">
        <v>16</v>
      </c>
      <c r="B19" s="148" t="str">
        <f>+B7</f>
        <v>D</v>
      </c>
      <c r="C19" s="149"/>
      <c r="D19" s="150"/>
      <c r="E19" s="151">
        <f>(E7-6)*E$12/4</f>
        <v>84000</v>
      </c>
      <c r="F19" s="152">
        <f>SUM(E19:E19)</f>
        <v>84000</v>
      </c>
      <c r="G19" s="153">
        <f>RANK(F19,F$16:F$20,0)</f>
        <v>2</v>
      </c>
      <c r="H19" s="154">
        <f>C7-F19</f>
        <v>-84000</v>
      </c>
      <c r="I19" s="59">
        <f>RANK(H19,H$16:H$20,1)</f>
        <v>2</v>
      </c>
    </row>
    <row r="20" spans="1:9" ht="30.75" thickBot="1" x14ac:dyDescent="0.3">
      <c r="A20" s="8" t="s">
        <v>16</v>
      </c>
      <c r="B20" s="61" t="str">
        <f>+B8</f>
        <v>E</v>
      </c>
      <c r="C20" s="62"/>
      <c r="D20" s="63"/>
      <c r="E20" s="64">
        <f>(E8-6)*E$12/4</f>
        <v>112000</v>
      </c>
      <c r="F20" s="65">
        <f>SUM(E20:E20)</f>
        <v>112000</v>
      </c>
      <c r="G20" s="66">
        <f>RANK(F20,F$16:F$20,0)</f>
        <v>1</v>
      </c>
      <c r="H20" s="67">
        <f>C8-F20</f>
        <v>-112000</v>
      </c>
      <c r="I20" s="68">
        <f>RANK(H20,H$16:H$20,1)</f>
        <v>1</v>
      </c>
    </row>
    <row r="21" spans="1:9" s="69" customFormat="1" ht="21" customHeight="1" thickTop="1" x14ac:dyDescent="0.25">
      <c r="B21" s="2"/>
      <c r="C21" s="70"/>
      <c r="D21" s="2"/>
      <c r="E21" s="71"/>
      <c r="F21" s="71"/>
      <c r="G21" s="71"/>
      <c r="H21" s="71"/>
      <c r="I21" s="71"/>
    </row>
    <row r="22" spans="1:9" s="69" customFormat="1" ht="21" customHeight="1" x14ac:dyDescent="0.25">
      <c r="B22" s="43"/>
      <c r="C22" s="72"/>
      <c r="D22" s="2"/>
      <c r="E22" s="71"/>
      <c r="F22" s="70"/>
      <c r="G22" s="2"/>
      <c r="H22" s="73"/>
      <c r="I22" s="74"/>
    </row>
    <row r="23" spans="1:9" x14ac:dyDescent="0.25">
      <c r="B23" s="75"/>
      <c r="C23" s="76"/>
      <c r="E23" s="1"/>
    </row>
    <row r="24" spans="1:9" x14ac:dyDescent="0.25">
      <c r="E24" s="1"/>
      <c r="H24" s="2"/>
    </row>
    <row r="25" spans="1:9" x14ac:dyDescent="0.25">
      <c r="B25" s="79"/>
      <c r="C25" s="80"/>
      <c r="D25" s="80"/>
      <c r="E25" s="80"/>
    </row>
    <row r="26" spans="1:9" x14ac:dyDescent="0.25">
      <c r="B26" s="81"/>
      <c r="C26" s="82"/>
      <c r="D26" s="82"/>
      <c r="E26" s="83"/>
    </row>
    <row r="28" spans="1:9" x14ac:dyDescent="0.25">
      <c r="B28" s="81"/>
      <c r="C28" s="82"/>
      <c r="D28" s="82"/>
      <c r="E28" s="83"/>
    </row>
    <row r="29" spans="1:9" x14ac:dyDescent="0.25">
      <c r="B29" s="84"/>
      <c r="C29" s="82"/>
      <c r="D29" s="82"/>
      <c r="E29" s="83"/>
    </row>
    <row r="30" spans="1:9" x14ac:dyDescent="0.25">
      <c r="B30" s="84"/>
      <c r="C30" s="82"/>
      <c r="D30" s="82"/>
      <c r="E30" s="83"/>
    </row>
    <row r="31" spans="1:9" x14ac:dyDescent="0.25">
      <c r="B31" s="84"/>
      <c r="C31" s="82"/>
      <c r="D31" s="82"/>
      <c r="E31" s="83"/>
    </row>
    <row r="32" spans="1:9" x14ac:dyDescent="0.25">
      <c r="B32" s="84"/>
      <c r="C32" s="82"/>
      <c r="D32" s="82"/>
      <c r="E32" s="83"/>
    </row>
    <row r="33" spans="2:5" x14ac:dyDescent="0.25">
      <c r="B33" s="84"/>
      <c r="C33" s="82"/>
      <c r="D33" s="82"/>
      <c r="E33" s="83"/>
    </row>
    <row r="34" spans="2:5" x14ac:dyDescent="0.25">
      <c r="B34" s="84"/>
      <c r="C34" s="82"/>
      <c r="D34" s="82"/>
      <c r="E34" s="83"/>
    </row>
    <row r="35" spans="2:5" x14ac:dyDescent="0.25">
      <c r="B35" s="81"/>
    </row>
    <row r="36" spans="2:5" x14ac:dyDescent="0.25">
      <c r="B36" s="81"/>
    </row>
  </sheetData>
  <mergeCells count="5">
    <mergeCell ref="B2:B3"/>
    <mergeCell ref="C2:C3"/>
    <mergeCell ref="D2:D3"/>
    <mergeCell ref="F12:G12"/>
    <mergeCell ref="F11:G11"/>
  </mergeCells>
  <phoneticPr fontId="2" type="noConversion"/>
  <conditionalFormatting sqref="E4:E8">
    <cfRule type="cellIs" dxfId="1" priority="2" operator="lessThan">
      <formula>6</formula>
    </cfRule>
  </conditionalFormatting>
  <conditionalFormatting sqref="E16:E20">
    <cfRule type="cellIs" dxfId="0" priority="1" operator="lessThan">
      <formula>0</formula>
    </cfRule>
  </conditionalFormatting>
  <pageMargins left="0.39370078740157483" right="0.43307086614173229" top="0.55118110236220474" bottom="0.74803149606299213" header="0.31496062992125984" footer="0.31496062992125984"/>
  <pageSetup paperSize="9" scale="86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showGridLines="0" tabSelected="1" workbookViewId="0">
      <selection sqref="A1:N16"/>
    </sheetView>
  </sheetViews>
  <sheetFormatPr defaultColWidth="9.140625" defaultRowHeight="15" x14ac:dyDescent="0.25"/>
  <cols>
    <col min="1" max="1" width="9.140625" style="87"/>
    <col min="2" max="2" width="6.85546875" style="87" customWidth="1"/>
    <col min="3" max="3" width="31" style="87" customWidth="1"/>
    <col min="4" max="4" width="12.7109375" style="87" bestFit="1" customWidth="1"/>
    <col min="5" max="5" width="10.85546875" style="87" bestFit="1" customWidth="1"/>
    <col min="6" max="6" width="12.7109375" style="87" bestFit="1" customWidth="1"/>
    <col min="7" max="7" width="12.7109375" style="87" customWidth="1"/>
    <col min="8" max="8" width="12.7109375" style="87" bestFit="1" customWidth="1"/>
    <col min="9" max="9" width="12.7109375" style="87" customWidth="1"/>
    <col min="10" max="10" width="12.7109375" style="87" bestFit="1" customWidth="1"/>
    <col min="11" max="11" width="12.7109375" style="87" customWidth="1"/>
    <col min="12" max="12" width="12.7109375" style="87" bestFit="1" customWidth="1"/>
    <col min="13" max="13" width="12.7109375" style="87" customWidth="1"/>
    <col min="14" max="16384" width="9.140625" style="87"/>
  </cols>
  <sheetData>
    <row r="1" spans="1:14" ht="15.75" thickBot="1" x14ac:dyDescent="0.3"/>
    <row r="2" spans="1:14" ht="15.75" thickTop="1" x14ac:dyDescent="0.25">
      <c r="B2" s="120"/>
      <c r="C2" s="121"/>
      <c r="D2" s="117" t="s">
        <v>19</v>
      </c>
      <c r="E2" s="118"/>
      <c r="F2" s="118"/>
      <c r="G2" s="118"/>
      <c r="H2" s="118"/>
      <c r="I2" s="118"/>
      <c r="J2" s="118"/>
      <c r="K2" s="118"/>
      <c r="L2" s="118"/>
      <c r="M2" s="119"/>
      <c r="N2" s="88"/>
    </row>
    <row r="3" spans="1:14" x14ac:dyDescent="0.25">
      <c r="B3" s="122"/>
      <c r="C3" s="123"/>
      <c r="D3" s="126" t="str">
        <f>Inschrijfsom!B4</f>
        <v>A</v>
      </c>
      <c r="E3" s="127"/>
      <c r="F3" s="128" t="str">
        <f>Inschrijfsom!B5</f>
        <v>B</v>
      </c>
      <c r="G3" s="129"/>
      <c r="H3" s="128" t="str">
        <f>Inschrijfsom!B6</f>
        <v>C</v>
      </c>
      <c r="I3" s="129"/>
      <c r="J3" s="128" t="str">
        <f>Inschrijfsom!B7</f>
        <v>D</v>
      </c>
      <c r="K3" s="129"/>
      <c r="L3" s="128" t="str">
        <f>Inschrijfsom!B8</f>
        <v>E</v>
      </c>
      <c r="M3" s="130"/>
    </row>
    <row r="4" spans="1:14" x14ac:dyDescent="0.25">
      <c r="B4" s="89" t="s">
        <v>15</v>
      </c>
      <c r="C4" s="90"/>
      <c r="D4" s="165" t="s">
        <v>31</v>
      </c>
      <c r="E4" s="91" t="s">
        <v>18</v>
      </c>
      <c r="F4" s="165" t="s">
        <v>31</v>
      </c>
      <c r="G4" s="91" t="s">
        <v>18</v>
      </c>
      <c r="H4" s="165" t="s">
        <v>31</v>
      </c>
      <c r="I4" s="91" t="s">
        <v>18</v>
      </c>
      <c r="J4" s="165" t="s">
        <v>31</v>
      </c>
      <c r="K4" s="91" t="s">
        <v>18</v>
      </c>
      <c r="L4" s="165" t="s">
        <v>31</v>
      </c>
      <c r="M4" s="92" t="s">
        <v>18</v>
      </c>
    </row>
    <row r="5" spans="1:14" ht="15.75" thickBot="1" x14ac:dyDescent="0.3">
      <c r="B5" s="124" t="s">
        <v>14</v>
      </c>
      <c r="C5" s="125"/>
      <c r="D5" s="111" t="s">
        <v>14</v>
      </c>
      <c r="E5" s="112"/>
      <c r="F5" s="112"/>
      <c r="G5" s="112"/>
      <c r="H5" s="112"/>
      <c r="I5" s="112"/>
      <c r="J5" s="112"/>
      <c r="K5" s="112"/>
      <c r="L5" s="112"/>
      <c r="M5" s="113"/>
    </row>
    <row r="6" spans="1:14" ht="30" x14ac:dyDescent="0.25">
      <c r="A6" s="145" t="s">
        <v>16</v>
      </c>
      <c r="B6" s="147" t="s">
        <v>22</v>
      </c>
      <c r="C6" s="146"/>
      <c r="D6" s="140">
        <f>AVERAGE(D8:D14)</f>
        <v>6</v>
      </c>
      <c r="E6" s="141"/>
      <c r="F6" s="140">
        <f>AVERAGE(F8:F14)</f>
        <v>7</v>
      </c>
      <c r="G6" s="141"/>
      <c r="H6" s="140">
        <f>AVERAGE(H8:H14)</f>
        <v>8</v>
      </c>
      <c r="I6" s="141"/>
      <c r="J6" s="140">
        <f>AVERAGE(J8:J14)</f>
        <v>9</v>
      </c>
      <c r="K6" s="141"/>
      <c r="L6" s="140">
        <f>AVERAGE(L8:L14)</f>
        <v>10</v>
      </c>
      <c r="M6" s="93"/>
    </row>
    <row r="7" spans="1:14" x14ac:dyDescent="0.25">
      <c r="B7" s="144"/>
      <c r="C7" s="134"/>
      <c r="D7" s="142"/>
      <c r="E7" s="143"/>
      <c r="F7" s="142"/>
      <c r="G7" s="143"/>
      <c r="H7" s="142"/>
      <c r="I7" s="143"/>
      <c r="J7" s="142"/>
      <c r="K7" s="143"/>
      <c r="L7" s="142"/>
      <c r="M7" s="94"/>
    </row>
    <row r="8" spans="1:14" x14ac:dyDescent="0.25">
      <c r="B8" s="132" t="s">
        <v>25</v>
      </c>
      <c r="C8" s="160" t="s">
        <v>23</v>
      </c>
      <c r="D8" s="138">
        <v>6</v>
      </c>
      <c r="E8" s="139"/>
      <c r="F8" s="138">
        <v>7</v>
      </c>
      <c r="G8" s="139"/>
      <c r="H8" s="138">
        <v>8</v>
      </c>
      <c r="I8" s="139"/>
      <c r="J8" s="138">
        <v>9</v>
      </c>
      <c r="K8" s="139"/>
      <c r="L8" s="138">
        <v>10</v>
      </c>
      <c r="M8" s="94"/>
    </row>
    <row r="9" spans="1:14" x14ac:dyDescent="0.25">
      <c r="B9" s="132"/>
      <c r="C9" s="131" t="s">
        <v>29</v>
      </c>
      <c r="D9" s="138"/>
      <c r="E9" s="139"/>
      <c r="F9" s="138"/>
      <c r="G9" s="139"/>
      <c r="H9" s="138"/>
      <c r="I9" s="139"/>
      <c r="J9" s="138"/>
      <c r="K9" s="139"/>
      <c r="L9" s="138"/>
      <c r="M9" s="94"/>
    </row>
    <row r="10" spans="1:14" x14ac:dyDescent="0.25">
      <c r="B10" s="132"/>
      <c r="C10" s="131" t="s">
        <v>28</v>
      </c>
      <c r="D10" s="138"/>
      <c r="E10" s="139"/>
      <c r="F10" s="138"/>
      <c r="G10" s="139"/>
      <c r="H10" s="138"/>
      <c r="I10" s="139"/>
      <c r="J10" s="138"/>
      <c r="K10" s="139"/>
      <c r="L10" s="138"/>
      <c r="M10" s="94"/>
    </row>
    <row r="11" spans="1:14" x14ac:dyDescent="0.25">
      <c r="B11" s="132"/>
      <c r="C11" s="131" t="s">
        <v>27</v>
      </c>
      <c r="D11" s="138"/>
      <c r="E11" s="139"/>
      <c r="F11" s="138"/>
      <c r="G11" s="139"/>
      <c r="H11" s="138"/>
      <c r="I11" s="139"/>
      <c r="J11" s="138"/>
      <c r="K11" s="139"/>
      <c r="L11" s="138"/>
      <c r="M11" s="94"/>
    </row>
    <row r="12" spans="1:14" x14ac:dyDescent="0.25">
      <c r="B12" s="133"/>
      <c r="C12" s="95"/>
      <c r="D12" s="162"/>
      <c r="E12" s="163"/>
      <c r="F12" s="162"/>
      <c r="G12" s="163"/>
      <c r="H12" s="162"/>
      <c r="I12" s="163"/>
      <c r="J12" s="162"/>
      <c r="K12" s="163"/>
      <c r="L12" s="162"/>
      <c r="M12" s="96"/>
    </row>
    <row r="13" spans="1:14" x14ac:dyDescent="0.25">
      <c r="B13" s="132" t="s">
        <v>26</v>
      </c>
      <c r="C13" s="161" t="s">
        <v>24</v>
      </c>
      <c r="D13" s="138">
        <v>6</v>
      </c>
      <c r="E13" s="139"/>
      <c r="F13" s="138">
        <v>7</v>
      </c>
      <c r="G13" s="139"/>
      <c r="H13" s="138">
        <v>8</v>
      </c>
      <c r="I13" s="139"/>
      <c r="J13" s="138">
        <v>9</v>
      </c>
      <c r="K13" s="139"/>
      <c r="L13" s="138">
        <v>10</v>
      </c>
      <c r="M13" s="94"/>
    </row>
    <row r="14" spans="1:14" ht="60.75" thickBot="1" x14ac:dyDescent="0.3">
      <c r="B14" s="133"/>
      <c r="C14" s="159" t="s">
        <v>30</v>
      </c>
      <c r="D14" s="164"/>
      <c r="E14" s="163"/>
      <c r="F14" s="164"/>
      <c r="G14" s="163"/>
      <c r="H14" s="164"/>
      <c r="I14" s="163"/>
      <c r="J14" s="164"/>
      <c r="K14" s="163"/>
      <c r="L14" s="164"/>
      <c r="M14" s="96"/>
    </row>
    <row r="15" spans="1:14" ht="15.75" thickBot="1" x14ac:dyDescent="0.3">
      <c r="B15" s="97"/>
      <c r="C15" s="98"/>
      <c r="D15" s="114"/>
      <c r="E15" s="115"/>
      <c r="F15" s="114"/>
      <c r="G15" s="115"/>
      <c r="H15" s="114"/>
      <c r="I15" s="115"/>
      <c r="J15" s="114"/>
      <c r="K15" s="115"/>
      <c r="L15" s="114"/>
      <c r="M15" s="116"/>
    </row>
    <row r="16" spans="1:14" ht="15.75" thickTop="1" x14ac:dyDescent="0.25"/>
  </sheetData>
  <mergeCells count="14">
    <mergeCell ref="D2:M2"/>
    <mergeCell ref="B2:C3"/>
    <mergeCell ref="B5:C5"/>
    <mergeCell ref="D3:E3"/>
    <mergeCell ref="F3:G3"/>
    <mergeCell ref="H3:I3"/>
    <mergeCell ref="J3:K3"/>
    <mergeCell ref="L3:M3"/>
    <mergeCell ref="D5:M5"/>
    <mergeCell ref="D15:E15"/>
    <mergeCell ref="F15:G15"/>
    <mergeCell ref="H15:I15"/>
    <mergeCell ref="J15:K15"/>
    <mergeCell ref="L15:M15"/>
  </mergeCells>
  <pageMargins left="0.43307086614173229" right="0.31496062992125984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Inschrijfsom</vt:lpstr>
      <vt:lpstr>Kwaliteit</vt:lpstr>
      <vt:lpstr>Inschrijfsom!Afdrukbereik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Beoordelingsmatrix</dc:title>
  <dc:creator>Ralph Rheiter</dc:creator>
  <cp:lastModifiedBy>Ralph Rheiter</cp:lastModifiedBy>
  <cp:lastPrinted>2015-09-01T06:17:28Z</cp:lastPrinted>
  <dcterms:created xsi:type="dcterms:W3CDTF">2002-11-07T15:28:00Z</dcterms:created>
  <dcterms:modified xsi:type="dcterms:W3CDTF">2023-11-03T13:36:56Z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Type">
    <vt:lpwstr>16</vt:lpwstr>
  </property>
  <property fmtid="{D5CDD505-2E9C-101B-9397-08002B2CF9AE}" pid="3" name="Status">
    <vt:lpwstr>Rough</vt:lpwstr>
  </property>
  <property fmtid="{D5CDD505-2E9C-101B-9397-08002B2CF9AE}" pid="4" name="Subject0">
    <vt:lpwstr>49</vt:lpwstr>
  </property>
  <property fmtid="{D5CDD505-2E9C-101B-9397-08002B2CF9AE}" pid="5" name="Order">
    <vt:lpwstr>13700.0000000000</vt:lpwstr>
  </property>
  <property fmtid="{D5CDD505-2E9C-101B-9397-08002B2CF9AE}" pid="6" name="SPSDescription">
    <vt:lpwstr/>
  </property>
  <property fmtid="{D5CDD505-2E9C-101B-9397-08002B2CF9AE}" pid="7" name="Owner">
    <vt:lpwstr/>
  </property>
</Properties>
</file>