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stichtingtechnotrend-my.sharepoint.com/personal/tim_vanderheide_jma_nl/Documents/Documenten/Projecten/Aanbestedingen/Heusden/2024 milieustraat/"/>
    </mc:Choice>
  </mc:AlternateContent>
  <xr:revisionPtr revIDLastSave="0" documentId="8_{97E55C06-F97F-48C7-A459-A3D08CD68812}" xr6:coauthVersionLast="47" xr6:coauthVersionMax="47" xr10:uidLastSave="{00000000-0000-0000-0000-000000000000}"/>
  <workbookProtection workbookAlgorithmName="SHA-512" workbookHashValue="ojShCbFr9VUjZrT3NduI/mBNKZpkWBeUVBZmPJ3f+bTuLZjHTJonqGIGWk4gZaU8ryNW8PGJLHRFgmxbXMp1Bw==" workbookSaltValue="jTaTOHrxa2cy+KI2hlpFFQ==" workbookSpinCount="100000" lockStructure="1"/>
  <bookViews>
    <workbookView xWindow="-23148" yWindow="780" windowWidth="23256" windowHeight="12576" xr2:uid="{00000000-000D-0000-FFFF-FFFF00000000}"/>
  </bookViews>
  <sheets>
    <sheet name="Perceel 1 v8" sheetId="1" r:id="rId1"/>
    <sheet name="Perceel 2 v8" sheetId="2" r:id="rId2"/>
    <sheet name="Perceel 3 v8" sheetId="4" r:id="rId3"/>
    <sheet name="Perceel 4 v8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1" l="1"/>
  <c r="E28" i="1"/>
  <c r="E87" i="1"/>
  <c r="E57" i="1"/>
  <c r="E54" i="1"/>
  <c r="E10" i="1"/>
  <c r="E35" i="8" l="1"/>
  <c r="E30" i="4"/>
  <c r="E16" i="1" l="1"/>
  <c r="E55" i="1" l="1"/>
  <c r="E58" i="1" s="1"/>
  <c r="E14" i="1" l="1"/>
  <c r="E34" i="8" l="1"/>
  <c r="E29" i="4"/>
  <c r="E39" i="2"/>
  <c r="E38" i="2"/>
  <c r="E88" i="1"/>
  <c r="E89" i="1" s="1"/>
  <c r="E36" i="8" l="1"/>
  <c r="E31" i="4"/>
  <c r="E40" i="2"/>
  <c r="E11" i="2"/>
  <c r="E15" i="1"/>
  <c r="E64" i="1" l="1"/>
  <c r="E63" i="1"/>
  <c r="E65" i="1" s="1"/>
  <c r="E30" i="8" l="1"/>
  <c r="E39" i="8"/>
  <c r="E40" i="8" s="1"/>
  <c r="E34" i="4"/>
  <c r="E35" i="4" s="1"/>
  <c r="E25" i="4"/>
  <c r="E43" i="2"/>
  <c r="E44" i="2" s="1"/>
  <c r="E34" i="2"/>
  <c r="E33" i="2"/>
  <c r="E74" i="1"/>
  <c r="E75" i="1"/>
  <c r="E76" i="1"/>
  <c r="E77" i="1"/>
  <c r="E78" i="1"/>
  <c r="E79" i="1"/>
  <c r="E80" i="1"/>
  <c r="E81" i="1"/>
  <c r="E82" i="1"/>
  <c r="E83" i="1"/>
  <c r="E73" i="1"/>
  <c r="E92" i="1"/>
  <c r="E93" i="1" s="1"/>
  <c r="E45" i="1"/>
  <c r="E46" i="1"/>
  <c r="E31" i="1"/>
  <c r="E32" i="1"/>
  <c r="E33" i="1"/>
  <c r="E84" i="1" l="1"/>
  <c r="E44" i="1"/>
  <c r="E31" i="8" l="1"/>
  <c r="E20" i="8"/>
  <c r="E21" i="8" s="1"/>
  <c r="E15" i="8"/>
  <c r="E16" i="8" s="1"/>
  <c r="E10" i="8"/>
  <c r="E11" i="8" s="1"/>
  <c r="E41" i="1"/>
  <c r="E43" i="1"/>
  <c r="E25" i="8" l="1"/>
  <c r="E12" i="1"/>
  <c r="E13" i="1"/>
  <c r="E10" i="2" l="1"/>
  <c r="E12" i="2" s="1"/>
  <c r="E11" i="1" l="1"/>
  <c r="E17" i="1" s="1"/>
  <c r="E22" i="1"/>
  <c r="E23" i="1" l="1"/>
  <c r="E24" i="1"/>
  <c r="E25" i="1"/>
  <c r="E26" i="1"/>
  <c r="E27" i="1"/>
  <c r="E29" i="1"/>
  <c r="E30" i="1"/>
  <c r="E38" i="1"/>
  <c r="E39" i="1"/>
  <c r="E40" i="1"/>
  <c r="E15" i="4"/>
  <c r="E16" i="4" s="1"/>
  <c r="E10" i="4"/>
  <c r="E47" i="1" l="1"/>
  <c r="E34" i="1"/>
  <c r="E11" i="4"/>
  <c r="E20" i="4" s="1"/>
  <c r="E26" i="4"/>
  <c r="E35" i="2"/>
  <c r="E68" i="1" l="1"/>
  <c r="E24" i="2"/>
  <c r="E23" i="2"/>
  <c r="E17" i="2"/>
  <c r="E18" i="2"/>
  <c r="E25" i="2" l="1"/>
  <c r="E19" i="2"/>
  <c r="E29" i="2" s="1"/>
</calcChain>
</file>

<file path=xl/sharedStrings.xml><?xml version="1.0" encoding="utf-8"?>
<sst xmlns="http://schemas.openxmlformats.org/spreadsheetml/2006/main" count="358" uniqueCount="118">
  <si>
    <t>Transport en verwerking afvalstromen milieustraat in gemeente Heusden</t>
  </si>
  <si>
    <t>Alleen de gele vakken invullen</t>
  </si>
  <si>
    <t>PERCEEL 1</t>
  </si>
  <si>
    <t>Inschrijfprijs huur inzamelmiddelen</t>
  </si>
  <si>
    <t>Kosten huur inzamelmiddel per jaar</t>
  </si>
  <si>
    <t>Aantal containers/zakken*</t>
  </si>
  <si>
    <t>Prijs per container/zak</t>
  </si>
  <si>
    <t>Kosten per jaar</t>
  </si>
  <si>
    <t>12 m3 - max. 130 cm hoog</t>
  </si>
  <si>
    <t>15 m3 - max. 150 cm hoog</t>
  </si>
  <si>
    <t>20 m3 - perscontainer</t>
  </si>
  <si>
    <t>Totale huur inzamelmiddelen</t>
  </si>
  <si>
    <r>
      <t>Inschrijfprijs transport</t>
    </r>
    <r>
      <rPr>
        <b/>
        <sz val="11"/>
        <color rgb="FFFF0000"/>
        <rFont val="Calibri"/>
        <family val="2"/>
        <scheme val="minor"/>
      </rPr>
      <t/>
    </r>
  </si>
  <si>
    <t>Transportkosten van de afvalstoffen</t>
  </si>
  <si>
    <t>Transporten per jaar*</t>
  </si>
  <si>
    <t>Prijs per transport</t>
  </si>
  <si>
    <t>Asbest (incl. afvoeren en leveren big bag)</t>
  </si>
  <si>
    <t>Autobanden (incl. velg)</t>
  </si>
  <si>
    <t>A/B-hout</t>
  </si>
  <si>
    <t>C-hout</t>
  </si>
  <si>
    <t>Dakleer en teerafval</t>
  </si>
  <si>
    <t xml:space="preserve">EPS </t>
  </si>
  <si>
    <t>Gips en gasbeton</t>
  </si>
  <si>
    <t>Grof huishoudelijk afval</t>
  </si>
  <si>
    <t>Grond</t>
  </si>
  <si>
    <t>Hard plastic</t>
  </si>
  <si>
    <t>(Schoon) puin</t>
  </si>
  <si>
    <t>Totale transportkosten</t>
  </si>
  <si>
    <t>Inschrijfprijs verwerking</t>
  </si>
  <si>
    <t>Verwerkingskosten van de afvalstoffen**</t>
  </si>
  <si>
    <t>Ton per jaar*</t>
  </si>
  <si>
    <t>Prijs per ton</t>
  </si>
  <si>
    <t>Asbest (incl. big bag)</t>
  </si>
  <si>
    <t>EPS**</t>
  </si>
  <si>
    <t>Hergebruik (voorbereiding)</t>
  </si>
  <si>
    <t>Totale verwerkingskosten</t>
  </si>
  <si>
    <t>Recycling (gelijke/vergelijkbare toepassing)</t>
  </si>
  <si>
    <t>* Hoeveelheden zijn indicatief, er kunnen geen rechten aan ontleend worden</t>
  </si>
  <si>
    <t>Recycling (niet gelijke/vergelijkbare toepassing)</t>
  </si>
  <si>
    <t>**In geval verwerker zakken vraagt dient hier de prijs inclusief zakken en een ophangframe te worden ingevuld.</t>
  </si>
  <si>
    <t>Chemische recycling</t>
  </si>
  <si>
    <t>Andere toepassing</t>
  </si>
  <si>
    <t>Inschrijfprijs verwerking marktprijzen</t>
  </si>
  <si>
    <t>Verbranden</t>
  </si>
  <si>
    <t>Verwerkingskosten van de afvalstoffen</t>
  </si>
  <si>
    <t>Afwijking op marktprijs per ton**</t>
  </si>
  <si>
    <t>Opbrengsten per jaar</t>
  </si>
  <si>
    <t>Storten/lozen</t>
  </si>
  <si>
    <t>(Nog) niet bekend</t>
  </si>
  <si>
    <t>Totale inschrijfsom inzamelmiddelen, transport en verwerking (kosten/jaar)</t>
  </si>
  <si>
    <t>Gunningscriterium Verwerking</t>
  </si>
  <si>
    <t>Antwoord (keuzemenu)*</t>
  </si>
  <si>
    <t>Puntenscore</t>
  </si>
  <si>
    <t>Diesel Euro 6 norm/EEV</t>
  </si>
  <si>
    <t>Hybride voertuig</t>
  </si>
  <si>
    <t>CNG/LNG</t>
  </si>
  <si>
    <r>
      <rPr>
        <b/>
        <sz val="10"/>
        <color theme="1"/>
        <rFont val="Calibri"/>
        <family val="2"/>
        <scheme val="minor"/>
      </rPr>
      <t>Bio</t>
    </r>
    <r>
      <rPr>
        <sz val="10"/>
        <color theme="1"/>
        <rFont val="Calibri"/>
        <family val="2"/>
        <scheme val="minor"/>
      </rPr>
      <t xml:space="preserve"> CNG/LNG, B100 of HVO100</t>
    </r>
  </si>
  <si>
    <t>EPS</t>
  </si>
  <si>
    <t>Waterstof/elektrisch rijden</t>
  </si>
  <si>
    <t>Hard Plastic</t>
  </si>
  <si>
    <t>* Selecteer de verwerkingsmethode voor de afvalstromen waarvoor u inschrijft</t>
  </si>
  <si>
    <t>Antwoord (keuzemenu)</t>
  </si>
  <si>
    <t>Gunningcriterium Transportafstand*</t>
  </si>
  <si>
    <t xml:space="preserve">Adres standplaats: </t>
  </si>
  <si>
    <t>* Adres: Duinweg 37, 5151RK Drunen, enkele afstand gemeten via Routenet, kortste afstand, vrachtverkeer 40T.</t>
  </si>
  <si>
    <t>Aldus naar waarheid opgemaakt te ................... op …................. 2024</t>
  </si>
  <si>
    <t>Naam inschrijver:</t>
  </si>
  <si>
    <t>Naam:</t>
  </si>
  <si>
    <t>Functie:</t>
  </si>
  <si>
    <t>Handtekening:</t>
  </si>
  <si>
    <t>PERCEEL 2</t>
  </si>
  <si>
    <t>Kosten huur per inzamelmiddel</t>
  </si>
  <si>
    <t>Aantal containers*</t>
  </si>
  <si>
    <t>Prijs per container</t>
  </si>
  <si>
    <t>Inschrijfprijs transport</t>
  </si>
  <si>
    <t>Matrassen</t>
  </si>
  <si>
    <t>Tapijt</t>
  </si>
  <si>
    <t>PERCEEL 3</t>
  </si>
  <si>
    <t>Groenafval</t>
  </si>
  <si>
    <t>Totale inschrijfsom transport en verwerking (kosten/jaar)</t>
  </si>
  <si>
    <t>* Selecteer de verwerkingsmethode voor de afvalstroom waarvoor u inschrijft</t>
  </si>
  <si>
    <t>PERCEEL 4</t>
  </si>
  <si>
    <t>40m3</t>
  </si>
  <si>
    <t>Metalen</t>
  </si>
  <si>
    <t>Inschrijfprijs verwerking grof huishoudelijk afval</t>
  </si>
  <si>
    <t>(% x tonnage) x prijs</t>
  </si>
  <si>
    <t>% GHA aangeboden voor verbranding</t>
  </si>
  <si>
    <t>prijs per ton</t>
  </si>
  <si>
    <t>WBM</t>
  </si>
  <si>
    <t>Kosten belasting milieugrondslag</t>
  </si>
  <si>
    <t xml:space="preserve">0 &lt; 15 </t>
  </si>
  <si>
    <t xml:space="preserve">&gt;15 &lt; 25 </t>
  </si>
  <si>
    <t xml:space="preserve">&gt;25 &lt; 35 </t>
  </si>
  <si>
    <t xml:space="preserve">&gt;35 &lt; 45 </t>
  </si>
  <si>
    <t xml:space="preserve">&gt;45 &lt; 55 </t>
  </si>
  <si>
    <t xml:space="preserve">&gt; 55 </t>
  </si>
  <si>
    <t>Op welke brandstof rijden X% van alle in te zetten transportvoertuigen (brandstof ranking Natuur &amp; Milieu 2017)?</t>
  </si>
  <si>
    <t>Percentage inzet*</t>
  </si>
  <si>
    <t>Gunningscriterium Duurzaam Transport</t>
  </si>
  <si>
    <t>Puntenscore * % inzet</t>
  </si>
  <si>
    <t>* Verdeling van inzet voertuigen welke gedurende de originele looptijd van de overeenkomst wordt behaald. % moet optellen tot 100%.</t>
  </si>
  <si>
    <t>40 m3 (gesloten)</t>
  </si>
  <si>
    <t>* OPTIONEEL: 30m3 (gesloten)</t>
  </si>
  <si>
    <t>40 m3 (open)</t>
  </si>
  <si>
    <t>* ten behoeve van prijsafspraak</t>
  </si>
  <si>
    <t>Grof huishoudelijk afval afkomstig uit perscontainer</t>
  </si>
  <si>
    <t>Grof huishoudelijk afval afkomstig uit open container</t>
  </si>
  <si>
    <t>Ton per jaar***</t>
  </si>
  <si>
    <t xml:space="preserve">*** Hoeveelheden zijn indicatief, hier is met nadruk sprake van een schatting ten behoeve van de berekening, er kunnen geen rechten aan ontleend worden. </t>
  </si>
  <si>
    <t>40m3 - asbestcontainer (gesloten)</t>
  </si>
  <si>
    <t>Gips***</t>
  </si>
  <si>
    <t>Gasbeton***</t>
  </si>
  <si>
    <t xml:space="preserve">*** De daadwerkelijke verhouding van tonnages gips en gasbeton is onbekend, hier is een schatting gemaakt. </t>
  </si>
  <si>
    <t>Voorbereiding voor hergebruik</t>
  </si>
  <si>
    <t>Andere nuttige toepassing</t>
  </si>
  <si>
    <t xml:space="preserve">** O.b.v. marktprijzen branchespecifieke index geldig op 1 juli 2024. Een eventuele opslag of afslag op de marktprijs dient ingevuld te worden in D20. Bij een opslag (+) is sprake van een hogere opbrengst voor Opdrachtgever. Bij een afslag (-) is sprake van een lagere opbrengst voor Opdrachtgever. </t>
  </si>
  <si>
    <t xml:space="preserve">** O.b.v. marktprijzen branchespecifieke index geldig op 1 juli 2024. Een eventuele opslag of afslag op de marktprijs dient ingevuld te worden in D63 en D64. Bij een opslag (+) is sprake van een hogere opbrengst voor Opdrachtgever. Bij een afslag (-) is sprake van een lagere opbrengst voor Opdrachtgever. </t>
  </si>
  <si>
    <t>Bijlage 3: inschrijvingstabel - VERSIE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</si>
</sst>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Verdana"/>
      <family val="2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193">
    <xf numFmtId="0" fontId="0" fillId="0" borderId="0" xfId="0"/>
    <xf numFmtId="44" fontId="5" fillId="0" borderId="10" xfId="1" applyFont="1" applyBorder="1" applyAlignment="1" applyProtection="1">
      <alignment horizontal="center"/>
    </xf>
    <xf numFmtId="44" fontId="1" fillId="0" borderId="26" xfId="1" applyFont="1" applyFill="1" applyBorder="1" applyAlignment="1" applyProtection="1">
      <alignment horizontal="left"/>
    </xf>
    <xf numFmtId="44" fontId="1" fillId="5" borderId="27" xfId="1" applyFont="1" applyFill="1" applyBorder="1" applyAlignment="1" applyProtection="1">
      <alignment horizontal="center"/>
    </xf>
    <xf numFmtId="44" fontId="1" fillId="0" borderId="26" xfId="1" applyFont="1" applyBorder="1" applyAlignment="1" applyProtection="1">
      <alignment horizontal="left"/>
    </xf>
    <xf numFmtId="44" fontId="0" fillId="0" borderId="10" xfId="1" applyFont="1" applyBorder="1" applyAlignment="1" applyProtection="1">
      <alignment horizontal="center"/>
    </xf>
    <xf numFmtId="44" fontId="5" fillId="3" borderId="1" xfId="1" applyFont="1" applyFill="1" applyBorder="1" applyAlignment="1" applyProtection="1">
      <alignment horizontal="center"/>
      <protection locked="0"/>
    </xf>
    <xf numFmtId="44" fontId="5" fillId="3" borderId="0" xfId="1" applyFont="1" applyFill="1" applyBorder="1" applyAlignment="1" applyProtection="1">
      <alignment horizontal="center"/>
      <protection locked="0"/>
    </xf>
    <xf numFmtId="44" fontId="0" fillId="3" borderId="1" xfId="1" applyFont="1" applyFill="1" applyBorder="1" applyAlignment="1" applyProtection="1">
      <alignment horizontal="center"/>
      <protection locked="0"/>
    </xf>
    <xf numFmtId="0" fontId="6" fillId="6" borderId="7" xfId="0" applyFont="1" applyFill="1" applyBorder="1" applyAlignment="1" applyProtection="1">
      <alignment horizontal="left" vertical="center"/>
      <protection locked="0"/>
    </xf>
    <xf numFmtId="0" fontId="6" fillId="6" borderId="8" xfId="0" applyFont="1" applyFill="1" applyBorder="1" applyAlignment="1" applyProtection="1">
      <alignment horizontal="left" vertical="center"/>
      <protection locked="0"/>
    </xf>
    <xf numFmtId="44" fontId="8" fillId="5" borderId="27" xfId="1" applyFont="1" applyFill="1" applyBorder="1" applyAlignment="1" applyProtection="1">
      <alignment horizontal="center"/>
    </xf>
    <xf numFmtId="44" fontId="4" fillId="0" borderId="10" xfId="1" applyFont="1" applyBorder="1" applyAlignment="1" applyProtection="1">
      <alignment horizontal="center"/>
    </xf>
    <xf numFmtId="44" fontId="5" fillId="0" borderId="15" xfId="1" applyFont="1" applyBorder="1" applyAlignment="1" applyProtection="1">
      <alignment horizontal="center"/>
    </xf>
    <xf numFmtId="44" fontId="5" fillId="3" borderId="33" xfId="1" applyFont="1" applyFill="1" applyBorder="1" applyAlignment="1" applyProtection="1">
      <alignment horizontal="center"/>
      <protection locked="0"/>
    </xf>
    <xf numFmtId="44" fontId="1" fillId="0" borderId="23" xfId="1" applyFont="1" applyFill="1" applyBorder="1" applyAlignment="1" applyProtection="1">
      <alignment horizontal="left"/>
    </xf>
    <xf numFmtId="44" fontId="0" fillId="3" borderId="0" xfId="1" applyFont="1" applyFill="1" applyBorder="1" applyAlignment="1" applyProtection="1">
      <alignment horizontal="center"/>
      <protection locked="0"/>
    </xf>
    <xf numFmtId="44" fontId="1" fillId="2" borderId="5" xfId="1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44" fontId="5" fillId="3" borderId="19" xfId="1" applyFont="1" applyFill="1" applyBorder="1" applyAlignment="1" applyProtection="1">
      <alignment horizontal="center"/>
      <protection locked="0"/>
    </xf>
    <xf numFmtId="44" fontId="5" fillId="3" borderId="3" xfId="1" applyFont="1" applyFill="1" applyBorder="1" applyAlignment="1" applyProtection="1">
      <alignment horizontal="center"/>
      <protection locked="0"/>
    </xf>
    <xf numFmtId="44" fontId="5" fillId="0" borderId="24" xfId="1" applyFont="1" applyBorder="1" applyAlignment="1" applyProtection="1">
      <alignment horizontal="center"/>
    </xf>
    <xf numFmtId="44" fontId="1" fillId="5" borderId="29" xfId="1" applyFont="1" applyFill="1" applyBorder="1" applyAlignment="1" applyProtection="1">
      <alignment horizontal="center"/>
    </xf>
    <xf numFmtId="44" fontId="5" fillId="3" borderId="47" xfId="1" applyFont="1" applyFill="1" applyBorder="1" applyAlignment="1" applyProtection="1">
      <alignment horizontal="center"/>
      <protection locked="0"/>
    </xf>
    <xf numFmtId="44" fontId="1" fillId="0" borderId="21" xfId="1" applyFont="1" applyFill="1" applyBorder="1" applyAlignment="1" applyProtection="1">
      <alignment horizontal="left"/>
    </xf>
    <xf numFmtId="44" fontId="5" fillId="3" borderId="2" xfId="1" applyFont="1" applyFill="1" applyBorder="1" applyAlignment="1" applyProtection="1">
      <alignment horizontal="center"/>
      <protection locked="0"/>
    </xf>
    <xf numFmtId="0" fontId="11" fillId="6" borderId="6" xfId="0" applyFont="1" applyFill="1" applyBorder="1" applyAlignment="1" applyProtection="1">
      <alignment horizontal="left" vertical="center"/>
      <protection locked="0"/>
    </xf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40" xfId="0" applyBorder="1"/>
    <xf numFmtId="0" fontId="2" fillId="0" borderId="0" xfId="0" applyFont="1"/>
    <xf numFmtId="0" fontId="0" fillId="0" borderId="41" xfId="0" applyBorder="1"/>
    <xf numFmtId="0" fontId="1" fillId="0" borderId="0" xfId="0" applyFont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4" fillId="0" borderId="30" xfId="0" applyFont="1" applyBorder="1"/>
    <xf numFmtId="0" fontId="4" fillId="0" borderId="2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5" fillId="0" borderId="28" xfId="0" applyFont="1" applyBorder="1"/>
    <xf numFmtId="0" fontId="5" fillId="0" borderId="1" xfId="0" applyFont="1" applyBorder="1" applyAlignment="1">
      <alignment horizontal="center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5" fillId="0" borderId="41" xfId="0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9" xfId="0" applyFont="1" applyBorder="1"/>
    <xf numFmtId="0" fontId="4" fillId="0" borderId="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9" xfId="0" applyFont="1" applyBorder="1"/>
    <xf numFmtId="0" fontId="0" fillId="0" borderId="1" xfId="0" applyBorder="1" applyAlignment="1">
      <alignment horizontal="center"/>
    </xf>
    <xf numFmtId="0" fontId="4" fillId="0" borderId="28" xfId="0" applyFont="1" applyBorder="1"/>
    <xf numFmtId="0" fontId="5" fillId="0" borderId="0" xfId="0" applyFont="1"/>
    <xf numFmtId="0" fontId="3" fillId="0" borderId="0" xfId="0" applyFont="1"/>
    <xf numFmtId="0" fontId="1" fillId="2" borderId="6" xfId="0" applyFont="1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0" borderId="0" xfId="0" applyAlignment="1">
      <alignment horizontal="left"/>
    </xf>
    <xf numFmtId="0" fontId="1" fillId="4" borderId="11" xfId="0" applyFont="1" applyFill="1" applyBorder="1"/>
    <xf numFmtId="0" fontId="1" fillId="4" borderId="14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0" borderId="25" xfId="0" applyFont="1" applyBorder="1"/>
    <xf numFmtId="0" fontId="1" fillId="5" borderId="20" xfId="0" applyFont="1" applyFill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0" fillId="0" borderId="41" xfId="0" applyBorder="1" applyAlignment="1">
      <alignment horizontal="center"/>
    </xf>
    <xf numFmtId="0" fontId="9" fillId="0" borderId="0" xfId="0" applyFont="1"/>
    <xf numFmtId="0" fontId="0" fillId="5" borderId="46" xfId="0" applyFill="1" applyBorder="1" applyAlignment="1">
      <alignment horizontal="center"/>
    </xf>
    <xf numFmtId="0" fontId="12" fillId="0" borderId="9" xfId="0" applyFont="1" applyBorder="1" applyAlignment="1">
      <alignment vertical="center"/>
    </xf>
    <xf numFmtId="0" fontId="12" fillId="0" borderId="16" xfId="0" applyFont="1" applyBorder="1" applyAlignment="1">
      <alignment vertical="top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0" fillId="0" borderId="42" xfId="0" applyBorder="1"/>
    <xf numFmtId="0" fontId="6" fillId="0" borderId="43" xfId="0" applyFont="1" applyBorder="1" applyAlignment="1">
      <alignment vertical="center"/>
    </xf>
    <xf numFmtId="0" fontId="6" fillId="0" borderId="43" xfId="0" applyFont="1" applyBorder="1" applyAlignment="1">
      <alignment horizontal="left" vertical="center"/>
    </xf>
    <xf numFmtId="0" fontId="0" fillId="0" borderId="44" xfId="0" applyBorder="1"/>
    <xf numFmtId="0" fontId="6" fillId="0" borderId="0" xfId="0" applyFont="1" applyAlignment="1">
      <alignment vertical="top"/>
    </xf>
    <xf numFmtId="0" fontId="0" fillId="3" borderId="16" xfId="0" applyFill="1" applyBorder="1" applyAlignment="1" applyProtection="1">
      <alignment vertical="center"/>
      <protection locked="0"/>
    </xf>
    <xf numFmtId="0" fontId="14" fillId="0" borderId="1" xfId="0" applyFont="1" applyBorder="1" applyAlignment="1">
      <alignment horizontal="center"/>
    </xf>
    <xf numFmtId="0" fontId="1" fillId="4" borderId="6" xfId="0" applyFont="1" applyFill="1" applyBorder="1"/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0" fillId="0" borderId="43" xfId="0" applyBorder="1"/>
    <xf numFmtId="0" fontId="4" fillId="0" borderId="3" xfId="0" applyFont="1" applyBorder="1" applyAlignment="1">
      <alignment horizontal="center"/>
    </xf>
    <xf numFmtId="0" fontId="4" fillId="0" borderId="41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39" xfId="0" applyFont="1" applyBorder="1"/>
    <xf numFmtId="0" fontId="5" fillId="0" borderId="19" xfId="0" applyFont="1" applyBorder="1" applyAlignment="1">
      <alignment horizontal="center"/>
    </xf>
    <xf numFmtId="0" fontId="1" fillId="0" borderId="16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2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5" fillId="0" borderId="28" xfId="0" applyFont="1" applyBorder="1" applyAlignment="1">
      <alignment horizontal="left"/>
    </xf>
    <xf numFmtId="0" fontId="5" fillId="0" borderId="45" xfId="0" applyFont="1" applyBorder="1" applyAlignment="1">
      <alignment horizontal="left"/>
    </xf>
    <xf numFmtId="0" fontId="5" fillId="0" borderId="33" xfId="0" applyFont="1" applyBorder="1" applyAlignment="1">
      <alignment horizontal="center"/>
    </xf>
    <xf numFmtId="0" fontId="1" fillId="0" borderId="23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5" fillId="0" borderId="47" xfId="0" applyFont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0" fillId="0" borderId="0" xfId="0" applyAlignment="1">
      <alignment vertical="center"/>
    </xf>
    <xf numFmtId="0" fontId="1" fillId="2" borderId="34" xfId="0" applyFont="1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44" fontId="1" fillId="2" borderId="5" xfId="0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14" fillId="0" borderId="2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1" fontId="1" fillId="5" borderId="46" xfId="0" applyNumberFormat="1" applyFont="1" applyFill="1" applyBorder="1" applyAlignment="1">
      <alignment horizontal="center"/>
    </xf>
    <xf numFmtId="0" fontId="5" fillId="0" borderId="16" xfId="0" applyFont="1" applyBorder="1" applyAlignment="1">
      <alignment wrapText="1"/>
    </xf>
    <xf numFmtId="0" fontId="1" fillId="4" borderId="12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0" fontId="5" fillId="3" borderId="23" xfId="0" applyFont="1" applyFill="1" applyBorder="1" applyAlignment="1" applyProtection="1">
      <alignment horizontal="center" vertical="center"/>
      <protection locked="0"/>
    </xf>
    <xf numFmtId="0" fontId="5" fillId="0" borderId="48" xfId="0" applyFont="1" applyBorder="1"/>
    <xf numFmtId="44" fontId="5" fillId="7" borderId="15" xfId="1" applyFont="1" applyFill="1" applyBorder="1" applyAlignment="1" applyProtection="1">
      <alignment horizontal="center"/>
    </xf>
    <xf numFmtId="0" fontId="16" fillId="0" borderId="28" xfId="0" applyFont="1" applyBorder="1"/>
    <xf numFmtId="0" fontId="16" fillId="0" borderId="10" xfId="0" applyFont="1" applyBorder="1" applyAlignment="1">
      <alignment horizontal="center"/>
    </xf>
    <xf numFmtId="44" fontId="14" fillId="0" borderId="10" xfId="1" applyFont="1" applyBorder="1" applyAlignment="1" applyProtection="1">
      <alignment horizontal="center"/>
    </xf>
    <xf numFmtId="0" fontId="14" fillId="0" borderId="45" xfId="0" applyFont="1" applyBorder="1" applyAlignment="1">
      <alignment horizontal="left"/>
    </xf>
    <xf numFmtId="44" fontId="14" fillId="0" borderId="24" xfId="1" applyFont="1" applyBorder="1" applyAlignment="1" applyProtection="1">
      <alignment horizontal="center"/>
    </xf>
    <xf numFmtId="0" fontId="8" fillId="0" borderId="25" xfId="0" applyFont="1" applyBorder="1" applyAlignment="1">
      <alignment horizontal="left"/>
    </xf>
    <xf numFmtId="0" fontId="8" fillId="0" borderId="21" xfId="0" applyFont="1" applyBorder="1" applyAlignment="1">
      <alignment horizontal="left"/>
    </xf>
    <xf numFmtId="44" fontId="8" fillId="0" borderId="21" xfId="1" applyFont="1" applyFill="1" applyBorder="1" applyAlignment="1" applyProtection="1">
      <alignment horizontal="left"/>
    </xf>
    <xf numFmtId="44" fontId="8" fillId="5" borderId="29" xfId="1" applyFont="1" applyFill="1" applyBorder="1" applyAlignment="1" applyProtection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6" fillId="0" borderId="1" xfId="0" applyFont="1" applyBorder="1" applyAlignment="1">
      <alignment horizontal="center"/>
    </xf>
    <xf numFmtId="0" fontId="0" fillId="0" borderId="49" xfId="0" applyBorder="1" applyAlignment="1">
      <alignment horizontal="center" vertical="center"/>
    </xf>
    <xf numFmtId="0" fontId="1" fillId="4" borderId="8" xfId="0" applyFont="1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5" fillId="0" borderId="9" xfId="0" applyFont="1" applyBorder="1" applyAlignment="1">
      <alignment wrapText="1"/>
    </xf>
    <xf numFmtId="0" fontId="1" fillId="5" borderId="46" xfId="0" applyFont="1" applyFill="1" applyBorder="1" applyAlignment="1">
      <alignment horizontal="center"/>
    </xf>
    <xf numFmtId="0" fontId="14" fillId="0" borderId="0" xfId="0" applyFont="1"/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50" xfId="0" applyFont="1" applyFill="1" applyBorder="1" applyAlignment="1" applyProtection="1">
      <alignment horizontal="center" vertical="center"/>
      <protection locked="0"/>
    </xf>
    <xf numFmtId="0" fontId="14" fillId="7" borderId="39" xfId="0" applyFont="1" applyFill="1" applyBorder="1"/>
    <xf numFmtId="0" fontId="14" fillId="7" borderId="19" xfId="0" applyFont="1" applyFill="1" applyBorder="1" applyAlignment="1">
      <alignment horizontal="center"/>
    </xf>
    <xf numFmtId="0" fontId="14" fillId="0" borderId="39" xfId="0" applyFont="1" applyBorder="1"/>
    <xf numFmtId="0" fontId="14" fillId="0" borderId="19" xfId="0" applyFont="1" applyBorder="1" applyAlignment="1">
      <alignment horizontal="center"/>
    </xf>
    <xf numFmtId="44" fontId="5" fillId="0" borderId="15" xfId="1" applyFont="1" applyFill="1" applyBorder="1" applyAlignment="1" applyProtection="1">
      <alignment horizontal="center"/>
    </xf>
    <xf numFmtId="44" fontId="4" fillId="5" borderId="10" xfId="1" applyFont="1" applyFill="1" applyBorder="1" applyAlignment="1" applyProtection="1">
      <alignment horizontal="center"/>
    </xf>
    <xf numFmtId="9" fontId="14" fillId="3" borderId="47" xfId="3" applyFont="1" applyFill="1" applyBorder="1" applyAlignment="1" applyProtection="1">
      <alignment horizontal="center"/>
      <protection locked="0"/>
    </xf>
    <xf numFmtId="9" fontId="0" fillId="3" borderId="1" xfId="0" applyNumberFormat="1" applyFill="1" applyBorder="1" applyAlignment="1" applyProtection="1">
      <alignment horizontal="center" vertical="center"/>
      <protection locked="0"/>
    </xf>
    <xf numFmtId="9" fontId="0" fillId="3" borderId="23" xfId="0" applyNumberFormat="1" applyFill="1" applyBorder="1" applyAlignment="1" applyProtection="1">
      <alignment horizontal="center" vertical="center"/>
      <protection locked="0"/>
    </xf>
    <xf numFmtId="44" fontId="14" fillId="3" borderId="2" xfId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/>
    </xf>
    <xf numFmtId="0" fontId="15" fillId="2" borderId="37" xfId="0" applyFont="1" applyFill="1" applyBorder="1" applyAlignment="1">
      <alignment horizontal="left"/>
    </xf>
    <xf numFmtId="0" fontId="15" fillId="2" borderId="8" xfId="0" applyFont="1" applyFill="1" applyBorder="1" applyAlignment="1">
      <alignment horizontal="left"/>
    </xf>
    <xf numFmtId="0" fontId="1" fillId="2" borderId="36" xfId="0" applyFont="1" applyFill="1" applyBorder="1" applyAlignment="1">
      <alignment horizontal="left"/>
    </xf>
    <xf numFmtId="0" fontId="1" fillId="2" borderId="37" xfId="0" applyFont="1" applyFill="1" applyBorder="1" applyAlignment="1">
      <alignment horizontal="left"/>
    </xf>
    <xf numFmtId="0" fontId="1" fillId="2" borderId="38" xfId="0" applyFont="1" applyFill="1" applyBorder="1" applyAlignment="1">
      <alignment horizontal="left"/>
    </xf>
    <xf numFmtId="0" fontId="5" fillId="3" borderId="17" xfId="0" applyFont="1" applyFill="1" applyBorder="1" applyAlignment="1" applyProtection="1">
      <alignment horizontal="center"/>
      <protection locked="0"/>
    </xf>
    <xf numFmtId="0" fontId="5" fillId="3" borderId="18" xfId="0" applyFont="1" applyFill="1" applyBorder="1" applyAlignment="1" applyProtection="1">
      <alignment horizontal="center"/>
      <protection locked="0"/>
    </xf>
    <xf numFmtId="0" fontId="6" fillId="6" borderId="2" xfId="0" applyFont="1" applyFill="1" applyBorder="1" applyAlignment="1" applyProtection="1">
      <alignment horizontal="left" vertical="center"/>
      <protection locked="0"/>
    </xf>
    <xf numFmtId="0" fontId="6" fillId="6" borderId="3" xfId="0" applyFont="1" applyFill="1" applyBorder="1" applyAlignment="1" applyProtection="1">
      <alignment horizontal="left" vertical="center"/>
      <protection locked="0"/>
    </xf>
    <xf numFmtId="0" fontId="6" fillId="6" borderId="15" xfId="0" applyFont="1" applyFill="1" applyBorder="1" applyAlignment="1" applyProtection="1">
      <alignment horizontal="left" vertical="center"/>
      <protection locked="0"/>
    </xf>
    <xf numFmtId="0" fontId="1" fillId="4" borderId="22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0" fillId="3" borderId="21" xfId="0" applyFill="1" applyBorder="1" applyAlignment="1" applyProtection="1">
      <alignment horizontal="center" vertical="center"/>
      <protection locked="0"/>
    </xf>
    <xf numFmtId="0" fontId="0" fillId="3" borderId="26" xfId="0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6" fillId="6" borderId="21" xfId="0" applyFont="1" applyFill="1" applyBorder="1" applyAlignment="1" applyProtection="1">
      <alignment horizontal="left" vertical="center"/>
      <protection locked="0"/>
    </xf>
    <xf numFmtId="0" fontId="6" fillId="6" borderId="26" xfId="0" applyFont="1" applyFill="1" applyBorder="1" applyAlignment="1" applyProtection="1">
      <alignment horizontal="left" vertical="center"/>
      <protection locked="0"/>
    </xf>
    <xf numFmtId="0" fontId="6" fillId="6" borderId="27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5" fillId="3" borderId="2" xfId="0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11" fillId="6" borderId="6" xfId="0" applyFont="1" applyFill="1" applyBorder="1" applyAlignment="1" applyProtection="1">
      <alignment horizontal="left" vertical="center"/>
      <protection locked="0"/>
    </xf>
    <xf numFmtId="0" fontId="11" fillId="6" borderId="7" xfId="0" applyFont="1" applyFill="1" applyBorder="1" applyAlignment="1" applyProtection="1">
      <alignment horizontal="left" vertical="center"/>
      <protection locked="0"/>
    </xf>
    <xf numFmtId="0" fontId="11" fillId="6" borderId="8" xfId="0" applyFont="1" applyFill="1" applyBorder="1" applyAlignment="1" applyProtection="1">
      <alignment horizontal="left" vertical="center"/>
      <protection locked="0"/>
    </xf>
    <xf numFmtId="0" fontId="12" fillId="6" borderId="1" xfId="0" applyFont="1" applyFill="1" applyBorder="1" applyAlignment="1" applyProtection="1">
      <alignment horizontal="left" vertical="center"/>
      <protection locked="0"/>
    </xf>
    <xf numFmtId="0" fontId="12" fillId="6" borderId="10" xfId="0" applyFont="1" applyFill="1" applyBorder="1" applyAlignment="1" applyProtection="1">
      <alignment horizontal="left" vertical="center"/>
      <protection locked="0"/>
    </xf>
    <xf numFmtId="0" fontId="12" fillId="6" borderId="23" xfId="0" applyFont="1" applyFill="1" applyBorder="1" applyAlignment="1" applyProtection="1">
      <alignment horizontal="left" vertical="center"/>
      <protection locked="0"/>
    </xf>
    <xf numFmtId="0" fontId="12" fillId="6" borderId="29" xfId="0" applyFont="1" applyFill="1" applyBorder="1" applyAlignment="1" applyProtection="1">
      <alignment horizontal="left" vertical="center"/>
      <protection locked="0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</cellXfs>
  <cellStyles count="4">
    <cellStyle name="Procent" xfId="3" builtinId="5"/>
    <cellStyle name="Standaard" xfId="0" builtinId="0"/>
    <cellStyle name="Valuta" xfId="1" builtinId="4"/>
    <cellStyle name="Valuta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1567655</xdr:colOff>
      <xdr:row>1</xdr:row>
      <xdr:rowOff>49610</xdr:rowOff>
    </xdr:from>
    <xdr:to>
      <xdr:col>4</xdr:col>
      <xdr:colOff>1207097</xdr:colOff>
      <xdr:row>4</xdr:row>
      <xdr:rowOff>58580</xdr:rowOff>
    </xdr:to>
    <xdr:pic>
      <xdr:nvPicPr>
        <xdr:cNvPr id="3" name="Afbeelding 2" descr="logo_Heusden_rgb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8046" y="238126"/>
          <a:ext cx="1520190" cy="8299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1930743</xdr:colOff>
      <xdr:row>0</xdr:row>
      <xdr:rowOff>120136</xdr:rowOff>
    </xdr:from>
    <xdr:to>
      <xdr:col>5</xdr:col>
      <xdr:colOff>2005</xdr:colOff>
      <xdr:row>4</xdr:row>
      <xdr:rowOff>177784</xdr:rowOff>
    </xdr:to>
    <xdr:pic>
      <xdr:nvPicPr>
        <xdr:cNvPr id="3" name="Afbeelding 2" descr="logo_Heusden_rgb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3581" y="120136"/>
          <a:ext cx="1520190" cy="8299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2063749</xdr:colOff>
      <xdr:row>0</xdr:row>
      <xdr:rowOff>158750</xdr:rowOff>
    </xdr:from>
    <xdr:to>
      <xdr:col>5</xdr:col>
      <xdr:colOff>25996</xdr:colOff>
      <xdr:row>5</xdr:row>
      <xdr:rowOff>36195</xdr:rowOff>
    </xdr:to>
    <xdr:pic>
      <xdr:nvPicPr>
        <xdr:cNvPr id="3" name="Afbeelding 2" descr="logo_Heusden_rgb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80916" y="158750"/>
          <a:ext cx="1520190" cy="8299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2013857</xdr:colOff>
      <xdr:row>0</xdr:row>
      <xdr:rowOff>145143</xdr:rowOff>
    </xdr:from>
    <xdr:to>
      <xdr:col>4</xdr:col>
      <xdr:colOff>1317316</xdr:colOff>
      <xdr:row>5</xdr:row>
      <xdr:rowOff>23677</xdr:rowOff>
    </xdr:to>
    <xdr:pic>
      <xdr:nvPicPr>
        <xdr:cNvPr id="4" name="Afbeelding 3" descr="logo_Heusden_rgb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45143"/>
          <a:ext cx="1520190" cy="8299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14"/>
  <sheetViews>
    <sheetView tabSelected="1" zoomScale="86" zoomScaleNormal="70" workbookViewId="0">
      <selection activeCell="D10" sqref="D10"/>
    </sheetView>
  </sheetViews>
  <sheetFormatPr defaultColWidth="8.6328125" defaultRowHeight="14.5" zeroHeight="1" x14ac:dyDescent="0.35"/>
  <cols>
    <col min="1" max="1" width="3.08984375" customWidth="1"/>
    <col min="2" max="2" width="65.453125" customWidth="1"/>
    <col min="3" max="3" width="26.6328125" customWidth="1"/>
    <col min="4" max="4" width="26.90625" bestFit="1" customWidth="1"/>
    <col min="5" max="5" width="21.90625" customWidth="1"/>
    <col min="6" max="6" width="9.08984375" customWidth="1"/>
    <col min="7" max="7" width="17.54296875" hidden="1" customWidth="1"/>
    <col min="8" max="8" width="8.6328125" hidden="1" customWidth="1"/>
    <col min="9" max="9" width="0" hidden="1" customWidth="1"/>
    <col min="10" max="24" width="8.6328125" hidden="1" customWidth="1"/>
    <col min="25" max="16383" width="8.6328125" customWidth="1"/>
  </cols>
  <sheetData>
    <row r="1" spans="1:6" x14ac:dyDescent="0.35">
      <c r="A1" s="27"/>
      <c r="B1" s="28"/>
      <c r="C1" s="28"/>
      <c r="D1" s="28"/>
      <c r="E1" s="28"/>
      <c r="F1" s="29"/>
    </row>
    <row r="2" spans="1:6" ht="27.75" customHeight="1" x14ac:dyDescent="0.45">
      <c r="A2" s="30"/>
      <c r="B2" s="31" t="s">
        <v>117</v>
      </c>
      <c r="F2" s="32"/>
    </row>
    <row r="3" spans="1:6" ht="23.25" customHeight="1" x14ac:dyDescent="0.35">
      <c r="A3" s="30"/>
      <c r="B3" s="33" t="s">
        <v>0</v>
      </c>
      <c r="F3" s="32"/>
    </row>
    <row r="4" spans="1:6" x14ac:dyDescent="0.35">
      <c r="A4" s="30"/>
      <c r="B4" s="33"/>
      <c r="F4" s="32"/>
    </row>
    <row r="5" spans="1:6" x14ac:dyDescent="0.35">
      <c r="A5" s="30"/>
      <c r="B5" s="33" t="s">
        <v>1</v>
      </c>
      <c r="F5" s="32"/>
    </row>
    <row r="6" spans="1:6" x14ac:dyDescent="0.35">
      <c r="A6" s="30"/>
      <c r="B6" s="33"/>
      <c r="F6" s="32"/>
    </row>
    <row r="7" spans="1:6" ht="15" thickBot="1" x14ac:dyDescent="0.4">
      <c r="A7" s="30"/>
      <c r="B7" s="33" t="s">
        <v>2</v>
      </c>
      <c r="F7" s="32"/>
    </row>
    <row r="8" spans="1:6" x14ac:dyDescent="0.35">
      <c r="A8" s="30"/>
      <c r="B8" s="34" t="s">
        <v>3</v>
      </c>
      <c r="C8" s="35"/>
      <c r="D8" s="35"/>
      <c r="E8" s="36"/>
      <c r="F8" s="32"/>
    </row>
    <row r="9" spans="1:6" x14ac:dyDescent="0.35">
      <c r="A9" s="30"/>
      <c r="B9" s="48" t="s">
        <v>4</v>
      </c>
      <c r="C9" s="85" t="s">
        <v>5</v>
      </c>
      <c r="D9" s="39" t="s">
        <v>6</v>
      </c>
      <c r="E9" s="40" t="s">
        <v>7</v>
      </c>
      <c r="F9" s="86"/>
    </row>
    <row r="10" spans="1:6" x14ac:dyDescent="0.35">
      <c r="A10" s="30"/>
      <c r="B10" s="51" t="s">
        <v>8</v>
      </c>
      <c r="C10" s="87">
        <v>3</v>
      </c>
      <c r="D10" s="6">
        <v>0</v>
      </c>
      <c r="E10" s="13">
        <f>C10*D10</f>
        <v>0</v>
      </c>
      <c r="F10" s="32"/>
    </row>
    <row r="11" spans="1:6" x14ac:dyDescent="0.35">
      <c r="A11" s="30"/>
      <c r="B11" s="51" t="s">
        <v>9</v>
      </c>
      <c r="C11" s="87">
        <v>4</v>
      </c>
      <c r="D11" s="6">
        <v>0</v>
      </c>
      <c r="E11" s="13">
        <f t="shared" ref="E11:E14" si="0">C11*D11</f>
        <v>0</v>
      </c>
      <c r="F11" s="32"/>
    </row>
    <row r="12" spans="1:6" x14ac:dyDescent="0.35">
      <c r="A12" s="30"/>
      <c r="B12" s="88" t="s">
        <v>10</v>
      </c>
      <c r="C12" s="89">
        <v>1</v>
      </c>
      <c r="D12" s="14">
        <v>0</v>
      </c>
      <c r="E12" s="142">
        <f t="shared" si="0"/>
        <v>0</v>
      </c>
      <c r="F12" s="32"/>
    </row>
    <row r="13" spans="1:6" x14ac:dyDescent="0.35">
      <c r="A13" s="30"/>
      <c r="B13" s="88" t="s">
        <v>103</v>
      </c>
      <c r="C13" s="89">
        <v>5</v>
      </c>
      <c r="D13" s="14">
        <v>0</v>
      </c>
      <c r="E13" s="13">
        <f t="shared" si="0"/>
        <v>0</v>
      </c>
      <c r="F13" s="32"/>
    </row>
    <row r="14" spans="1:6" x14ac:dyDescent="0.35">
      <c r="A14" s="30"/>
      <c r="B14" s="88" t="s">
        <v>101</v>
      </c>
      <c r="C14" s="89">
        <v>3</v>
      </c>
      <c r="D14" s="14">
        <v>0</v>
      </c>
      <c r="E14" s="13">
        <f t="shared" si="0"/>
        <v>0</v>
      </c>
      <c r="F14" s="32"/>
    </row>
    <row r="15" spans="1:6" x14ac:dyDescent="0.35">
      <c r="A15" s="30"/>
      <c r="B15" s="140" t="s">
        <v>109</v>
      </c>
      <c r="C15" s="141">
        <v>1</v>
      </c>
      <c r="D15" s="14">
        <v>0</v>
      </c>
      <c r="E15" s="142">
        <f>C15*D15</f>
        <v>0</v>
      </c>
      <c r="F15" s="32"/>
    </row>
    <row r="16" spans="1:6" x14ac:dyDescent="0.35">
      <c r="A16" s="30"/>
      <c r="B16" s="138" t="s">
        <v>102</v>
      </c>
      <c r="C16" s="139">
        <v>2</v>
      </c>
      <c r="D16" s="14">
        <v>0</v>
      </c>
      <c r="E16" s="117">
        <f t="shared" ref="E16" si="1">C16*D16</f>
        <v>0</v>
      </c>
      <c r="F16" s="32"/>
    </row>
    <row r="17" spans="1:7" ht="15" thickBot="1" x14ac:dyDescent="0.4">
      <c r="A17" s="30"/>
      <c r="B17" s="90" t="s">
        <v>11</v>
      </c>
      <c r="C17" s="44"/>
      <c r="D17" s="15"/>
      <c r="E17" s="3">
        <f>SUM(E10:E15)</f>
        <v>0</v>
      </c>
      <c r="F17" s="32"/>
      <c r="G17" s="54"/>
    </row>
    <row r="18" spans="1:7" x14ac:dyDescent="0.35">
      <c r="B18" s="116" t="s">
        <v>104</v>
      </c>
      <c r="F18" s="32"/>
      <c r="G18" s="54"/>
    </row>
    <row r="19" spans="1:7" ht="15" thickBot="1" x14ac:dyDescent="0.4">
      <c r="B19" s="54"/>
      <c r="F19" s="32"/>
      <c r="G19" s="54"/>
    </row>
    <row r="20" spans="1:7" ht="15" thickBot="1" x14ac:dyDescent="0.4">
      <c r="A20" s="30"/>
      <c r="B20" s="151" t="s">
        <v>12</v>
      </c>
      <c r="C20" s="152"/>
      <c r="D20" s="152"/>
      <c r="E20" s="153"/>
      <c r="F20" s="32"/>
      <c r="G20" s="54"/>
    </row>
    <row r="21" spans="1:7" x14ac:dyDescent="0.35">
      <c r="A21" s="30"/>
      <c r="B21" s="91" t="s">
        <v>13</v>
      </c>
      <c r="C21" s="92" t="s">
        <v>14</v>
      </c>
      <c r="D21" s="93" t="s">
        <v>15</v>
      </c>
      <c r="E21" s="94" t="s">
        <v>7</v>
      </c>
      <c r="F21" s="32"/>
    </row>
    <row r="22" spans="1:7" x14ac:dyDescent="0.35">
      <c r="A22" s="30"/>
      <c r="B22" s="95" t="s">
        <v>16</v>
      </c>
      <c r="C22" s="42">
        <v>3</v>
      </c>
      <c r="D22" s="20">
        <v>0</v>
      </c>
      <c r="E22" s="1">
        <f t="shared" ref="E22:E33" si="2">C22*D22</f>
        <v>0</v>
      </c>
      <c r="F22" s="32"/>
    </row>
    <row r="23" spans="1:7" x14ac:dyDescent="0.35">
      <c r="A23" s="30"/>
      <c r="B23" s="95" t="s">
        <v>17</v>
      </c>
      <c r="C23" s="78">
        <v>12</v>
      </c>
      <c r="D23" s="7">
        <v>0</v>
      </c>
      <c r="E23" s="1">
        <f t="shared" si="2"/>
        <v>0</v>
      </c>
      <c r="F23" s="32"/>
    </row>
    <row r="24" spans="1:7" x14ac:dyDescent="0.35">
      <c r="A24" s="30"/>
      <c r="B24" s="95" t="s">
        <v>18</v>
      </c>
      <c r="C24" s="42">
        <v>65</v>
      </c>
      <c r="D24" s="20">
        <v>0</v>
      </c>
      <c r="E24" s="1">
        <f t="shared" si="2"/>
        <v>0</v>
      </c>
      <c r="F24" s="32"/>
    </row>
    <row r="25" spans="1:7" x14ac:dyDescent="0.35">
      <c r="A25" s="30"/>
      <c r="B25" s="95" t="s">
        <v>19</v>
      </c>
      <c r="C25" s="42">
        <v>13</v>
      </c>
      <c r="D25" s="20">
        <v>0</v>
      </c>
      <c r="E25" s="1">
        <f t="shared" si="2"/>
        <v>0</v>
      </c>
      <c r="F25" s="32"/>
    </row>
    <row r="26" spans="1:7" x14ac:dyDescent="0.35">
      <c r="A26" s="30"/>
      <c r="B26" s="95" t="s">
        <v>20</v>
      </c>
      <c r="C26" s="42">
        <v>6</v>
      </c>
      <c r="D26" s="20">
        <v>0</v>
      </c>
      <c r="E26" s="1">
        <f t="shared" si="2"/>
        <v>0</v>
      </c>
      <c r="F26" s="32"/>
    </row>
    <row r="27" spans="1:7" x14ac:dyDescent="0.35">
      <c r="A27" s="30"/>
      <c r="B27" s="95" t="s">
        <v>21</v>
      </c>
      <c r="C27" s="78">
        <v>20</v>
      </c>
      <c r="D27" s="20">
        <v>0</v>
      </c>
      <c r="E27" s="1">
        <f t="shared" si="2"/>
        <v>0</v>
      </c>
      <c r="F27" s="32"/>
    </row>
    <row r="28" spans="1:7" x14ac:dyDescent="0.35">
      <c r="A28" s="30"/>
      <c r="B28" s="95" t="s">
        <v>110</v>
      </c>
      <c r="C28" s="42">
        <v>3</v>
      </c>
      <c r="D28" s="20">
        <v>0</v>
      </c>
      <c r="E28" s="1">
        <f t="shared" ref="E28" si="3">C28*D28</f>
        <v>0</v>
      </c>
      <c r="F28" s="32"/>
    </row>
    <row r="29" spans="1:7" x14ac:dyDescent="0.35">
      <c r="A29" s="30"/>
      <c r="B29" s="95" t="s">
        <v>111</v>
      </c>
      <c r="C29" s="42">
        <v>3</v>
      </c>
      <c r="D29" s="20">
        <v>0</v>
      </c>
      <c r="E29" s="1">
        <f t="shared" si="2"/>
        <v>0</v>
      </c>
      <c r="F29" s="32"/>
    </row>
    <row r="30" spans="1:7" x14ac:dyDescent="0.35">
      <c r="A30" s="30"/>
      <c r="B30" s="95" t="s">
        <v>23</v>
      </c>
      <c r="C30" s="42">
        <v>90</v>
      </c>
      <c r="D30" s="20">
        <v>0</v>
      </c>
      <c r="E30" s="1">
        <f t="shared" si="2"/>
        <v>0</v>
      </c>
      <c r="F30" s="32"/>
    </row>
    <row r="31" spans="1:7" x14ac:dyDescent="0.35">
      <c r="A31" s="30"/>
      <c r="B31" s="96" t="s">
        <v>24</v>
      </c>
      <c r="C31" s="97">
        <v>2</v>
      </c>
      <c r="D31" s="19">
        <v>0</v>
      </c>
      <c r="E31" s="1">
        <f t="shared" si="2"/>
        <v>0</v>
      </c>
      <c r="F31" s="32"/>
    </row>
    <row r="32" spans="1:7" x14ac:dyDescent="0.35">
      <c r="A32" s="30"/>
      <c r="B32" s="41" t="s">
        <v>25</v>
      </c>
      <c r="C32" s="42">
        <v>40</v>
      </c>
      <c r="D32" s="19">
        <v>0</v>
      </c>
      <c r="E32" s="1">
        <f t="shared" si="2"/>
        <v>0</v>
      </c>
      <c r="F32" s="32"/>
    </row>
    <row r="33" spans="1:8" x14ac:dyDescent="0.35">
      <c r="A33" s="30"/>
      <c r="B33" s="96" t="s">
        <v>26</v>
      </c>
      <c r="C33" s="97">
        <v>15</v>
      </c>
      <c r="D33" s="19">
        <v>0</v>
      </c>
      <c r="E33" s="1">
        <f t="shared" si="2"/>
        <v>0</v>
      </c>
      <c r="F33" s="32"/>
    </row>
    <row r="34" spans="1:8" ht="15" thickBot="1" x14ac:dyDescent="0.4">
      <c r="A34" s="30"/>
      <c r="B34" s="43" t="s">
        <v>27</v>
      </c>
      <c r="C34" s="98"/>
      <c r="D34" s="4"/>
      <c r="E34" s="22">
        <f>SUM(E22:E33)</f>
        <v>0</v>
      </c>
      <c r="F34" s="32"/>
    </row>
    <row r="35" spans="1:8" ht="15" thickBot="1" x14ac:dyDescent="0.4">
      <c r="A35" s="30"/>
      <c r="F35" s="32"/>
    </row>
    <row r="36" spans="1:8" x14ac:dyDescent="0.35">
      <c r="A36" s="30"/>
      <c r="B36" s="34" t="s">
        <v>28</v>
      </c>
      <c r="C36" s="35"/>
      <c r="D36" s="35"/>
      <c r="E36" s="36"/>
      <c r="F36" s="32"/>
    </row>
    <row r="37" spans="1:8" x14ac:dyDescent="0.35">
      <c r="A37" s="30"/>
      <c r="B37" s="37" t="s">
        <v>29</v>
      </c>
      <c r="C37" s="38" t="s">
        <v>30</v>
      </c>
      <c r="D37" s="38" t="s">
        <v>31</v>
      </c>
      <c r="E37" s="50" t="s">
        <v>7</v>
      </c>
      <c r="F37" s="32"/>
    </row>
    <row r="38" spans="1:8" x14ac:dyDescent="0.35">
      <c r="A38" s="30"/>
      <c r="B38" s="95" t="s">
        <v>32</v>
      </c>
      <c r="C38" s="99">
        <v>13</v>
      </c>
      <c r="D38" s="25">
        <v>0</v>
      </c>
      <c r="E38" s="1">
        <f t="shared" ref="E38:E46" si="4">C38*D38</f>
        <v>0</v>
      </c>
      <c r="F38" s="32"/>
    </row>
    <row r="39" spans="1:8" x14ac:dyDescent="0.35">
      <c r="A39" s="30"/>
      <c r="B39" s="95" t="s">
        <v>17</v>
      </c>
      <c r="C39" s="100">
        <v>4</v>
      </c>
      <c r="D39" s="25">
        <v>0</v>
      </c>
      <c r="E39" s="1">
        <f t="shared" si="4"/>
        <v>0</v>
      </c>
      <c r="F39" s="32"/>
    </row>
    <row r="40" spans="1:8" x14ac:dyDescent="0.35">
      <c r="A40" s="30"/>
      <c r="B40" s="95" t="s">
        <v>20</v>
      </c>
      <c r="C40" s="99">
        <v>13</v>
      </c>
      <c r="D40" s="25">
        <v>0</v>
      </c>
      <c r="E40" s="1">
        <f t="shared" si="4"/>
        <v>0</v>
      </c>
      <c r="F40" s="32"/>
    </row>
    <row r="41" spans="1:8" x14ac:dyDescent="0.35">
      <c r="A41" s="30"/>
      <c r="B41" s="95" t="s">
        <v>33</v>
      </c>
      <c r="C41" s="99">
        <v>11</v>
      </c>
      <c r="D41" s="25">
        <v>0</v>
      </c>
      <c r="E41" s="1">
        <f t="shared" si="4"/>
        <v>0</v>
      </c>
      <c r="F41" s="32"/>
    </row>
    <row r="42" spans="1:8" x14ac:dyDescent="0.35">
      <c r="A42" s="30"/>
      <c r="B42" s="95" t="s">
        <v>110</v>
      </c>
      <c r="C42" s="99">
        <v>8</v>
      </c>
      <c r="D42" s="25">
        <v>0</v>
      </c>
      <c r="E42" s="1">
        <f t="shared" ref="E42" si="5">C42*D42</f>
        <v>0</v>
      </c>
      <c r="F42" s="32"/>
    </row>
    <row r="43" spans="1:8" x14ac:dyDescent="0.35">
      <c r="A43" s="30"/>
      <c r="B43" s="95" t="s">
        <v>111</v>
      </c>
      <c r="C43" s="99">
        <v>16</v>
      </c>
      <c r="D43" s="25">
        <v>0</v>
      </c>
      <c r="E43" s="1">
        <f t="shared" si="4"/>
        <v>0</v>
      </c>
      <c r="F43" s="32"/>
    </row>
    <row r="44" spans="1:8" x14ac:dyDescent="0.35">
      <c r="A44" s="30"/>
      <c r="B44" s="96" t="s">
        <v>24</v>
      </c>
      <c r="C44" s="101">
        <v>15</v>
      </c>
      <c r="D44" s="23">
        <v>0</v>
      </c>
      <c r="E44" s="21">
        <f t="shared" si="4"/>
        <v>0</v>
      </c>
      <c r="F44" s="32"/>
    </row>
    <row r="45" spans="1:8" x14ac:dyDescent="0.35">
      <c r="A45" s="30"/>
      <c r="B45" s="41" t="s">
        <v>25</v>
      </c>
      <c r="C45" s="99">
        <v>46</v>
      </c>
      <c r="D45" s="23">
        <v>0</v>
      </c>
      <c r="E45" s="21">
        <f t="shared" si="4"/>
        <v>0</v>
      </c>
      <c r="F45" s="32"/>
    </row>
    <row r="46" spans="1:8" x14ac:dyDescent="0.35">
      <c r="A46" s="30"/>
      <c r="B46" s="96" t="s">
        <v>26</v>
      </c>
      <c r="C46" s="101">
        <v>110</v>
      </c>
      <c r="D46" s="23">
        <v>0</v>
      </c>
      <c r="E46" s="21">
        <f t="shared" si="4"/>
        <v>0</v>
      </c>
      <c r="F46" s="32"/>
      <c r="G46" s="54" t="s">
        <v>113</v>
      </c>
      <c r="H46">
        <v>20</v>
      </c>
    </row>
    <row r="47" spans="1:8" ht="15" thickBot="1" x14ac:dyDescent="0.4">
      <c r="A47" s="30"/>
      <c r="B47" s="43" t="s">
        <v>35</v>
      </c>
      <c r="C47" s="102"/>
      <c r="D47" s="24"/>
      <c r="E47" s="22">
        <f>SUM(E38:E46)</f>
        <v>0</v>
      </c>
      <c r="F47" s="32"/>
      <c r="G47" s="54" t="s">
        <v>36</v>
      </c>
      <c r="H47">
        <v>16</v>
      </c>
    </row>
    <row r="48" spans="1:8" x14ac:dyDescent="0.35">
      <c r="A48" s="30"/>
      <c r="B48" s="55" t="s">
        <v>37</v>
      </c>
      <c r="F48" s="32"/>
      <c r="G48" s="54" t="s">
        <v>38</v>
      </c>
      <c r="H48">
        <v>12</v>
      </c>
    </row>
    <row r="49" spans="1:8" x14ac:dyDescent="0.35">
      <c r="A49" s="30"/>
      <c r="B49" s="55" t="s">
        <v>39</v>
      </c>
      <c r="F49" s="32"/>
      <c r="G49" s="54" t="s">
        <v>40</v>
      </c>
      <c r="H49">
        <v>8</v>
      </c>
    </row>
    <row r="50" spans="1:8" x14ac:dyDescent="0.35">
      <c r="A50" s="30"/>
      <c r="B50" s="55" t="s">
        <v>112</v>
      </c>
      <c r="F50" s="32"/>
      <c r="G50" s="54" t="s">
        <v>114</v>
      </c>
      <c r="H50" s="54">
        <v>4</v>
      </c>
    </row>
    <row r="51" spans="1:8" ht="15" thickBot="1" x14ac:dyDescent="0.4">
      <c r="A51" s="30"/>
      <c r="C51" s="103"/>
      <c r="F51" s="32"/>
      <c r="G51" s="54" t="s">
        <v>43</v>
      </c>
      <c r="H51" s="54">
        <v>1</v>
      </c>
    </row>
    <row r="52" spans="1:8" x14ac:dyDescent="0.35">
      <c r="A52" s="30"/>
      <c r="B52" s="148" t="s">
        <v>84</v>
      </c>
      <c r="C52" s="149"/>
      <c r="D52" s="149"/>
      <c r="E52" s="150"/>
      <c r="F52" s="32"/>
      <c r="G52" s="54" t="s">
        <v>47</v>
      </c>
      <c r="H52" s="54">
        <v>0</v>
      </c>
    </row>
    <row r="53" spans="1:8" x14ac:dyDescent="0.35">
      <c r="A53" s="30"/>
      <c r="B53" s="118" t="s">
        <v>44</v>
      </c>
      <c r="C53" s="129" t="s">
        <v>107</v>
      </c>
      <c r="D53" s="129" t="s">
        <v>31</v>
      </c>
      <c r="E53" s="119" t="s">
        <v>7</v>
      </c>
      <c r="F53" s="32"/>
      <c r="G53" s="54" t="s">
        <v>48</v>
      </c>
      <c r="H53" s="54">
        <v>0</v>
      </c>
    </row>
    <row r="54" spans="1:8" x14ac:dyDescent="0.35">
      <c r="A54" s="30"/>
      <c r="B54" s="108" t="s">
        <v>105</v>
      </c>
      <c r="C54" s="100">
        <v>95</v>
      </c>
      <c r="D54" s="147">
        <v>0</v>
      </c>
      <c r="E54" s="120">
        <f>C54*D54</f>
        <v>0</v>
      </c>
      <c r="F54" s="32"/>
      <c r="G54" s="54"/>
      <c r="H54" s="54"/>
    </row>
    <row r="55" spans="1:8" x14ac:dyDescent="0.35">
      <c r="A55" s="30"/>
      <c r="B55" s="108" t="s">
        <v>106</v>
      </c>
      <c r="C55" s="100">
        <v>195</v>
      </c>
      <c r="D55" s="147">
        <v>0</v>
      </c>
      <c r="E55" s="120">
        <f t="shared" ref="E55" si="6">C55*D55</f>
        <v>0</v>
      </c>
      <c r="F55" s="32"/>
    </row>
    <row r="56" spans="1:8" ht="26.5" x14ac:dyDescent="0.35">
      <c r="A56" s="30"/>
      <c r="B56" s="48" t="s">
        <v>89</v>
      </c>
      <c r="C56" s="127" t="s">
        <v>86</v>
      </c>
      <c r="D56" s="128" t="s">
        <v>87</v>
      </c>
      <c r="E56" s="50" t="s">
        <v>85</v>
      </c>
      <c r="F56" s="32"/>
      <c r="G56" s="54"/>
      <c r="H56" s="54"/>
    </row>
    <row r="57" spans="1:8" x14ac:dyDescent="0.35">
      <c r="A57" s="30"/>
      <c r="B57" s="121" t="s">
        <v>88</v>
      </c>
      <c r="C57" s="144">
        <v>0</v>
      </c>
      <c r="D57" s="147">
        <v>0</v>
      </c>
      <c r="E57" s="122">
        <f>(C57*(C55+C54)*D57)</f>
        <v>0</v>
      </c>
      <c r="F57" s="32"/>
      <c r="G57" s="54"/>
      <c r="H57" s="54"/>
    </row>
    <row r="58" spans="1:8" ht="15" thickBot="1" x14ac:dyDescent="0.4">
      <c r="A58" s="30"/>
      <c r="B58" s="123" t="s">
        <v>35</v>
      </c>
      <c r="C58" s="124"/>
      <c r="D58" s="125"/>
      <c r="E58" s="126">
        <f>SUM(E54:E55,E57)</f>
        <v>0</v>
      </c>
      <c r="F58" s="32"/>
      <c r="G58" s="54"/>
      <c r="H58" s="54"/>
    </row>
    <row r="59" spans="1:8" x14ac:dyDescent="0.35">
      <c r="A59" s="30"/>
      <c r="B59" s="55" t="s">
        <v>108</v>
      </c>
      <c r="F59" s="32"/>
      <c r="G59" s="54"/>
      <c r="H59" s="54"/>
    </row>
    <row r="60" spans="1:8" ht="15" thickBot="1" x14ac:dyDescent="0.4">
      <c r="A60" s="30"/>
      <c r="C60" s="103"/>
      <c r="F60" s="32"/>
      <c r="G60" s="54"/>
      <c r="H60" s="54"/>
    </row>
    <row r="61" spans="1:8" x14ac:dyDescent="0.35">
      <c r="A61" s="30"/>
      <c r="B61" s="164" t="s">
        <v>42</v>
      </c>
      <c r="C61" s="165"/>
      <c r="D61" s="165"/>
      <c r="E61" s="166"/>
      <c r="F61" s="32"/>
    </row>
    <row r="62" spans="1:8" x14ac:dyDescent="0.35">
      <c r="A62" s="30"/>
      <c r="B62" s="53" t="s">
        <v>44</v>
      </c>
      <c r="C62" s="49" t="s">
        <v>30</v>
      </c>
      <c r="D62" s="49" t="s">
        <v>45</v>
      </c>
      <c r="E62" s="50" t="s">
        <v>46</v>
      </c>
      <c r="F62" s="32"/>
    </row>
    <row r="63" spans="1:8" x14ac:dyDescent="0.35">
      <c r="A63" s="30"/>
      <c r="B63" s="51" t="s">
        <v>18</v>
      </c>
      <c r="C63" s="42">
        <v>404</v>
      </c>
      <c r="D63" s="6">
        <v>0</v>
      </c>
      <c r="E63" s="12">
        <f>C63*D63</f>
        <v>0</v>
      </c>
      <c r="F63" s="32"/>
    </row>
    <row r="64" spans="1:8" x14ac:dyDescent="0.35">
      <c r="A64" s="30"/>
      <c r="B64" s="51" t="s">
        <v>19</v>
      </c>
      <c r="C64" s="42">
        <v>52</v>
      </c>
      <c r="D64" s="6">
        <v>0</v>
      </c>
      <c r="E64" s="12">
        <f>C64*D64</f>
        <v>0</v>
      </c>
      <c r="F64" s="32"/>
      <c r="G64" s="54"/>
      <c r="H64" s="54"/>
    </row>
    <row r="65" spans="1:8" ht="15" thickBot="1" x14ac:dyDescent="0.4">
      <c r="A65" s="30"/>
      <c r="B65" s="43" t="s">
        <v>35</v>
      </c>
      <c r="C65" s="44"/>
      <c r="D65" s="4"/>
      <c r="E65" s="143">
        <f>SUM(E63:E64)</f>
        <v>0</v>
      </c>
      <c r="F65" s="32"/>
      <c r="G65" s="54"/>
      <c r="H65" s="54"/>
    </row>
    <row r="66" spans="1:8" ht="28.5" customHeight="1" x14ac:dyDescent="0.35">
      <c r="A66" s="30"/>
      <c r="B66" s="170" t="s">
        <v>116</v>
      </c>
      <c r="C66" s="170"/>
      <c r="D66" s="170"/>
      <c r="E66" s="170"/>
      <c r="F66" s="32"/>
      <c r="G66" s="54"/>
      <c r="H66" s="54"/>
    </row>
    <row r="67" spans="1:8" ht="15" thickBot="1" x14ac:dyDescent="0.4">
      <c r="A67" s="30"/>
      <c r="F67" s="32"/>
    </row>
    <row r="68" spans="1:8" ht="29.15" customHeight="1" thickBot="1" x14ac:dyDescent="0.4">
      <c r="A68" s="30"/>
      <c r="B68" s="104" t="s">
        <v>49</v>
      </c>
      <c r="C68" s="105"/>
      <c r="D68" s="105"/>
      <c r="E68" s="106">
        <f>SUM(E17,E47,E58,E34)-E65</f>
        <v>0</v>
      </c>
      <c r="F68" s="32"/>
    </row>
    <row r="69" spans="1:8" x14ac:dyDescent="0.35">
      <c r="A69" s="30"/>
      <c r="F69" s="32"/>
    </row>
    <row r="70" spans="1:8" x14ac:dyDescent="0.35">
      <c r="A70" s="30"/>
      <c r="F70" s="32"/>
    </row>
    <row r="71" spans="1:8" ht="15" thickBot="1" x14ac:dyDescent="0.4">
      <c r="A71" s="30"/>
      <c r="F71" s="32"/>
    </row>
    <row r="72" spans="1:8" x14ac:dyDescent="0.35">
      <c r="A72" s="30"/>
      <c r="B72" s="59" t="s">
        <v>50</v>
      </c>
      <c r="C72" s="159" t="s">
        <v>51</v>
      </c>
      <c r="D72" s="159"/>
      <c r="E72" s="60" t="s">
        <v>52</v>
      </c>
      <c r="F72" s="32"/>
    </row>
    <row r="73" spans="1:8" x14ac:dyDescent="0.35">
      <c r="A73" s="30"/>
      <c r="B73" s="95" t="s">
        <v>32</v>
      </c>
      <c r="C73" s="154" t="s">
        <v>48</v>
      </c>
      <c r="D73" s="155"/>
      <c r="E73" s="107">
        <f t="shared" ref="E73:E83" si="7">VLOOKUP(C73,$G$46:$H$60,2,FALSE)</f>
        <v>0</v>
      </c>
      <c r="F73" s="32"/>
    </row>
    <row r="74" spans="1:8" x14ac:dyDescent="0.35">
      <c r="A74" s="30"/>
      <c r="B74" s="95" t="s">
        <v>17</v>
      </c>
      <c r="C74" s="154" t="s">
        <v>48</v>
      </c>
      <c r="D74" s="155"/>
      <c r="E74" s="107">
        <f t="shared" si="7"/>
        <v>0</v>
      </c>
      <c r="F74" s="32"/>
      <c r="G74" s="54" t="s">
        <v>53</v>
      </c>
      <c r="H74">
        <v>0</v>
      </c>
    </row>
    <row r="75" spans="1:8" x14ac:dyDescent="0.35">
      <c r="A75" s="30"/>
      <c r="B75" s="95" t="s">
        <v>18</v>
      </c>
      <c r="C75" s="154" t="s">
        <v>48</v>
      </c>
      <c r="D75" s="155"/>
      <c r="E75" s="107">
        <f t="shared" si="7"/>
        <v>0</v>
      </c>
      <c r="F75" s="32"/>
      <c r="G75" s="54" t="s">
        <v>54</v>
      </c>
      <c r="H75">
        <v>2</v>
      </c>
    </row>
    <row r="76" spans="1:8" x14ac:dyDescent="0.35">
      <c r="A76" s="30"/>
      <c r="B76" s="95" t="s">
        <v>19</v>
      </c>
      <c r="C76" s="154" t="s">
        <v>48</v>
      </c>
      <c r="D76" s="155"/>
      <c r="E76" s="107">
        <f t="shared" si="7"/>
        <v>0</v>
      </c>
      <c r="F76" s="32"/>
      <c r="G76" s="54" t="s">
        <v>55</v>
      </c>
      <c r="H76">
        <v>4</v>
      </c>
    </row>
    <row r="77" spans="1:8" x14ac:dyDescent="0.35">
      <c r="A77" s="30"/>
      <c r="B77" s="95" t="s">
        <v>20</v>
      </c>
      <c r="C77" s="154" t="s">
        <v>48</v>
      </c>
      <c r="D77" s="155"/>
      <c r="E77" s="107">
        <f t="shared" si="7"/>
        <v>0</v>
      </c>
      <c r="F77" s="32"/>
      <c r="G77" s="54" t="s">
        <v>56</v>
      </c>
      <c r="H77">
        <v>7</v>
      </c>
    </row>
    <row r="78" spans="1:8" x14ac:dyDescent="0.35">
      <c r="A78" s="30"/>
      <c r="B78" s="108" t="s">
        <v>57</v>
      </c>
      <c r="C78" s="154" t="s">
        <v>48</v>
      </c>
      <c r="D78" s="155"/>
      <c r="E78" s="107">
        <f t="shared" si="7"/>
        <v>0</v>
      </c>
      <c r="F78" s="32"/>
      <c r="G78" s="54" t="s">
        <v>58</v>
      </c>
      <c r="H78">
        <v>10</v>
      </c>
    </row>
    <row r="79" spans="1:8" x14ac:dyDescent="0.35">
      <c r="A79" s="30"/>
      <c r="B79" s="95" t="s">
        <v>22</v>
      </c>
      <c r="C79" s="154" t="s">
        <v>48</v>
      </c>
      <c r="D79" s="155"/>
      <c r="E79" s="107">
        <f t="shared" si="7"/>
        <v>0</v>
      </c>
      <c r="F79" s="32"/>
    </row>
    <row r="80" spans="1:8" x14ac:dyDescent="0.35">
      <c r="A80" s="30"/>
      <c r="B80" s="95" t="s">
        <v>23</v>
      </c>
      <c r="C80" s="154" t="s">
        <v>48</v>
      </c>
      <c r="D80" s="155"/>
      <c r="E80" s="107">
        <f t="shared" si="7"/>
        <v>0</v>
      </c>
      <c r="F80" s="32"/>
    </row>
    <row r="81" spans="1:8" x14ac:dyDescent="0.35">
      <c r="A81" s="30"/>
      <c r="B81" s="109" t="s">
        <v>24</v>
      </c>
      <c r="C81" s="154" t="s">
        <v>48</v>
      </c>
      <c r="D81" s="155"/>
      <c r="E81" s="107">
        <f t="shared" si="7"/>
        <v>0</v>
      </c>
      <c r="F81" s="32"/>
    </row>
    <row r="82" spans="1:8" x14ac:dyDescent="0.35">
      <c r="A82" s="30"/>
      <c r="B82" s="109" t="s">
        <v>59</v>
      </c>
      <c r="C82" s="154" t="s">
        <v>48</v>
      </c>
      <c r="D82" s="155"/>
      <c r="E82" s="107">
        <f t="shared" si="7"/>
        <v>0</v>
      </c>
      <c r="F82" s="32"/>
    </row>
    <row r="83" spans="1:8" ht="15" thickBot="1" x14ac:dyDescent="0.4">
      <c r="A83" s="30"/>
      <c r="B83" s="110" t="s">
        <v>26</v>
      </c>
      <c r="C83" s="154" t="s">
        <v>48</v>
      </c>
      <c r="D83" s="155"/>
      <c r="E83" s="107">
        <f t="shared" si="7"/>
        <v>0</v>
      </c>
      <c r="F83" s="32"/>
    </row>
    <row r="84" spans="1:8" ht="15" thickBot="1" x14ac:dyDescent="0.4">
      <c r="A84" s="30"/>
      <c r="B84" s="55" t="s">
        <v>60</v>
      </c>
      <c r="C84" s="80"/>
      <c r="D84" s="80"/>
      <c r="E84" s="111">
        <f>AVERAGE(E73:E83)</f>
        <v>0</v>
      </c>
      <c r="F84" s="32"/>
    </row>
    <row r="85" spans="1:8" ht="15" thickBot="1" x14ac:dyDescent="0.4">
      <c r="A85" s="30"/>
      <c r="F85" s="32"/>
    </row>
    <row r="86" spans="1:8" x14ac:dyDescent="0.35">
      <c r="A86" s="30"/>
      <c r="B86" s="59" t="s">
        <v>98</v>
      </c>
      <c r="C86" s="113" t="s">
        <v>61</v>
      </c>
      <c r="D86" s="114" t="s">
        <v>97</v>
      </c>
      <c r="E86" s="131" t="s">
        <v>99</v>
      </c>
      <c r="F86" s="32"/>
    </row>
    <row r="87" spans="1:8" ht="32.25" customHeight="1" x14ac:dyDescent="0.35">
      <c r="A87" s="30"/>
      <c r="B87" s="133" t="s">
        <v>96</v>
      </c>
      <c r="C87" s="136" t="s">
        <v>53</v>
      </c>
      <c r="D87" s="145">
        <v>0</v>
      </c>
      <c r="E87" s="130">
        <f>VLOOKUP(C87,G74:H78,2,FALSE)*D87</f>
        <v>0</v>
      </c>
      <c r="F87" s="32"/>
    </row>
    <row r="88" spans="1:8" ht="32.25" customHeight="1" thickBot="1" x14ac:dyDescent="0.4">
      <c r="A88" s="30"/>
      <c r="B88" s="112" t="s">
        <v>96</v>
      </c>
      <c r="C88" s="115" t="s">
        <v>53</v>
      </c>
      <c r="D88" s="146">
        <v>0</v>
      </c>
      <c r="E88" s="132">
        <f>VLOOKUP(C88,G74:H78,2,FALSE)*D88</f>
        <v>0</v>
      </c>
      <c r="F88" s="32"/>
    </row>
    <row r="89" spans="1:8" ht="15" thickBot="1" x14ac:dyDescent="0.4">
      <c r="A89" s="30"/>
      <c r="B89" s="135" t="s">
        <v>100</v>
      </c>
      <c r="E89" s="134">
        <f>SUM(E87:E88)</f>
        <v>0</v>
      </c>
      <c r="F89" s="32"/>
    </row>
    <row r="90" spans="1:8" ht="15" thickBot="1" x14ac:dyDescent="0.4">
      <c r="A90" s="30"/>
      <c r="F90" s="32"/>
    </row>
    <row r="91" spans="1:8" x14ac:dyDescent="0.35">
      <c r="A91" s="30"/>
      <c r="B91" s="59" t="s">
        <v>62</v>
      </c>
      <c r="C91" s="160" t="s">
        <v>61</v>
      </c>
      <c r="D91" s="161"/>
      <c r="E91" s="60" t="s">
        <v>52</v>
      </c>
      <c r="F91" s="32"/>
      <c r="G91" s="54" t="s">
        <v>90</v>
      </c>
      <c r="H91" s="54">
        <v>20</v>
      </c>
    </row>
    <row r="92" spans="1:8" ht="30" customHeight="1" thickBot="1" x14ac:dyDescent="0.4">
      <c r="A92" s="30"/>
      <c r="B92" s="77" t="s">
        <v>63</v>
      </c>
      <c r="C92" s="162" t="s">
        <v>95</v>
      </c>
      <c r="D92" s="163"/>
      <c r="E92" s="132">
        <f>VLOOKUP(C92,G91:H96,2,FALSE)</f>
        <v>0</v>
      </c>
      <c r="F92" s="32"/>
      <c r="G92" s="54" t="s">
        <v>91</v>
      </c>
      <c r="H92" s="54">
        <v>16</v>
      </c>
    </row>
    <row r="93" spans="1:8" ht="15" thickBot="1" x14ac:dyDescent="0.4">
      <c r="A93" s="30"/>
      <c r="B93" t="s">
        <v>64</v>
      </c>
      <c r="E93" s="67">
        <f>E92</f>
        <v>0</v>
      </c>
      <c r="F93" s="32"/>
      <c r="G93" s="54" t="s">
        <v>92</v>
      </c>
      <c r="H93" s="54">
        <v>12</v>
      </c>
    </row>
    <row r="94" spans="1:8" x14ac:dyDescent="0.35">
      <c r="A94" s="30"/>
      <c r="F94" s="32"/>
      <c r="G94" s="54" t="s">
        <v>93</v>
      </c>
      <c r="H94" s="54">
        <v>8</v>
      </c>
    </row>
    <row r="95" spans="1:8" ht="15" thickBot="1" x14ac:dyDescent="0.4">
      <c r="A95" s="30"/>
      <c r="C95" s="18"/>
      <c r="F95" s="32"/>
      <c r="G95" s="54" t="s">
        <v>94</v>
      </c>
      <c r="H95" s="54">
        <v>4</v>
      </c>
    </row>
    <row r="96" spans="1:8" x14ac:dyDescent="0.35">
      <c r="A96" s="30"/>
      <c r="B96" s="26" t="s">
        <v>65</v>
      </c>
      <c r="C96" s="9"/>
      <c r="D96" s="9"/>
      <c r="E96" s="10"/>
      <c r="F96" s="32"/>
      <c r="G96" s="54" t="s">
        <v>95</v>
      </c>
      <c r="H96" s="54">
        <v>0</v>
      </c>
    </row>
    <row r="97" spans="1:6" x14ac:dyDescent="0.35">
      <c r="A97" s="30"/>
      <c r="B97" s="68"/>
      <c r="C97" s="81"/>
      <c r="D97" s="82"/>
      <c r="E97" s="83"/>
      <c r="F97" s="32"/>
    </row>
    <row r="98" spans="1:6" x14ac:dyDescent="0.35">
      <c r="A98" s="30"/>
      <c r="B98" s="68" t="s">
        <v>66</v>
      </c>
      <c r="C98" s="156"/>
      <c r="D98" s="157"/>
      <c r="E98" s="158"/>
      <c r="F98" s="32"/>
    </row>
    <row r="99" spans="1:6" x14ac:dyDescent="0.35">
      <c r="A99" s="30"/>
      <c r="B99" s="68"/>
      <c r="C99" s="81"/>
      <c r="D99" s="82"/>
      <c r="E99" s="83"/>
      <c r="F99" s="32"/>
    </row>
    <row r="100" spans="1:6" x14ac:dyDescent="0.35">
      <c r="A100" s="30"/>
      <c r="B100" s="68" t="s">
        <v>67</v>
      </c>
      <c r="C100" s="156"/>
      <c r="D100" s="157"/>
      <c r="E100" s="158"/>
      <c r="F100" s="32"/>
    </row>
    <row r="101" spans="1:6" x14ac:dyDescent="0.35">
      <c r="A101" s="30"/>
      <c r="B101" s="68"/>
      <c r="C101" s="81"/>
      <c r="D101" s="82"/>
      <c r="E101" s="83"/>
      <c r="F101" s="32"/>
    </row>
    <row r="102" spans="1:6" x14ac:dyDescent="0.35">
      <c r="A102" s="30"/>
      <c r="B102" s="68" t="s">
        <v>68</v>
      </c>
      <c r="C102" s="156"/>
      <c r="D102" s="157"/>
      <c r="E102" s="158"/>
      <c r="F102" s="32"/>
    </row>
    <row r="103" spans="1:6" x14ac:dyDescent="0.35">
      <c r="A103" s="30"/>
      <c r="B103" s="68"/>
      <c r="C103" s="81"/>
      <c r="D103" s="82"/>
      <c r="E103" s="83"/>
      <c r="F103" s="32"/>
    </row>
    <row r="104" spans="1:6" ht="15" thickBot="1" x14ac:dyDescent="0.4">
      <c r="A104" s="30"/>
      <c r="B104" s="69" t="s">
        <v>69</v>
      </c>
      <c r="C104" s="167"/>
      <c r="D104" s="168"/>
      <c r="E104" s="169"/>
      <c r="F104" s="32"/>
    </row>
    <row r="105" spans="1:6" x14ac:dyDescent="0.35">
      <c r="A105" s="30"/>
      <c r="F105" s="32"/>
    </row>
    <row r="106" spans="1:6" x14ac:dyDescent="0.35">
      <c r="A106" s="30"/>
      <c r="F106" s="32"/>
    </row>
    <row r="107" spans="1:6" x14ac:dyDescent="0.35">
      <c r="A107" s="30"/>
      <c r="F107" s="32"/>
    </row>
    <row r="108" spans="1:6" ht="15" thickBot="1" x14ac:dyDescent="0.4">
      <c r="A108" s="72"/>
      <c r="B108" s="84"/>
      <c r="C108" s="84"/>
      <c r="D108" s="84"/>
      <c r="E108" s="84"/>
      <c r="F108" s="75"/>
    </row>
    <row r="109" spans="1:6" ht="3" customHeight="1" x14ac:dyDescent="0.35"/>
    <row r="110" spans="1:6" ht="3.9" customHeight="1" x14ac:dyDescent="0.35"/>
    <row r="113" x14ac:dyDescent="0.35"/>
    <row r="114" x14ac:dyDescent="0.35"/>
  </sheetData>
  <sheetProtection algorithmName="SHA-512" hashValue="aXpz0hi8L0wC1WLVi8m+q+W5NjgwH8HGIrX5TSPgrVYvagO7izl4JZG+jSq0gGD9CcXKl9T8Y4Chjn1rv4WEtg==" saltValue="ftjYx2EPF0XiOckului47A==" spinCount="100000" sheet="1" objects="1" scenarios="1" selectLockedCells="1"/>
  <protectedRanges>
    <protectedRange sqref="D87:D88" name="Bereik2"/>
    <protectedRange sqref="C104 C102 C98 C100 B96" name="Bereik1"/>
  </protectedRanges>
  <sortState xmlns:xlrd2="http://schemas.microsoft.com/office/spreadsheetml/2017/richdata2" ref="B23:B29">
    <sortCondition ref="B23:B29"/>
  </sortState>
  <mergeCells count="22">
    <mergeCell ref="C92:D92"/>
    <mergeCell ref="B61:E61"/>
    <mergeCell ref="C100:E100"/>
    <mergeCell ref="C102:E102"/>
    <mergeCell ref="C104:E104"/>
    <mergeCell ref="B66:E66"/>
    <mergeCell ref="B52:E52"/>
    <mergeCell ref="B20:E20"/>
    <mergeCell ref="C73:D73"/>
    <mergeCell ref="C98:E98"/>
    <mergeCell ref="C72:D72"/>
    <mergeCell ref="C74:D74"/>
    <mergeCell ref="C75:D75"/>
    <mergeCell ref="C76:D76"/>
    <mergeCell ref="C77:D77"/>
    <mergeCell ref="C78:D78"/>
    <mergeCell ref="C79:D79"/>
    <mergeCell ref="C80:D80"/>
    <mergeCell ref="C91:D91"/>
    <mergeCell ref="C81:D81"/>
    <mergeCell ref="C82:D82"/>
    <mergeCell ref="C83:D83"/>
  </mergeCells>
  <dataValidations xWindow="518" yWindow="796" count="3">
    <dataValidation type="list" showInputMessage="1" showErrorMessage="1" errorTitle="Foute invoer" error="Kies een type brandstof_x000a_" promptTitle="Type brandstof" prompt="Kies welk type brandstof uw transportvoertuigen gebruiken" sqref="C87:C88" xr:uid="{00000000-0002-0000-0000-000000000000}">
      <formula1>$G$74:$G$78</formula1>
    </dataValidation>
    <dataValidation type="list" allowBlank="1" showInputMessage="1" showErrorMessage="1" sqref="C92:D92" xr:uid="{00000000-0002-0000-0000-000001000000}">
      <formula1>$G$91:$G$96</formula1>
    </dataValidation>
    <dataValidation type="list" allowBlank="1" showInputMessage="1" showErrorMessage="1" errorTitle="Verkeerde input" error="Selecteer een verwerkingsmethode " promptTitle="Verwerkingsmethode" prompt="Selecteer welke verwerkingsmethode wordt toegepast" sqref="C73:D83" xr:uid="{00000000-0002-0000-0000-000002000000}">
      <formula1>$G$46:$G$53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FC64"/>
  <sheetViews>
    <sheetView zoomScaleNormal="100" workbookViewId="0">
      <selection activeCell="D10" sqref="D10"/>
    </sheetView>
  </sheetViews>
  <sheetFormatPr defaultColWidth="0" defaultRowHeight="14.5" zeroHeight="1" x14ac:dyDescent="0.35"/>
  <cols>
    <col min="1" max="1" width="2.08984375" customWidth="1"/>
    <col min="2" max="2" width="64.6328125" customWidth="1"/>
    <col min="3" max="3" width="27.6328125" customWidth="1"/>
    <col min="4" max="4" width="30.08984375" customWidth="1"/>
    <col min="5" max="5" width="19.54296875" customWidth="1"/>
    <col min="6" max="6" width="9.6328125" customWidth="1"/>
    <col min="7" max="7" width="8.984375E-2" customWidth="1"/>
    <col min="8" max="8" width="9.08984375" hidden="1"/>
    <col min="9" max="9" width="31.453125" hidden="1"/>
    <col min="10" max="10" width="9.08984375" hidden="1"/>
    <col min="11" max="11" width="8.6328125" hidden="1"/>
    <col min="12" max="12" width="9" hidden="1"/>
    <col min="13" max="16383" width="8.6328125" hidden="1"/>
    <col min="16384" max="16384" width="2.453125" hidden="1"/>
  </cols>
  <sheetData>
    <row r="1" spans="1:6" x14ac:dyDescent="0.35">
      <c r="A1" s="27"/>
      <c r="B1" s="28"/>
      <c r="C1" s="28"/>
      <c r="D1" s="28"/>
      <c r="E1" s="28"/>
      <c r="F1" s="29"/>
    </row>
    <row r="2" spans="1:6" ht="18.5" x14ac:dyDescent="0.45">
      <c r="A2" s="30"/>
      <c r="B2" s="31" t="s">
        <v>117</v>
      </c>
      <c r="F2" s="32"/>
    </row>
    <row r="3" spans="1:6" x14ac:dyDescent="0.35">
      <c r="A3" s="30"/>
      <c r="B3" s="33" t="s">
        <v>0</v>
      </c>
      <c r="F3" s="32"/>
    </row>
    <row r="4" spans="1:6" x14ac:dyDescent="0.35">
      <c r="A4" s="30"/>
      <c r="F4" s="32"/>
    </row>
    <row r="5" spans="1:6" x14ac:dyDescent="0.35">
      <c r="A5" s="30"/>
      <c r="B5" s="33" t="s">
        <v>1</v>
      </c>
      <c r="F5" s="32"/>
    </row>
    <row r="6" spans="1:6" x14ac:dyDescent="0.35">
      <c r="A6" s="30"/>
      <c r="B6" s="33"/>
      <c r="F6" s="32"/>
    </row>
    <row r="7" spans="1:6" ht="15" thickBot="1" x14ac:dyDescent="0.4">
      <c r="A7" s="30"/>
      <c r="B7" s="33" t="s">
        <v>70</v>
      </c>
      <c r="F7" s="32"/>
    </row>
    <row r="8" spans="1:6" x14ac:dyDescent="0.35">
      <c r="A8" s="30"/>
      <c r="B8" s="34" t="s">
        <v>3</v>
      </c>
      <c r="C8" s="35"/>
      <c r="D8" s="35"/>
      <c r="E8" s="36"/>
      <c r="F8" s="32"/>
    </row>
    <row r="9" spans="1:6" x14ac:dyDescent="0.35">
      <c r="A9" s="30"/>
      <c r="B9" s="37" t="s">
        <v>71</v>
      </c>
      <c r="C9" s="38" t="s">
        <v>72</v>
      </c>
      <c r="D9" s="39" t="s">
        <v>73</v>
      </c>
      <c r="E9" s="40" t="s">
        <v>7</v>
      </c>
      <c r="F9" s="32"/>
    </row>
    <row r="10" spans="1:6" x14ac:dyDescent="0.35">
      <c r="A10" s="30"/>
      <c r="B10" s="41" t="s">
        <v>101</v>
      </c>
      <c r="C10" s="42">
        <v>2</v>
      </c>
      <c r="D10" s="6">
        <v>0</v>
      </c>
      <c r="E10" s="1">
        <f t="shared" ref="E10:E11" si="0">C10*D10</f>
        <v>0</v>
      </c>
      <c r="F10" s="32"/>
    </row>
    <row r="11" spans="1:6" x14ac:dyDescent="0.35">
      <c r="A11" s="30"/>
      <c r="B11" s="138" t="s">
        <v>102</v>
      </c>
      <c r="C11" s="139">
        <v>1</v>
      </c>
      <c r="D11" s="14">
        <v>0</v>
      </c>
      <c r="E11" s="117">
        <f t="shared" si="0"/>
        <v>0</v>
      </c>
      <c r="F11" s="32"/>
    </row>
    <row r="12" spans="1:6" ht="15" thickBot="1" x14ac:dyDescent="0.4">
      <c r="A12" s="30"/>
      <c r="B12" s="43" t="s">
        <v>11</v>
      </c>
      <c r="C12" s="44"/>
      <c r="D12" s="2"/>
      <c r="E12" s="3">
        <f>SUM(E10)</f>
        <v>0</v>
      </c>
      <c r="F12" s="45"/>
    </row>
    <row r="13" spans="1:6" x14ac:dyDescent="0.35">
      <c r="A13" s="30"/>
      <c r="B13" s="116" t="s">
        <v>104</v>
      </c>
      <c r="C13" s="46"/>
      <c r="D13" s="47"/>
      <c r="F13" s="45"/>
    </row>
    <row r="14" spans="1:6" ht="15" thickBot="1" x14ac:dyDescent="0.4">
      <c r="A14" s="30"/>
      <c r="B14" s="54"/>
      <c r="C14" s="46"/>
      <c r="D14" s="47"/>
      <c r="F14" s="45"/>
    </row>
    <row r="15" spans="1:6" x14ac:dyDescent="0.35">
      <c r="A15" s="30"/>
      <c r="B15" s="164" t="s">
        <v>74</v>
      </c>
      <c r="C15" s="171"/>
      <c r="D15" s="171"/>
      <c r="E15" s="172"/>
      <c r="F15" s="32"/>
    </row>
    <row r="16" spans="1:6" x14ac:dyDescent="0.35">
      <c r="A16" s="30"/>
      <c r="B16" s="48" t="s">
        <v>13</v>
      </c>
      <c r="C16" s="49" t="s">
        <v>14</v>
      </c>
      <c r="D16" s="49" t="s">
        <v>15</v>
      </c>
      <c r="E16" s="50" t="s">
        <v>7</v>
      </c>
      <c r="F16" s="32"/>
    </row>
    <row r="17" spans="1:10" x14ac:dyDescent="0.35">
      <c r="A17" s="30"/>
      <c r="B17" s="51" t="s">
        <v>75</v>
      </c>
      <c r="C17" s="52">
        <v>26</v>
      </c>
      <c r="D17" s="8">
        <v>0</v>
      </c>
      <c r="E17" s="5">
        <f>C17*D17</f>
        <v>0</v>
      </c>
      <c r="F17" s="32"/>
    </row>
    <row r="18" spans="1:10" x14ac:dyDescent="0.35">
      <c r="A18" s="30"/>
      <c r="B18" s="51" t="s">
        <v>76</v>
      </c>
      <c r="C18" s="52">
        <v>9</v>
      </c>
      <c r="D18" s="16">
        <v>0</v>
      </c>
      <c r="E18" s="5">
        <f>C18*D18</f>
        <v>0</v>
      </c>
      <c r="F18" s="32"/>
    </row>
    <row r="19" spans="1:10" ht="15" thickBot="1" x14ac:dyDescent="0.4">
      <c r="A19" s="30"/>
      <c r="B19" s="43" t="s">
        <v>27</v>
      </c>
      <c r="C19" s="44"/>
      <c r="D19" s="4"/>
      <c r="E19" s="11">
        <f>SUM(E17:E18)</f>
        <v>0</v>
      </c>
      <c r="F19" s="32"/>
    </row>
    <row r="20" spans="1:10" ht="15" thickBot="1" x14ac:dyDescent="0.4">
      <c r="A20" s="30"/>
      <c r="F20" s="32"/>
    </row>
    <row r="21" spans="1:10" x14ac:dyDescent="0.35">
      <c r="A21" s="30"/>
      <c r="B21" s="173" t="s">
        <v>28</v>
      </c>
      <c r="C21" s="174"/>
      <c r="D21" s="174"/>
      <c r="E21" s="175"/>
      <c r="F21" s="32"/>
    </row>
    <row r="22" spans="1:10" x14ac:dyDescent="0.35">
      <c r="A22" s="30"/>
      <c r="B22" s="53" t="s">
        <v>44</v>
      </c>
      <c r="C22" s="49" t="s">
        <v>30</v>
      </c>
      <c r="D22" s="49" t="s">
        <v>31</v>
      </c>
      <c r="E22" s="50" t="s">
        <v>7</v>
      </c>
      <c r="F22" s="32"/>
    </row>
    <row r="23" spans="1:10" x14ac:dyDescent="0.35">
      <c r="A23" s="30"/>
      <c r="B23" s="41" t="s">
        <v>75</v>
      </c>
      <c r="C23" s="52">
        <v>27</v>
      </c>
      <c r="D23" s="8">
        <v>0</v>
      </c>
      <c r="E23" s="5">
        <f>C23*D23</f>
        <v>0</v>
      </c>
      <c r="F23" s="32"/>
    </row>
    <row r="24" spans="1:10" x14ac:dyDescent="0.35">
      <c r="A24" s="30"/>
      <c r="B24" s="41" t="s">
        <v>76</v>
      </c>
      <c r="C24" s="52">
        <v>29</v>
      </c>
      <c r="D24" s="8">
        <v>0</v>
      </c>
      <c r="E24" s="5">
        <f>C24*D24</f>
        <v>0</v>
      </c>
      <c r="F24" s="32"/>
    </row>
    <row r="25" spans="1:10" ht="15" thickBot="1" x14ac:dyDescent="0.4">
      <c r="A25" s="30"/>
      <c r="B25" s="43" t="s">
        <v>35</v>
      </c>
      <c r="C25" s="44"/>
      <c r="D25" s="4"/>
      <c r="E25" s="3">
        <f>SUM(E23:E24)</f>
        <v>0</v>
      </c>
      <c r="F25" s="32"/>
      <c r="I25" s="54" t="s">
        <v>34</v>
      </c>
      <c r="J25">
        <v>20</v>
      </c>
    </row>
    <row r="26" spans="1:10" x14ac:dyDescent="0.35">
      <c r="A26" s="30"/>
      <c r="B26" s="55" t="s">
        <v>37</v>
      </c>
      <c r="F26" s="32"/>
      <c r="I26" s="54" t="s">
        <v>36</v>
      </c>
      <c r="J26">
        <v>16</v>
      </c>
    </row>
    <row r="27" spans="1:10" x14ac:dyDescent="0.35">
      <c r="A27" s="30"/>
      <c r="B27" s="55"/>
      <c r="F27" s="32"/>
      <c r="I27" s="54" t="s">
        <v>38</v>
      </c>
      <c r="J27">
        <v>12</v>
      </c>
    </row>
    <row r="28" spans="1:10" ht="15" thickBot="1" x14ac:dyDescent="0.4">
      <c r="A28" s="30"/>
      <c r="F28" s="32"/>
      <c r="I28" s="54" t="s">
        <v>40</v>
      </c>
      <c r="J28">
        <v>8</v>
      </c>
    </row>
    <row r="29" spans="1:10" ht="33" customHeight="1" thickBot="1" x14ac:dyDescent="0.4">
      <c r="A29" s="30"/>
      <c r="B29" s="56" t="s">
        <v>49</v>
      </c>
      <c r="C29" s="57"/>
      <c r="D29" s="57"/>
      <c r="E29" s="17">
        <f>SUM(E12,E25,E19)</f>
        <v>0</v>
      </c>
      <c r="F29" s="32"/>
      <c r="I29" s="54" t="s">
        <v>41</v>
      </c>
      <c r="J29" s="54">
        <v>4</v>
      </c>
    </row>
    <row r="30" spans="1:10" x14ac:dyDescent="0.35">
      <c r="A30" s="30"/>
      <c r="B30" s="46"/>
      <c r="C30" s="58"/>
      <c r="D30" s="58"/>
      <c r="E30" s="58"/>
      <c r="F30" s="32"/>
      <c r="I30" s="54" t="s">
        <v>43</v>
      </c>
      <c r="J30" s="54">
        <v>1</v>
      </c>
    </row>
    <row r="31" spans="1:10" ht="15" thickBot="1" x14ac:dyDescent="0.4">
      <c r="A31" s="30"/>
      <c r="B31" s="46"/>
      <c r="C31" s="58"/>
      <c r="D31" s="58"/>
      <c r="E31" s="58"/>
      <c r="F31" s="32"/>
      <c r="I31" s="54" t="s">
        <v>47</v>
      </c>
      <c r="J31" s="54">
        <v>0</v>
      </c>
    </row>
    <row r="32" spans="1:10" x14ac:dyDescent="0.35">
      <c r="A32" s="30"/>
      <c r="B32" s="59" t="s">
        <v>50</v>
      </c>
      <c r="C32" s="160" t="s">
        <v>51</v>
      </c>
      <c r="D32" s="178"/>
      <c r="E32" s="60" t="s">
        <v>52</v>
      </c>
      <c r="F32" s="32"/>
      <c r="I32" s="54" t="s">
        <v>48</v>
      </c>
      <c r="J32" s="54">
        <v>0</v>
      </c>
    </row>
    <row r="33" spans="1:10" x14ac:dyDescent="0.35">
      <c r="A33" s="30"/>
      <c r="B33" s="41" t="s">
        <v>75</v>
      </c>
      <c r="C33" s="176" t="s">
        <v>48</v>
      </c>
      <c r="D33" s="177"/>
      <c r="E33" s="61">
        <f>VLOOKUP(C33,$I$25:$J32,2,FALSE)</f>
        <v>0</v>
      </c>
      <c r="F33" s="32"/>
    </row>
    <row r="34" spans="1:10" ht="15" thickBot="1" x14ac:dyDescent="0.4">
      <c r="A34" s="30"/>
      <c r="B34" s="62" t="s">
        <v>76</v>
      </c>
      <c r="C34" s="176" t="s">
        <v>48</v>
      </c>
      <c r="D34" s="177"/>
      <c r="E34" s="61">
        <f>VLOOKUP(C34,$I$25:$J32,2,FALSE)</f>
        <v>0</v>
      </c>
      <c r="F34" s="32"/>
    </row>
    <row r="35" spans="1:10" ht="15" thickBot="1" x14ac:dyDescent="0.4">
      <c r="A35" s="30"/>
      <c r="B35" s="55" t="s">
        <v>60</v>
      </c>
      <c r="E35" s="63">
        <f>AVERAGE(E33:E34)</f>
        <v>0</v>
      </c>
      <c r="F35" s="32"/>
      <c r="I35" s="54" t="s">
        <v>53</v>
      </c>
      <c r="J35">
        <v>0</v>
      </c>
    </row>
    <row r="36" spans="1:10" ht="15" thickBot="1" x14ac:dyDescent="0.4">
      <c r="A36" s="30"/>
      <c r="B36" s="55"/>
      <c r="E36" s="47"/>
      <c r="F36" s="32"/>
      <c r="I36" s="54" t="s">
        <v>54</v>
      </c>
      <c r="J36">
        <v>2</v>
      </c>
    </row>
    <row r="37" spans="1:10" x14ac:dyDescent="0.35">
      <c r="A37" s="30"/>
      <c r="B37" s="59" t="s">
        <v>98</v>
      </c>
      <c r="C37" s="113" t="s">
        <v>61</v>
      </c>
      <c r="D37" s="114" t="s">
        <v>97</v>
      </c>
      <c r="E37" s="131" t="s">
        <v>99</v>
      </c>
      <c r="F37" s="64"/>
      <c r="I37" s="54" t="s">
        <v>55</v>
      </c>
      <c r="J37">
        <v>4</v>
      </c>
    </row>
    <row r="38" spans="1:10" ht="26.5" x14ac:dyDescent="0.35">
      <c r="A38" s="30"/>
      <c r="B38" s="133" t="s">
        <v>96</v>
      </c>
      <c r="C38" s="136" t="s">
        <v>53</v>
      </c>
      <c r="D38" s="145">
        <v>0</v>
      </c>
      <c r="E38" s="130">
        <f>VLOOKUP(C38,I35:J39,2,FALSE)*D38</f>
        <v>0</v>
      </c>
      <c r="F38" s="65"/>
      <c r="G38" s="54"/>
      <c r="I38" s="54" t="s">
        <v>56</v>
      </c>
      <c r="J38">
        <v>7</v>
      </c>
    </row>
    <row r="39" spans="1:10" ht="27" thickBot="1" x14ac:dyDescent="0.4">
      <c r="A39" s="30"/>
      <c r="B39" s="112" t="s">
        <v>96</v>
      </c>
      <c r="C39" s="115" t="s">
        <v>53</v>
      </c>
      <c r="D39" s="146">
        <v>0</v>
      </c>
      <c r="E39" s="132">
        <f>VLOOKUP(C39,I35:J39,2,FALSE)*D39</f>
        <v>0</v>
      </c>
      <c r="F39" s="65"/>
      <c r="G39" s="54"/>
      <c r="I39" s="54" t="s">
        <v>58</v>
      </c>
      <c r="J39">
        <v>10</v>
      </c>
    </row>
    <row r="40" spans="1:10" ht="15" thickBot="1" x14ac:dyDescent="0.4">
      <c r="A40" s="30"/>
      <c r="B40" s="135" t="s">
        <v>100</v>
      </c>
      <c r="E40" s="134">
        <f>SUM(E38:E39)</f>
        <v>0</v>
      </c>
      <c r="F40" s="65"/>
      <c r="G40" s="54"/>
    </row>
    <row r="41" spans="1:10" ht="15" thickBot="1" x14ac:dyDescent="0.4">
      <c r="A41" s="30"/>
      <c r="B41" s="66"/>
      <c r="C41" s="66"/>
      <c r="F41" s="65"/>
      <c r="G41" s="54"/>
    </row>
    <row r="42" spans="1:10" x14ac:dyDescent="0.35">
      <c r="A42" s="30"/>
      <c r="B42" s="59" t="s">
        <v>62</v>
      </c>
      <c r="C42" s="160" t="s">
        <v>61</v>
      </c>
      <c r="D42" s="161"/>
      <c r="E42" s="60" t="s">
        <v>52</v>
      </c>
      <c r="F42" s="65"/>
      <c r="G42" s="54"/>
    </row>
    <row r="43" spans="1:10" ht="30" customHeight="1" thickBot="1" x14ac:dyDescent="0.4">
      <c r="A43" s="30"/>
      <c r="B43" s="77" t="s">
        <v>63</v>
      </c>
      <c r="C43" s="162" t="s">
        <v>95</v>
      </c>
      <c r="D43" s="163"/>
      <c r="E43" s="132">
        <f>VLOOKUP(C43,I44:J49,2,FALSE)</f>
        <v>0</v>
      </c>
      <c r="F43" s="65"/>
      <c r="G43" s="54"/>
    </row>
    <row r="44" spans="1:10" ht="15" thickBot="1" x14ac:dyDescent="0.4">
      <c r="A44" s="30"/>
      <c r="B44" t="s">
        <v>64</v>
      </c>
      <c r="E44" s="67">
        <f>E43</f>
        <v>0</v>
      </c>
      <c r="F44" s="65"/>
      <c r="G44" s="54"/>
      <c r="I44" s="54" t="s">
        <v>90</v>
      </c>
      <c r="J44" s="54">
        <v>20</v>
      </c>
    </row>
    <row r="45" spans="1:10" x14ac:dyDescent="0.35">
      <c r="A45" s="30"/>
      <c r="B45" s="66"/>
      <c r="C45" s="66"/>
      <c r="F45" s="65"/>
      <c r="G45" s="54"/>
      <c r="I45" s="54" t="s">
        <v>91</v>
      </c>
      <c r="J45" s="54">
        <v>16</v>
      </c>
    </row>
    <row r="46" spans="1:10" ht="15" thickBot="1" x14ac:dyDescent="0.4">
      <c r="A46" s="30"/>
      <c r="B46" s="66"/>
      <c r="C46" s="66"/>
      <c r="F46" s="65"/>
      <c r="G46" s="54"/>
      <c r="I46" s="54" t="s">
        <v>92</v>
      </c>
      <c r="J46" s="54">
        <v>12</v>
      </c>
    </row>
    <row r="47" spans="1:10" x14ac:dyDescent="0.35">
      <c r="A47" s="30"/>
      <c r="B47" s="180" t="s">
        <v>65</v>
      </c>
      <c r="C47" s="181"/>
      <c r="D47" s="181"/>
      <c r="E47" s="182"/>
      <c r="F47" s="32"/>
      <c r="G47" s="54"/>
      <c r="I47" s="54" t="s">
        <v>93</v>
      </c>
      <c r="J47" s="54">
        <v>8</v>
      </c>
    </row>
    <row r="48" spans="1:10" x14ac:dyDescent="0.35">
      <c r="A48" s="30"/>
      <c r="B48" s="68"/>
      <c r="C48" s="187"/>
      <c r="D48" s="188"/>
      <c r="E48" s="189"/>
      <c r="F48" s="32"/>
      <c r="G48" s="54"/>
      <c r="I48" s="54" t="s">
        <v>94</v>
      </c>
      <c r="J48" s="54">
        <v>4</v>
      </c>
    </row>
    <row r="49" spans="1:10" x14ac:dyDescent="0.35">
      <c r="A49" s="30"/>
      <c r="B49" s="68" t="s">
        <v>66</v>
      </c>
      <c r="C49" s="183"/>
      <c r="D49" s="183"/>
      <c r="E49" s="184"/>
      <c r="F49" s="32"/>
      <c r="G49" s="54"/>
      <c r="I49" s="54" t="s">
        <v>95</v>
      </c>
      <c r="J49" s="54">
        <v>0</v>
      </c>
    </row>
    <row r="50" spans="1:10" x14ac:dyDescent="0.35">
      <c r="A50" s="30"/>
      <c r="B50" s="68"/>
      <c r="C50" s="187"/>
      <c r="D50" s="188"/>
      <c r="E50" s="189"/>
      <c r="F50" s="32"/>
    </row>
    <row r="51" spans="1:10" x14ac:dyDescent="0.35">
      <c r="A51" s="30"/>
      <c r="B51" s="68" t="s">
        <v>67</v>
      </c>
      <c r="C51" s="183"/>
      <c r="D51" s="183"/>
      <c r="E51" s="184"/>
      <c r="F51" s="32"/>
    </row>
    <row r="52" spans="1:10" x14ac:dyDescent="0.35">
      <c r="A52" s="30"/>
      <c r="B52" s="68"/>
      <c r="C52" s="190"/>
      <c r="D52" s="191"/>
      <c r="E52" s="192"/>
      <c r="F52" s="32"/>
    </row>
    <row r="53" spans="1:10" x14ac:dyDescent="0.35">
      <c r="A53" s="30"/>
      <c r="B53" s="68" t="s">
        <v>68</v>
      </c>
      <c r="C53" s="183"/>
      <c r="D53" s="183"/>
      <c r="E53" s="184"/>
      <c r="F53" s="32"/>
    </row>
    <row r="54" spans="1:10" x14ac:dyDescent="0.35">
      <c r="A54" s="30"/>
      <c r="B54" s="68"/>
      <c r="C54" s="187"/>
      <c r="D54" s="188"/>
      <c r="E54" s="189"/>
      <c r="F54" s="32"/>
    </row>
    <row r="55" spans="1:10" ht="15" thickBot="1" x14ac:dyDescent="0.4">
      <c r="A55" s="30"/>
      <c r="B55" s="69" t="s">
        <v>69</v>
      </c>
      <c r="C55" s="185"/>
      <c r="D55" s="185"/>
      <c r="E55" s="186"/>
      <c r="F55" s="32"/>
    </row>
    <row r="56" spans="1:10" x14ac:dyDescent="0.35">
      <c r="A56" s="30"/>
      <c r="B56" s="70"/>
      <c r="C56" s="70"/>
      <c r="D56" s="70"/>
      <c r="E56" s="70"/>
      <c r="F56" s="32"/>
    </row>
    <row r="57" spans="1:10" x14ac:dyDescent="0.35">
      <c r="A57" s="30"/>
      <c r="B57" s="71"/>
      <c r="C57" s="70"/>
      <c r="D57" s="70"/>
      <c r="E57" s="70"/>
      <c r="F57" s="32"/>
    </row>
    <row r="58" spans="1:10" x14ac:dyDescent="0.35">
      <c r="A58" s="30"/>
      <c r="B58" s="71"/>
      <c r="C58" s="179"/>
      <c r="D58" s="179"/>
      <c r="E58" s="179"/>
      <c r="F58" s="32"/>
    </row>
    <row r="59" spans="1:10" ht="15" thickBot="1" x14ac:dyDescent="0.4">
      <c r="A59" s="72"/>
      <c r="B59" s="73"/>
      <c r="C59" s="74"/>
      <c r="D59" s="74"/>
      <c r="E59" s="74"/>
      <c r="F59" s="75"/>
    </row>
    <row r="60" spans="1:10" hidden="1" x14ac:dyDescent="0.35">
      <c r="B60" s="71"/>
      <c r="C60" s="179"/>
      <c r="D60" s="179"/>
      <c r="E60" s="179"/>
    </row>
    <row r="61" spans="1:10" hidden="1" x14ac:dyDescent="0.35">
      <c r="B61" s="71"/>
      <c r="C61" s="70"/>
      <c r="D61" s="70"/>
      <c r="E61" s="70"/>
    </row>
    <row r="62" spans="1:10" hidden="1" x14ac:dyDescent="0.35">
      <c r="B62" s="71"/>
      <c r="C62" s="179"/>
      <c r="D62" s="179"/>
      <c r="E62" s="179"/>
    </row>
    <row r="63" spans="1:10" hidden="1" x14ac:dyDescent="0.35">
      <c r="B63" s="71"/>
      <c r="C63" s="70"/>
      <c r="D63" s="70"/>
      <c r="E63" s="70"/>
    </row>
    <row r="64" spans="1:10" hidden="1" x14ac:dyDescent="0.35">
      <c r="B64" s="76"/>
      <c r="C64" s="179"/>
      <c r="D64" s="179"/>
      <c r="E64" s="179"/>
    </row>
  </sheetData>
  <sheetProtection algorithmName="SHA-512" hashValue="LGw+6zHHSckLfVmSQjBWgOItdKH6seRkPKoat7yZMZAQZjmU7NU45bxjiHM6VT6zgebyP/8+nxhcfKeznxn/TA==" saltValue="tKtHne2Nt6VVJqqE5OYhfA==" spinCount="100000" sheet="1" objects="1" scenarios="1" selectLockedCells="1"/>
  <protectedRanges>
    <protectedRange sqref="D10 D11 D17:D18 D23:D24 C33:D34 C38:D39 B43:D43 B47 C49 C51 C53 C55" name="Bereik1_3"/>
  </protectedRanges>
  <mergeCells count="20">
    <mergeCell ref="C58:E58"/>
    <mergeCell ref="C60:E60"/>
    <mergeCell ref="C62:E62"/>
    <mergeCell ref="B47:E47"/>
    <mergeCell ref="C64:E64"/>
    <mergeCell ref="C49:E49"/>
    <mergeCell ref="C51:E51"/>
    <mergeCell ref="C53:E53"/>
    <mergeCell ref="C55:E55"/>
    <mergeCell ref="C48:E48"/>
    <mergeCell ref="C50:E50"/>
    <mergeCell ref="C52:E52"/>
    <mergeCell ref="C54:E54"/>
    <mergeCell ref="C42:D42"/>
    <mergeCell ref="C43:D43"/>
    <mergeCell ref="B15:E15"/>
    <mergeCell ref="B21:E21"/>
    <mergeCell ref="C33:D33"/>
    <mergeCell ref="C32:D32"/>
    <mergeCell ref="C34:D34"/>
  </mergeCells>
  <dataValidations xWindow="853" yWindow="604" count="3">
    <dataValidation type="list" allowBlank="1" showInputMessage="1" showErrorMessage="1" errorTitle="Verkeerde input" error="Selecteer een verwerkingsmethode " promptTitle="Verwerkingsmethode" prompt="Selecteer welke verwerkingsmethode wordt toegepast" sqref="C33:D34" xr:uid="{00000000-0002-0000-0100-000000000000}">
      <formula1>$I$25:$I$32</formula1>
    </dataValidation>
    <dataValidation type="list" allowBlank="1" showInputMessage="1" showErrorMessage="1" sqref="C43:D43" xr:uid="{00000000-0002-0000-0100-000001000000}">
      <formula1>$I$44:$I$49</formula1>
    </dataValidation>
    <dataValidation type="list" showInputMessage="1" showErrorMessage="1" errorTitle="Foute invoer" error="Kies een type brandstof_x000a_" promptTitle="Type brandstof" prompt="Kies welk type brandstof uw transportvoertuigen gebruiken" sqref="C38:C39" xr:uid="{00000000-0002-0000-0100-000002000000}">
      <formula1>$I$35:$I$39</formula1>
    </dataValidation>
  </dataValidations>
  <pageMargins left="0.7" right="0.7" top="0.75" bottom="0.75" header="0.3" footer="0.3"/>
  <pageSetup scale="6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C50"/>
  <sheetViews>
    <sheetView zoomScaleNormal="100" workbookViewId="0">
      <selection activeCell="D10" sqref="D10"/>
    </sheetView>
  </sheetViews>
  <sheetFormatPr defaultColWidth="0" defaultRowHeight="14.5" zeroHeight="1" x14ac:dyDescent="0.35"/>
  <cols>
    <col min="1" max="1" width="2.54296875" customWidth="1"/>
    <col min="2" max="2" width="64.90625" customWidth="1"/>
    <col min="3" max="3" width="26.08984375" customWidth="1"/>
    <col min="4" max="4" width="31.90625" customWidth="1"/>
    <col min="5" max="5" width="19.54296875" customWidth="1"/>
    <col min="6" max="6" width="8.6328125" customWidth="1"/>
    <col min="7" max="7" width="33.36328125" hidden="1" customWidth="1"/>
    <col min="8" max="8" width="9.08984375" hidden="1" customWidth="1"/>
    <col min="9" max="9" width="0.36328125" customWidth="1"/>
    <col min="10" max="16383" width="8.6328125" hidden="1"/>
    <col min="16384" max="16384" width="2.90625" hidden="1"/>
  </cols>
  <sheetData>
    <row r="1" spans="1:6" x14ac:dyDescent="0.35">
      <c r="A1" s="27"/>
      <c r="B1" s="28"/>
      <c r="C1" s="28"/>
      <c r="D1" s="28"/>
      <c r="E1" s="28"/>
      <c r="F1" s="29"/>
    </row>
    <row r="2" spans="1:6" ht="18.5" x14ac:dyDescent="0.45">
      <c r="A2" s="30"/>
      <c r="B2" s="31" t="s">
        <v>117</v>
      </c>
      <c r="F2" s="32"/>
    </row>
    <row r="3" spans="1:6" x14ac:dyDescent="0.35">
      <c r="A3" s="30"/>
      <c r="B3" s="33" t="s">
        <v>0</v>
      </c>
      <c r="F3" s="32"/>
    </row>
    <row r="4" spans="1:6" x14ac:dyDescent="0.35">
      <c r="A4" s="30"/>
      <c r="D4" s="18"/>
      <c r="F4" s="32"/>
    </row>
    <row r="5" spans="1:6" x14ac:dyDescent="0.35">
      <c r="A5" s="30"/>
      <c r="B5" t="s">
        <v>1</v>
      </c>
      <c r="F5" s="32"/>
    </row>
    <row r="6" spans="1:6" x14ac:dyDescent="0.35">
      <c r="A6" s="30"/>
      <c r="F6" s="32"/>
    </row>
    <row r="7" spans="1:6" ht="15" thickBot="1" x14ac:dyDescent="0.4">
      <c r="A7" s="30"/>
      <c r="B7" s="33" t="s">
        <v>77</v>
      </c>
      <c r="F7" s="32"/>
    </row>
    <row r="8" spans="1:6" x14ac:dyDescent="0.35">
      <c r="A8" s="30"/>
      <c r="B8" s="164" t="s">
        <v>74</v>
      </c>
      <c r="C8" s="171"/>
      <c r="D8" s="171"/>
      <c r="E8" s="172"/>
      <c r="F8" s="32"/>
    </row>
    <row r="9" spans="1:6" x14ac:dyDescent="0.35">
      <c r="A9" s="30"/>
      <c r="B9" s="48" t="s">
        <v>13</v>
      </c>
      <c r="C9" s="49" t="s">
        <v>14</v>
      </c>
      <c r="D9" s="49" t="s">
        <v>15</v>
      </c>
      <c r="E9" s="50" t="s">
        <v>7</v>
      </c>
      <c r="F9" s="32"/>
    </row>
    <row r="10" spans="1:6" x14ac:dyDescent="0.35">
      <c r="A10" s="30"/>
      <c r="B10" s="51" t="s">
        <v>78</v>
      </c>
      <c r="C10" s="78">
        <v>179</v>
      </c>
      <c r="D10" s="6">
        <v>0</v>
      </c>
      <c r="E10" s="1">
        <f>C10*D10</f>
        <v>0</v>
      </c>
      <c r="F10" s="32"/>
    </row>
    <row r="11" spans="1:6" ht="15" thickBot="1" x14ac:dyDescent="0.4">
      <c r="A11" s="30"/>
      <c r="B11" s="43" t="s">
        <v>27</v>
      </c>
      <c r="C11" s="44"/>
      <c r="D11" s="4"/>
      <c r="E11" s="3">
        <f>SUM(E10:E10)</f>
        <v>0</v>
      </c>
      <c r="F11" s="32"/>
    </row>
    <row r="12" spans="1:6" ht="15" thickBot="1" x14ac:dyDescent="0.4">
      <c r="A12" s="30"/>
      <c r="F12" s="32"/>
    </row>
    <row r="13" spans="1:6" x14ac:dyDescent="0.35">
      <c r="A13" s="30"/>
      <c r="B13" s="164" t="s">
        <v>28</v>
      </c>
      <c r="C13" s="165"/>
      <c r="D13" s="165"/>
      <c r="E13" s="166"/>
      <c r="F13" s="32"/>
    </row>
    <row r="14" spans="1:6" x14ac:dyDescent="0.35">
      <c r="A14" s="30"/>
      <c r="B14" s="53" t="s">
        <v>44</v>
      </c>
      <c r="C14" s="49" t="s">
        <v>30</v>
      </c>
      <c r="D14" s="49" t="s">
        <v>31</v>
      </c>
      <c r="E14" s="50" t="s">
        <v>7</v>
      </c>
      <c r="F14" s="32"/>
    </row>
    <row r="15" spans="1:6" x14ac:dyDescent="0.35">
      <c r="A15" s="30"/>
      <c r="B15" s="51" t="s">
        <v>78</v>
      </c>
      <c r="C15" s="42">
        <v>3654</v>
      </c>
      <c r="D15" s="6">
        <v>0</v>
      </c>
      <c r="E15" s="12">
        <f>C15*D15</f>
        <v>0</v>
      </c>
      <c r="F15" s="32"/>
    </row>
    <row r="16" spans="1:6" ht="15" thickBot="1" x14ac:dyDescent="0.4">
      <c r="A16" s="30"/>
      <c r="B16" s="43" t="s">
        <v>35</v>
      </c>
      <c r="C16" s="44"/>
      <c r="D16" s="4"/>
      <c r="E16" s="3">
        <f>SUM(E15:E15)</f>
        <v>0</v>
      </c>
      <c r="F16" s="32"/>
    </row>
    <row r="17" spans="1:8" x14ac:dyDescent="0.35">
      <c r="A17" s="30"/>
      <c r="B17" s="55" t="s">
        <v>37</v>
      </c>
      <c r="F17" s="32"/>
    </row>
    <row r="18" spans="1:8" x14ac:dyDescent="0.35">
      <c r="A18" s="30"/>
      <c r="B18" s="55"/>
      <c r="F18" s="32"/>
    </row>
    <row r="19" spans="1:8" ht="15" thickBot="1" x14ac:dyDescent="0.4">
      <c r="A19" s="30"/>
      <c r="E19" s="33"/>
      <c r="F19" s="32"/>
    </row>
    <row r="20" spans="1:8" ht="30.75" customHeight="1" thickBot="1" x14ac:dyDescent="0.4">
      <c r="A20" s="30"/>
      <c r="B20" s="56" t="s">
        <v>79</v>
      </c>
      <c r="C20" s="57"/>
      <c r="D20" s="57"/>
      <c r="E20" s="17">
        <f>SUM(E11,E16)</f>
        <v>0</v>
      </c>
      <c r="F20" s="32"/>
      <c r="G20" s="54" t="s">
        <v>34</v>
      </c>
      <c r="H20">
        <v>20</v>
      </c>
    </row>
    <row r="21" spans="1:8" x14ac:dyDescent="0.35">
      <c r="A21" s="30"/>
      <c r="F21" s="32"/>
      <c r="G21" s="54" t="s">
        <v>36</v>
      </c>
      <c r="H21">
        <v>16</v>
      </c>
    </row>
    <row r="22" spans="1:8" x14ac:dyDescent="0.35">
      <c r="A22" s="30"/>
      <c r="F22" s="32"/>
      <c r="G22" s="54" t="s">
        <v>38</v>
      </c>
      <c r="H22">
        <v>12</v>
      </c>
    </row>
    <row r="23" spans="1:8" ht="15" thickBot="1" x14ac:dyDescent="0.4">
      <c r="A23" s="30"/>
      <c r="F23" s="32"/>
      <c r="G23" s="54" t="s">
        <v>40</v>
      </c>
      <c r="H23">
        <v>8</v>
      </c>
    </row>
    <row r="24" spans="1:8" x14ac:dyDescent="0.35">
      <c r="A24" s="30"/>
      <c r="B24" s="79" t="s">
        <v>50</v>
      </c>
      <c r="C24" s="159" t="s">
        <v>51</v>
      </c>
      <c r="D24" s="159"/>
      <c r="E24" s="60" t="s">
        <v>52</v>
      </c>
      <c r="F24" s="32"/>
      <c r="G24" s="54" t="s">
        <v>41</v>
      </c>
      <c r="H24" s="54">
        <v>4</v>
      </c>
    </row>
    <row r="25" spans="1:8" x14ac:dyDescent="0.35">
      <c r="A25" s="30"/>
      <c r="B25" s="51" t="s">
        <v>78</v>
      </c>
      <c r="C25" s="176" t="s">
        <v>48</v>
      </c>
      <c r="D25" s="177"/>
      <c r="E25" s="61">
        <f>VLOOKUP(C25,G20:H27,2,FALSE)</f>
        <v>0</v>
      </c>
      <c r="F25" s="32"/>
      <c r="G25" s="54" t="s">
        <v>43</v>
      </c>
      <c r="H25" s="54">
        <v>1</v>
      </c>
    </row>
    <row r="26" spans="1:8" ht="15" thickBot="1" x14ac:dyDescent="0.4">
      <c r="A26" s="30"/>
      <c r="B26" s="55" t="s">
        <v>80</v>
      </c>
      <c r="E26" s="63">
        <f>AVERAGE(E25:E25)</f>
        <v>0</v>
      </c>
      <c r="F26" s="32"/>
      <c r="G26" s="54" t="s">
        <v>47</v>
      </c>
      <c r="H26" s="54">
        <v>0</v>
      </c>
    </row>
    <row r="27" spans="1:8" ht="15" thickBot="1" x14ac:dyDescent="0.4">
      <c r="A27" s="30"/>
      <c r="F27" s="32"/>
      <c r="G27" s="54" t="s">
        <v>48</v>
      </c>
      <c r="H27" s="54">
        <v>0</v>
      </c>
    </row>
    <row r="28" spans="1:8" x14ac:dyDescent="0.35">
      <c r="A28" s="30"/>
      <c r="B28" s="59" t="s">
        <v>98</v>
      </c>
      <c r="C28" s="113" t="s">
        <v>61</v>
      </c>
      <c r="D28" s="114" t="s">
        <v>97</v>
      </c>
      <c r="E28" s="131" t="s">
        <v>99</v>
      </c>
      <c r="F28" s="32"/>
    </row>
    <row r="29" spans="1:8" ht="26.5" x14ac:dyDescent="0.35">
      <c r="A29" s="30"/>
      <c r="B29" s="133" t="s">
        <v>96</v>
      </c>
      <c r="C29" s="136" t="s">
        <v>53</v>
      </c>
      <c r="D29" s="145">
        <v>0</v>
      </c>
      <c r="E29" s="130">
        <f>VLOOKUP(C29,G31:H35,2,FALSE)*D29</f>
        <v>0</v>
      </c>
      <c r="F29" s="32"/>
    </row>
    <row r="30" spans="1:8" ht="27" thickBot="1" x14ac:dyDescent="0.4">
      <c r="A30" s="30"/>
      <c r="B30" s="112" t="s">
        <v>96</v>
      </c>
      <c r="C30" s="137" t="s">
        <v>53</v>
      </c>
      <c r="D30" s="146">
        <v>0</v>
      </c>
      <c r="E30" s="132">
        <f>VLOOKUP(C30,G31:H35,2,FALSE)*D30</f>
        <v>0</v>
      </c>
      <c r="F30" s="32"/>
    </row>
    <row r="31" spans="1:8" ht="15" thickBot="1" x14ac:dyDescent="0.4">
      <c r="A31" s="30"/>
      <c r="B31" s="135" t="s">
        <v>100</v>
      </c>
      <c r="E31" s="134">
        <f>SUM(E29:E30)</f>
        <v>0</v>
      </c>
      <c r="F31" s="32"/>
      <c r="G31" s="54" t="s">
        <v>53</v>
      </c>
      <c r="H31">
        <v>0</v>
      </c>
    </row>
    <row r="32" spans="1:8" ht="15" thickBot="1" x14ac:dyDescent="0.4">
      <c r="A32" s="30"/>
      <c r="B32" s="55"/>
      <c r="E32" s="80"/>
      <c r="F32" s="32"/>
      <c r="G32" s="54" t="s">
        <v>54</v>
      </c>
      <c r="H32">
        <v>2</v>
      </c>
    </row>
    <row r="33" spans="1:8" x14ac:dyDescent="0.35">
      <c r="A33" s="30"/>
      <c r="B33" s="59" t="s">
        <v>62</v>
      </c>
      <c r="C33" s="160" t="s">
        <v>61</v>
      </c>
      <c r="D33" s="161"/>
      <c r="E33" s="60" t="s">
        <v>52</v>
      </c>
      <c r="F33" s="32"/>
      <c r="G33" s="54" t="s">
        <v>55</v>
      </c>
      <c r="H33">
        <v>4</v>
      </c>
    </row>
    <row r="34" spans="1:8" ht="30" customHeight="1" thickBot="1" x14ac:dyDescent="0.4">
      <c r="A34" s="30"/>
      <c r="B34" s="77" t="s">
        <v>63</v>
      </c>
      <c r="C34" s="162" t="s">
        <v>95</v>
      </c>
      <c r="D34" s="163"/>
      <c r="E34" s="132">
        <f>VLOOKUP(C34,G39:H44,2,FALSE)</f>
        <v>0</v>
      </c>
      <c r="F34" s="32"/>
      <c r="G34" s="54" t="s">
        <v>56</v>
      </c>
      <c r="H34">
        <v>7</v>
      </c>
    </row>
    <row r="35" spans="1:8" ht="15" thickBot="1" x14ac:dyDescent="0.4">
      <c r="A35" s="30"/>
      <c r="B35" t="s">
        <v>64</v>
      </c>
      <c r="E35" s="67">
        <f>E34</f>
        <v>0</v>
      </c>
      <c r="F35" s="32"/>
      <c r="G35" s="54" t="s">
        <v>58</v>
      </c>
      <c r="H35">
        <v>10</v>
      </c>
    </row>
    <row r="36" spans="1:8" x14ac:dyDescent="0.35">
      <c r="A36" s="30"/>
      <c r="B36" s="55"/>
      <c r="F36" s="32"/>
    </row>
    <row r="37" spans="1:8" ht="15" thickBot="1" x14ac:dyDescent="0.4">
      <c r="A37" s="30"/>
      <c r="F37" s="32"/>
    </row>
    <row r="38" spans="1:8" x14ac:dyDescent="0.35">
      <c r="A38" s="30"/>
      <c r="B38" s="26" t="s">
        <v>65</v>
      </c>
      <c r="C38" s="9"/>
      <c r="D38" s="9"/>
      <c r="E38" s="10"/>
      <c r="F38" s="32"/>
    </row>
    <row r="39" spans="1:8" x14ac:dyDescent="0.35">
      <c r="A39" s="30"/>
      <c r="B39" s="68"/>
      <c r="C39" s="81"/>
      <c r="D39" s="82"/>
      <c r="E39" s="83"/>
      <c r="F39" s="32"/>
      <c r="G39" s="54" t="s">
        <v>90</v>
      </c>
      <c r="H39" s="54">
        <v>20</v>
      </c>
    </row>
    <row r="40" spans="1:8" x14ac:dyDescent="0.35">
      <c r="A40" s="30"/>
      <c r="B40" s="68" t="s">
        <v>66</v>
      </c>
      <c r="C40" s="156"/>
      <c r="D40" s="157"/>
      <c r="E40" s="158"/>
      <c r="F40" s="32"/>
      <c r="G40" s="54" t="s">
        <v>91</v>
      </c>
      <c r="H40" s="54">
        <v>16</v>
      </c>
    </row>
    <row r="41" spans="1:8" x14ac:dyDescent="0.35">
      <c r="A41" s="30"/>
      <c r="B41" s="68"/>
      <c r="C41" s="81"/>
      <c r="D41" s="82"/>
      <c r="E41" s="83"/>
      <c r="F41" s="32"/>
      <c r="G41" s="54" t="s">
        <v>92</v>
      </c>
      <c r="H41" s="54">
        <v>12</v>
      </c>
    </row>
    <row r="42" spans="1:8" x14ac:dyDescent="0.35">
      <c r="A42" s="30"/>
      <c r="B42" s="68" t="s">
        <v>67</v>
      </c>
      <c r="C42" s="156"/>
      <c r="D42" s="157"/>
      <c r="E42" s="158"/>
      <c r="F42" s="32"/>
      <c r="G42" s="54" t="s">
        <v>93</v>
      </c>
      <c r="H42" s="54">
        <v>8</v>
      </c>
    </row>
    <row r="43" spans="1:8" x14ac:dyDescent="0.35">
      <c r="A43" s="30"/>
      <c r="B43" s="68"/>
      <c r="C43" s="81"/>
      <c r="D43" s="82"/>
      <c r="E43" s="83"/>
      <c r="F43" s="32"/>
      <c r="G43" s="54" t="s">
        <v>94</v>
      </c>
      <c r="H43" s="54">
        <v>4</v>
      </c>
    </row>
    <row r="44" spans="1:8" x14ac:dyDescent="0.35">
      <c r="A44" s="30"/>
      <c r="B44" s="68" t="s">
        <v>68</v>
      </c>
      <c r="C44" s="156"/>
      <c r="D44" s="157"/>
      <c r="E44" s="158"/>
      <c r="F44" s="32"/>
      <c r="G44" s="54" t="s">
        <v>95</v>
      </c>
      <c r="H44" s="54">
        <v>0</v>
      </c>
    </row>
    <row r="45" spans="1:8" x14ac:dyDescent="0.35">
      <c r="A45" s="30"/>
      <c r="B45" s="68"/>
      <c r="C45" s="81"/>
      <c r="D45" s="82"/>
      <c r="E45" s="83"/>
      <c r="F45" s="32"/>
    </row>
    <row r="46" spans="1:8" ht="15" thickBot="1" x14ac:dyDescent="0.4">
      <c r="A46" s="30"/>
      <c r="B46" s="69" t="s">
        <v>69</v>
      </c>
      <c r="C46" s="167"/>
      <c r="D46" s="168"/>
      <c r="E46" s="169"/>
      <c r="F46" s="32"/>
    </row>
    <row r="47" spans="1:8" x14ac:dyDescent="0.35">
      <c r="A47" s="30"/>
      <c r="F47" s="32"/>
    </row>
    <row r="48" spans="1:8" x14ac:dyDescent="0.35">
      <c r="A48" s="30"/>
      <c r="F48" s="32"/>
    </row>
    <row r="49" spans="1:6" x14ac:dyDescent="0.35">
      <c r="A49" s="30"/>
      <c r="F49" s="32"/>
    </row>
    <row r="50" spans="1:6" ht="15" thickBot="1" x14ac:dyDescent="0.4">
      <c r="A50" s="72"/>
      <c r="B50" s="84"/>
      <c r="C50" s="84"/>
      <c r="D50" s="84"/>
      <c r="E50" s="84"/>
      <c r="F50" s="75"/>
    </row>
  </sheetData>
  <sheetProtection algorithmName="SHA-512" hashValue="gQc3VPMWML5M61NQNUDBAD1hdmAk0MxU054kuIjFYVz7+6/Xpi2wh4BLqFp6fWnxoyx6D5HftlkRLYivQq+8kQ==" saltValue="u+h1pJjqkg7+9XHLSKkaoA==" spinCount="100000" sheet="1" objects="1" scenarios="1" selectLockedCells="1"/>
  <protectedRanges>
    <protectedRange sqref="D10 D15 C25 C29 D29 C30 D30 B34 C34 B38 C38 D38 E38 C40 C42 C44 C46" name="Bereik1"/>
  </protectedRanges>
  <mergeCells count="10">
    <mergeCell ref="C44:E44"/>
    <mergeCell ref="C46:E46"/>
    <mergeCell ref="C40:E40"/>
    <mergeCell ref="C33:D33"/>
    <mergeCell ref="C34:D34"/>
    <mergeCell ref="B8:E8"/>
    <mergeCell ref="B13:E13"/>
    <mergeCell ref="C24:D24"/>
    <mergeCell ref="C25:D25"/>
    <mergeCell ref="C42:E42"/>
  </mergeCells>
  <phoneticPr fontId="7" type="noConversion"/>
  <dataValidations count="3">
    <dataValidation type="list" allowBlank="1" showInputMessage="1" showErrorMessage="1" sqref="C34:D34" xr:uid="{00000000-0002-0000-0200-000000000000}">
      <formula1>$G$39:$G$44</formula1>
    </dataValidation>
    <dataValidation type="list" allowBlank="1" showInputMessage="1" showErrorMessage="1" sqref="C25:D25" xr:uid="{00000000-0002-0000-0200-000001000000}">
      <formula1>$G$20:$G$27</formula1>
    </dataValidation>
    <dataValidation type="list" showInputMessage="1" showErrorMessage="1" errorTitle="Foute invoer" error="Kies een type brandstof_x000a_" promptTitle="Type brandstof" prompt="Kies welk type brandstof uw transportvoertuigen gebruiken" sqref="C29:C30" xr:uid="{00000000-0002-0000-0200-000002000000}">
      <formula1>$G$31:$G$35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C58"/>
  <sheetViews>
    <sheetView zoomScaleNormal="100" workbookViewId="0">
      <selection activeCell="D10" sqref="D10"/>
    </sheetView>
  </sheetViews>
  <sheetFormatPr defaultColWidth="0" defaultRowHeight="14.5" zeroHeight="1" x14ac:dyDescent="0.35"/>
  <cols>
    <col min="1" max="1" width="3.453125" customWidth="1"/>
    <col min="2" max="2" width="64.90625" customWidth="1"/>
    <col min="3" max="3" width="29.6328125" customWidth="1"/>
    <col min="4" max="4" width="31.90625" customWidth="1"/>
    <col min="5" max="5" width="21.08984375" customWidth="1"/>
    <col min="6" max="6" width="8.6328125" customWidth="1"/>
    <col min="7" max="7" width="33.36328125" hidden="1" customWidth="1"/>
    <col min="8" max="8" width="9.08984375" hidden="1" customWidth="1"/>
    <col min="9" max="9" width="0.36328125" customWidth="1"/>
    <col min="10" max="16383" width="8.6328125" hidden="1"/>
    <col min="16384" max="16384" width="2.08984375" hidden="1"/>
  </cols>
  <sheetData>
    <row r="1" spans="1:6" x14ac:dyDescent="0.35">
      <c r="A1" s="27"/>
      <c r="B1" s="28"/>
      <c r="C1" s="28"/>
      <c r="D1" s="28"/>
      <c r="E1" s="28"/>
      <c r="F1" s="29"/>
    </row>
    <row r="2" spans="1:6" ht="18.5" x14ac:dyDescent="0.45">
      <c r="A2" s="30"/>
      <c r="B2" s="31" t="s">
        <v>117</v>
      </c>
      <c r="F2" s="32"/>
    </row>
    <row r="3" spans="1:6" x14ac:dyDescent="0.35">
      <c r="A3" s="30"/>
      <c r="B3" s="33" t="s">
        <v>0</v>
      </c>
      <c r="F3" s="32"/>
    </row>
    <row r="4" spans="1:6" x14ac:dyDescent="0.35">
      <c r="A4" s="30"/>
      <c r="F4" s="32"/>
    </row>
    <row r="5" spans="1:6" x14ac:dyDescent="0.35">
      <c r="A5" s="30"/>
      <c r="B5" t="s">
        <v>1</v>
      </c>
      <c r="F5" s="32"/>
    </row>
    <row r="6" spans="1:6" x14ac:dyDescent="0.35">
      <c r="A6" s="30"/>
      <c r="F6" s="32"/>
    </row>
    <row r="7" spans="1:6" ht="15" thickBot="1" x14ac:dyDescent="0.4">
      <c r="A7" s="30"/>
      <c r="B7" s="33" t="s">
        <v>81</v>
      </c>
      <c r="F7" s="32"/>
    </row>
    <row r="8" spans="1:6" x14ac:dyDescent="0.35">
      <c r="A8" s="30"/>
      <c r="B8" s="34"/>
      <c r="C8" s="35"/>
      <c r="D8" s="35"/>
      <c r="E8" s="36"/>
      <c r="F8" s="32"/>
    </row>
    <row r="9" spans="1:6" x14ac:dyDescent="0.35">
      <c r="A9" s="30"/>
      <c r="B9" s="37" t="s">
        <v>71</v>
      </c>
      <c r="C9" s="38" t="s">
        <v>72</v>
      </c>
      <c r="D9" s="39" t="s">
        <v>73</v>
      </c>
      <c r="E9" s="40" t="s">
        <v>7</v>
      </c>
      <c r="F9" s="32"/>
    </row>
    <row r="10" spans="1:6" x14ac:dyDescent="0.35">
      <c r="A10" s="30"/>
      <c r="B10" s="41" t="s">
        <v>82</v>
      </c>
      <c r="C10" s="42">
        <v>2</v>
      </c>
      <c r="D10" s="6">
        <v>0</v>
      </c>
      <c r="E10" s="1">
        <f t="shared" ref="E10" si="0">C10*D10</f>
        <v>0</v>
      </c>
      <c r="F10" s="32"/>
    </row>
    <row r="11" spans="1:6" ht="15" thickBot="1" x14ac:dyDescent="0.4">
      <c r="A11" s="30"/>
      <c r="B11" s="43" t="s">
        <v>11</v>
      </c>
      <c r="C11" s="44"/>
      <c r="D11" s="2"/>
      <c r="E11" s="3">
        <f>E10</f>
        <v>0</v>
      </c>
      <c r="F11" s="45"/>
    </row>
    <row r="12" spans="1:6" ht="15" thickBot="1" x14ac:dyDescent="0.4">
      <c r="A12" s="30"/>
      <c r="B12" s="54"/>
      <c r="C12" s="46"/>
      <c r="D12" s="47"/>
      <c r="F12" s="45"/>
    </row>
    <row r="13" spans="1:6" x14ac:dyDescent="0.35">
      <c r="A13" s="30"/>
      <c r="B13" s="164" t="s">
        <v>74</v>
      </c>
      <c r="C13" s="171"/>
      <c r="D13" s="171"/>
      <c r="E13" s="172"/>
      <c r="F13" s="32"/>
    </row>
    <row r="14" spans="1:6" x14ac:dyDescent="0.35">
      <c r="A14" s="30"/>
      <c r="B14" s="48" t="s">
        <v>13</v>
      </c>
      <c r="C14" s="49" t="s">
        <v>14</v>
      </c>
      <c r="D14" s="49" t="s">
        <v>15</v>
      </c>
      <c r="E14" s="50" t="s">
        <v>7</v>
      </c>
      <c r="F14" s="32"/>
    </row>
    <row r="15" spans="1:6" x14ac:dyDescent="0.35">
      <c r="A15" s="30"/>
      <c r="B15" s="51" t="s">
        <v>83</v>
      </c>
      <c r="C15" s="42">
        <v>38</v>
      </c>
      <c r="D15" s="6">
        <v>0</v>
      </c>
      <c r="E15" s="1">
        <f>C15*D15</f>
        <v>0</v>
      </c>
      <c r="F15" s="32"/>
    </row>
    <row r="16" spans="1:6" ht="15" thickBot="1" x14ac:dyDescent="0.4">
      <c r="A16" s="30"/>
      <c r="B16" s="43" t="s">
        <v>27</v>
      </c>
      <c r="C16" s="44"/>
      <c r="D16" s="4"/>
      <c r="E16" s="3">
        <f>SUM(E15:E15)</f>
        <v>0</v>
      </c>
      <c r="F16" s="32"/>
    </row>
    <row r="17" spans="1:8" ht="15" thickBot="1" x14ac:dyDescent="0.4">
      <c r="A17" s="30"/>
      <c r="F17" s="32"/>
    </row>
    <row r="18" spans="1:8" x14ac:dyDescent="0.35">
      <c r="A18" s="30"/>
      <c r="B18" s="164" t="s">
        <v>42</v>
      </c>
      <c r="C18" s="165"/>
      <c r="D18" s="165"/>
      <c r="E18" s="166"/>
      <c r="F18" s="32"/>
    </row>
    <row r="19" spans="1:8" x14ac:dyDescent="0.35">
      <c r="A19" s="30"/>
      <c r="B19" s="53" t="s">
        <v>44</v>
      </c>
      <c r="C19" s="49" t="s">
        <v>30</v>
      </c>
      <c r="D19" s="49" t="s">
        <v>45</v>
      </c>
      <c r="E19" s="50" t="s">
        <v>46</v>
      </c>
      <c r="F19" s="32"/>
    </row>
    <row r="20" spans="1:8" x14ac:dyDescent="0.35">
      <c r="A20" s="30"/>
      <c r="B20" s="51" t="s">
        <v>83</v>
      </c>
      <c r="C20" s="42">
        <v>130</v>
      </c>
      <c r="D20" s="6">
        <v>0</v>
      </c>
      <c r="E20" s="12">
        <f>C20*D20</f>
        <v>0</v>
      </c>
      <c r="F20" s="32"/>
    </row>
    <row r="21" spans="1:8" ht="15" thickBot="1" x14ac:dyDescent="0.4">
      <c r="A21" s="30"/>
      <c r="B21" s="43" t="s">
        <v>35</v>
      </c>
      <c r="C21" s="44"/>
      <c r="D21" s="4"/>
      <c r="E21" s="3">
        <f>SUM(E20:E20)</f>
        <v>0</v>
      </c>
      <c r="F21" s="32"/>
    </row>
    <row r="22" spans="1:8" x14ac:dyDescent="0.35">
      <c r="A22" s="30"/>
      <c r="B22" s="55" t="s">
        <v>37</v>
      </c>
      <c r="F22" s="32"/>
    </row>
    <row r="23" spans="1:8" ht="28.75" customHeight="1" x14ac:dyDescent="0.35">
      <c r="A23" s="30"/>
      <c r="B23" s="170" t="s">
        <v>115</v>
      </c>
      <c r="C23" s="170"/>
      <c r="D23" s="170"/>
      <c r="E23" s="170"/>
      <c r="F23" s="32"/>
    </row>
    <row r="24" spans="1:8" ht="15" thickBot="1" x14ac:dyDescent="0.4">
      <c r="A24" s="30"/>
      <c r="F24" s="32"/>
    </row>
    <row r="25" spans="1:8" ht="30.75" customHeight="1" thickBot="1" x14ac:dyDescent="0.4">
      <c r="A25" s="30"/>
      <c r="B25" s="56" t="s">
        <v>49</v>
      </c>
      <c r="C25" s="57"/>
      <c r="D25" s="57"/>
      <c r="E25" s="17">
        <f>SUM(E11,E16)-E21</f>
        <v>0</v>
      </c>
      <c r="F25" s="32"/>
      <c r="G25" s="54" t="s">
        <v>34</v>
      </c>
      <c r="H25">
        <v>20</v>
      </c>
    </row>
    <row r="26" spans="1:8" x14ac:dyDescent="0.35">
      <c r="A26" s="30"/>
      <c r="F26" s="32"/>
      <c r="G26" s="54" t="s">
        <v>36</v>
      </c>
      <c r="H26">
        <v>16</v>
      </c>
    </row>
    <row r="27" spans="1:8" x14ac:dyDescent="0.35">
      <c r="A27" s="30"/>
      <c r="F27" s="32"/>
      <c r="G27" s="54" t="s">
        <v>38</v>
      </c>
      <c r="H27">
        <v>12</v>
      </c>
    </row>
    <row r="28" spans="1:8" ht="15" thickBot="1" x14ac:dyDescent="0.4">
      <c r="A28" s="30"/>
      <c r="F28" s="32"/>
      <c r="G28" s="54" t="s">
        <v>40</v>
      </c>
      <c r="H28">
        <v>8</v>
      </c>
    </row>
    <row r="29" spans="1:8" x14ac:dyDescent="0.35">
      <c r="A29" s="30"/>
      <c r="B29" s="79" t="s">
        <v>50</v>
      </c>
      <c r="C29" s="159" t="s">
        <v>51</v>
      </c>
      <c r="D29" s="159"/>
      <c r="E29" s="60" t="s">
        <v>52</v>
      </c>
      <c r="F29" s="32"/>
      <c r="G29" s="54" t="s">
        <v>41</v>
      </c>
      <c r="H29" s="54">
        <v>4</v>
      </c>
    </row>
    <row r="30" spans="1:8" x14ac:dyDescent="0.35">
      <c r="A30" s="30"/>
      <c r="B30" s="51" t="s">
        <v>83</v>
      </c>
      <c r="C30" s="176" t="s">
        <v>48</v>
      </c>
      <c r="D30" s="177"/>
      <c r="E30" s="61">
        <f>VLOOKUP(C30,G25:H32,2,FALSE)</f>
        <v>0</v>
      </c>
      <c r="F30" s="32"/>
      <c r="G30" s="54" t="s">
        <v>43</v>
      </c>
      <c r="H30" s="54">
        <v>1</v>
      </c>
    </row>
    <row r="31" spans="1:8" ht="15" thickBot="1" x14ac:dyDescent="0.4">
      <c r="A31" s="30"/>
      <c r="B31" s="55" t="s">
        <v>80</v>
      </c>
      <c r="E31" s="63">
        <f>AVERAGE(E30:E30)</f>
        <v>0</v>
      </c>
      <c r="F31" s="32"/>
      <c r="G31" s="54" t="s">
        <v>47</v>
      </c>
      <c r="H31" s="54">
        <v>0</v>
      </c>
    </row>
    <row r="32" spans="1:8" ht="15" thickBot="1" x14ac:dyDescent="0.4">
      <c r="A32" s="30"/>
      <c r="F32" s="32"/>
      <c r="G32" s="54" t="s">
        <v>48</v>
      </c>
      <c r="H32" s="54">
        <v>0</v>
      </c>
    </row>
    <row r="33" spans="1:8" x14ac:dyDescent="0.35">
      <c r="A33" s="30"/>
      <c r="B33" s="59" t="s">
        <v>98</v>
      </c>
      <c r="C33" s="113" t="s">
        <v>61</v>
      </c>
      <c r="D33" s="114" t="s">
        <v>97</v>
      </c>
      <c r="E33" s="131" t="s">
        <v>99</v>
      </c>
      <c r="F33" s="32"/>
    </row>
    <row r="34" spans="1:8" ht="26.5" x14ac:dyDescent="0.35">
      <c r="A34" s="30"/>
      <c r="B34" s="133" t="s">
        <v>96</v>
      </c>
      <c r="C34" s="136" t="s">
        <v>53</v>
      </c>
      <c r="D34" s="145">
        <v>0</v>
      </c>
      <c r="E34" s="130">
        <f>VLOOKUP(C34,G36:H40,2,FALSE)*D34</f>
        <v>0</v>
      </c>
      <c r="F34" s="32"/>
    </row>
    <row r="35" spans="1:8" ht="27" thickBot="1" x14ac:dyDescent="0.4">
      <c r="A35" s="30"/>
      <c r="B35" s="112" t="s">
        <v>96</v>
      </c>
      <c r="C35" s="137" t="s">
        <v>53</v>
      </c>
      <c r="D35" s="146">
        <v>0</v>
      </c>
      <c r="E35" s="132">
        <f>VLOOKUP(C35,G36:H40,2,FALSE)*D35</f>
        <v>0</v>
      </c>
      <c r="F35" s="32"/>
    </row>
    <row r="36" spans="1:8" ht="15" thickBot="1" x14ac:dyDescent="0.4">
      <c r="A36" s="30"/>
      <c r="B36" s="135" t="s">
        <v>100</v>
      </c>
      <c r="E36" s="134">
        <f>SUM(E34:E35)</f>
        <v>0</v>
      </c>
      <c r="F36" s="32"/>
      <c r="G36" s="54" t="s">
        <v>53</v>
      </c>
      <c r="H36">
        <v>0</v>
      </c>
    </row>
    <row r="37" spans="1:8" ht="15" thickBot="1" x14ac:dyDescent="0.4">
      <c r="A37" s="30"/>
      <c r="B37" s="55"/>
      <c r="E37" s="80"/>
      <c r="F37" s="32"/>
      <c r="G37" s="54" t="s">
        <v>54</v>
      </c>
      <c r="H37">
        <v>2</v>
      </c>
    </row>
    <row r="38" spans="1:8" x14ac:dyDescent="0.35">
      <c r="A38" s="30"/>
      <c r="B38" s="59" t="s">
        <v>62</v>
      </c>
      <c r="C38" s="160" t="s">
        <v>61</v>
      </c>
      <c r="D38" s="161"/>
      <c r="E38" s="60" t="s">
        <v>52</v>
      </c>
      <c r="F38" s="32"/>
      <c r="G38" s="54" t="s">
        <v>55</v>
      </c>
      <c r="H38">
        <v>4</v>
      </c>
    </row>
    <row r="39" spans="1:8" ht="30" customHeight="1" thickBot="1" x14ac:dyDescent="0.4">
      <c r="A39" s="30"/>
      <c r="B39" s="77" t="s">
        <v>63</v>
      </c>
      <c r="C39" s="162" t="s">
        <v>95</v>
      </c>
      <c r="D39" s="163"/>
      <c r="E39" s="132">
        <f>VLOOKUP(C39,G44:H49,2,FALSE)</f>
        <v>0</v>
      </c>
      <c r="F39" s="32"/>
      <c r="G39" s="54" t="s">
        <v>56</v>
      </c>
      <c r="H39">
        <v>7</v>
      </c>
    </row>
    <row r="40" spans="1:8" ht="15" thickBot="1" x14ac:dyDescent="0.4">
      <c r="A40" s="30"/>
      <c r="B40" t="s">
        <v>64</v>
      </c>
      <c r="E40" s="67">
        <f>E39</f>
        <v>0</v>
      </c>
      <c r="F40" s="32"/>
      <c r="G40" s="54" t="s">
        <v>58</v>
      </c>
      <c r="H40">
        <v>10</v>
      </c>
    </row>
    <row r="41" spans="1:8" x14ac:dyDescent="0.35">
      <c r="A41" s="30"/>
      <c r="B41" s="55"/>
      <c r="F41" s="32"/>
    </row>
    <row r="42" spans="1:8" ht="15" thickBot="1" x14ac:dyDescent="0.4">
      <c r="A42" s="30"/>
      <c r="F42" s="32"/>
    </row>
    <row r="43" spans="1:8" x14ac:dyDescent="0.35">
      <c r="A43" s="30"/>
      <c r="B43" s="26" t="s">
        <v>65</v>
      </c>
      <c r="C43" s="9"/>
      <c r="D43" s="9"/>
      <c r="E43" s="10"/>
      <c r="F43" s="32"/>
    </row>
    <row r="44" spans="1:8" x14ac:dyDescent="0.35">
      <c r="A44" s="30"/>
      <c r="B44" s="68"/>
      <c r="C44" s="81"/>
      <c r="D44" s="82"/>
      <c r="E44" s="83"/>
      <c r="F44" s="32"/>
      <c r="G44" s="54" t="s">
        <v>90</v>
      </c>
      <c r="H44" s="54">
        <v>20</v>
      </c>
    </row>
    <row r="45" spans="1:8" x14ac:dyDescent="0.35">
      <c r="A45" s="30"/>
      <c r="B45" s="68" t="s">
        <v>66</v>
      </c>
      <c r="C45" s="156"/>
      <c r="D45" s="157"/>
      <c r="E45" s="158"/>
      <c r="F45" s="32"/>
      <c r="G45" s="54" t="s">
        <v>91</v>
      </c>
      <c r="H45" s="54">
        <v>16</v>
      </c>
    </row>
    <row r="46" spans="1:8" x14ac:dyDescent="0.35">
      <c r="A46" s="30"/>
      <c r="B46" s="68"/>
      <c r="C46" s="81"/>
      <c r="D46" s="82"/>
      <c r="E46" s="83"/>
      <c r="F46" s="32"/>
      <c r="G46" s="54" t="s">
        <v>92</v>
      </c>
      <c r="H46" s="54">
        <v>12</v>
      </c>
    </row>
    <row r="47" spans="1:8" x14ac:dyDescent="0.35">
      <c r="A47" s="30"/>
      <c r="B47" s="68" t="s">
        <v>67</v>
      </c>
      <c r="C47" s="156"/>
      <c r="D47" s="157"/>
      <c r="E47" s="158"/>
      <c r="F47" s="32"/>
      <c r="G47" s="54" t="s">
        <v>93</v>
      </c>
      <c r="H47" s="54">
        <v>8</v>
      </c>
    </row>
    <row r="48" spans="1:8" x14ac:dyDescent="0.35">
      <c r="A48" s="30"/>
      <c r="B48" s="68"/>
      <c r="C48" s="81"/>
      <c r="D48" s="82"/>
      <c r="E48" s="83"/>
      <c r="F48" s="32"/>
      <c r="G48" s="54" t="s">
        <v>94</v>
      </c>
      <c r="H48" s="54">
        <v>4</v>
      </c>
    </row>
    <row r="49" spans="1:8" x14ac:dyDescent="0.35">
      <c r="A49" s="30"/>
      <c r="B49" s="68" t="s">
        <v>68</v>
      </c>
      <c r="C49" s="156"/>
      <c r="D49" s="157"/>
      <c r="E49" s="158"/>
      <c r="F49" s="32"/>
      <c r="G49" s="54" t="s">
        <v>95</v>
      </c>
      <c r="H49" s="54">
        <v>0</v>
      </c>
    </row>
    <row r="50" spans="1:8" x14ac:dyDescent="0.35">
      <c r="A50" s="30"/>
      <c r="B50" s="68"/>
      <c r="C50" s="81"/>
      <c r="D50" s="82"/>
      <c r="E50" s="83"/>
      <c r="F50" s="32"/>
    </row>
    <row r="51" spans="1:8" ht="15" thickBot="1" x14ac:dyDescent="0.4">
      <c r="A51" s="30"/>
      <c r="B51" s="69" t="s">
        <v>69</v>
      </c>
      <c r="C51" s="167"/>
      <c r="D51" s="168"/>
      <c r="E51" s="169"/>
      <c r="F51" s="32"/>
    </row>
    <row r="52" spans="1:8" x14ac:dyDescent="0.35">
      <c r="A52" s="30"/>
      <c r="F52" s="32"/>
    </row>
    <row r="53" spans="1:8" x14ac:dyDescent="0.35">
      <c r="A53" s="30"/>
      <c r="F53" s="32"/>
    </row>
    <row r="54" spans="1:8" x14ac:dyDescent="0.35">
      <c r="A54" s="30"/>
      <c r="F54" s="32"/>
    </row>
    <row r="55" spans="1:8" ht="15" thickBot="1" x14ac:dyDescent="0.4">
      <c r="A55" s="72"/>
      <c r="B55" s="84"/>
      <c r="C55" s="84"/>
      <c r="D55" s="84"/>
      <c r="E55" s="84"/>
      <c r="F55" s="75"/>
    </row>
    <row r="58" spans="1:8" ht="0.65" customHeight="1" x14ac:dyDescent="0.35"/>
  </sheetData>
  <sheetProtection algorithmName="SHA-512" hashValue="uptq6ZaW4a9/PArMLBLwvown3Ni4XBB0VWwnzc0gmfzQbLtpsqj8EYw6tArREPiNIIpEvoFxnTfCqb3gW+jwiw==" saltValue="SphwkMITMgFOwWfqubNXxw==" spinCount="100000" sheet="1" objects="1" scenarios="1" selectLockedCells="1"/>
  <protectedRanges>
    <protectedRange sqref="C51 C49 C45 C47 B43 D10 D15 D20 C30 C34 D34 C35 D35 B39 C39 C43 D43 E43" name="Bereik1"/>
  </protectedRanges>
  <mergeCells count="11">
    <mergeCell ref="C47:E47"/>
    <mergeCell ref="C49:E49"/>
    <mergeCell ref="C51:E51"/>
    <mergeCell ref="C38:D38"/>
    <mergeCell ref="C39:D39"/>
    <mergeCell ref="C30:D30"/>
    <mergeCell ref="B13:E13"/>
    <mergeCell ref="B18:E18"/>
    <mergeCell ref="C29:D29"/>
    <mergeCell ref="C45:E45"/>
    <mergeCell ref="B23:E23"/>
  </mergeCells>
  <dataValidations count="3">
    <dataValidation type="list" allowBlank="1" showInputMessage="1" showErrorMessage="1" sqref="C39:D39" xr:uid="{00000000-0002-0000-0300-000000000000}">
      <formula1>$G$44:$G$49</formula1>
    </dataValidation>
    <dataValidation type="list" allowBlank="1" showInputMessage="1" showErrorMessage="1" errorTitle="Verkeerde input" error="Selecteer een geldige verwerkingsmethode" promptTitle="Duurzaamheid verwerkingsmethode" prompt="Selecteer de juiste verwerkingsmethode_x000a_" sqref="C30:D30" xr:uid="{00000000-0002-0000-0300-000001000000}">
      <formula1>$G$25:$G$32</formula1>
    </dataValidation>
    <dataValidation type="list" showInputMessage="1" showErrorMessage="1" errorTitle="Foute invoer" error="Kies een type brandstof_x000a_" promptTitle="Type brandstof" prompt="Kies welk type brandstof uw transportvoertuigen gebruiken" sqref="C34:C35" xr:uid="{00000000-0002-0000-0300-000002000000}">
      <formula1>$G$36:$G$40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11998B696518499D1D15CEF33FD7C6" ma:contentTypeVersion="17" ma:contentTypeDescription="Een nieuw document maken." ma:contentTypeScope="" ma:versionID="a43336296eea8aad3bbe309301f0577c">
  <xsd:schema xmlns:xsd="http://www.w3.org/2001/XMLSchema" xmlns:xs="http://www.w3.org/2001/XMLSchema" xmlns:p="http://schemas.microsoft.com/office/2006/metadata/properties" xmlns:ns3="c3b418de-604d-4a00-9fe5-b5216ffe245c" xmlns:ns4="7e386485-a582-4911-a43c-ade3deae96f6" targetNamespace="http://schemas.microsoft.com/office/2006/metadata/properties" ma:root="true" ma:fieldsID="fc59191d2783ab76a620117c45168f74" ns3:_="" ns4:_="">
    <xsd:import namespace="c3b418de-604d-4a00-9fe5-b5216ffe245c"/>
    <xsd:import namespace="7e386485-a582-4911-a43c-ade3deae96f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Location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b418de-604d-4a00-9fe5-b5216ffe24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386485-a582-4911-a43c-ade3deae96f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r m D s V m v S C R u j A A A A 9 g A A A B I A H A B D b 2 5 m a W c v U G F j a 2 F n Z S 5 4 b W w g o h g A K K A U A A A A A A A A A A A A A A A A A A A A A A A A A A A A h Y + 9 D o I w G E V f h X S n f y 6 E l D K 4 g j E x M a 5 N q d A I H 4 Y W y 7 s 5 + E i + g h h F 3 R z v u W e 4 9 3 6 9 i X z q 2 u h i B m d 7 y B D D F E U G d F 9 Z q D M 0 + m O c o F y K r d I n V Z t o l s G l k 6 s y 1 H h / T g k J I e C w w v 1 Q E 0 4 p I 4 e y 2 O n G d A p 9 Z P t f j i 0 4 r 0 A b J M X + N U Z y z F i C O e W Y C r J A U V r 4 C n z e + 2 x / o F i P r R 8 H I 6 G N N 4 U g S x T k / U E + A F B L A w Q U A A I A C A C u Y O x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r m D s V i i K R 7 g O A A A A E Q A A A B M A H A B G b 3 J t d W x h c y 9 T Z W N 0 a W 9 u M S 5 t I K I Y A C i g F A A A A A A A A A A A A A A A A A A A A A A A A A A A A C t O T S 7 J z M 9 T C I b Q h t Y A U E s B A i 0 A F A A C A A g A r m D s V m v S C R u j A A A A 9 g A A A B I A A A A A A A A A A A A A A A A A A A A A A E N v b m Z p Z y 9 Q Y W N r Y W d l L n h t b F B L A Q I t A B Q A A g A I A K 5 g 7 F Y P y u m r p A A A A O k A A A A T A A A A A A A A A A A A A A A A A O 8 A A A B b Q 2 9 u d G V u d F 9 U e X B l c 1 0 u e G 1 s U E s B A i 0 A F A A C A A g A r m D s V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O J h q g L J B q x M i l g o 9 y Y M n M A A A A A A A g A A A A A A A 2 Y A A M A A A A A Q A A A A m D B l b o 5 W T S I L Q a n b O l e K p g A A A A A E g A A A o A A A A B A A A A C 9 G u 7 / 5 / I + j E t B 4 / D 5 k Z j U U A A A A E 3 b 1 w 0 R P e I l r 5 3 d + A o R r Y Y R e A I 0 I m i L N U Y M o E e o x o Z Y t c s 1 A u W 3 Z w z E l 7 0 V A Y r 2 5 u z r 3 c n O i m z w v S T b z U w E R I 2 a J V s b C / Y n 5 k 3 h 1 C T D a a R Z F A A A A K 5 f a O i g V 9 b u Q T 6 d 3 B A K A i b G J k Q 9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3b418de-604d-4a00-9fe5-b5216ffe245c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605161-C370-4BFD-A5CB-2D385E0E30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b418de-604d-4a00-9fe5-b5216ffe245c"/>
    <ds:schemaRef ds:uri="7e386485-a582-4911-a43c-ade3deae96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20D7A3-8670-439F-B112-6AE422FD7808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F51D178F-9D79-485A-AA26-726FCE6FAC9D}">
  <ds:schemaRefs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metadata/properties"/>
    <ds:schemaRef ds:uri="http://purl.org/dc/dcmitype/"/>
    <ds:schemaRef ds:uri="7e386485-a582-4911-a43c-ade3deae96f6"/>
    <ds:schemaRef ds:uri="http://schemas.openxmlformats.org/package/2006/metadata/core-properties"/>
    <ds:schemaRef ds:uri="c3b418de-604d-4a00-9fe5-b5216ffe245c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9D4DDC8D-C45B-4CE6-A2F7-D2559C789A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Perceel 1 v8</vt:lpstr>
      <vt:lpstr>Perceel 2 v8</vt:lpstr>
      <vt:lpstr>Perceel 3 v8</vt:lpstr>
      <vt:lpstr>Perceel 4 v8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Rosanne Wahl</dc:creator>
  <cp:keywords/>
  <dc:description/>
  <cp:lastModifiedBy>Tim van der Heide | JMA</cp:lastModifiedBy>
  <cp:revision/>
  <dcterms:created xsi:type="dcterms:W3CDTF">2023-07-05T12:26:02Z</dcterms:created>
  <dcterms:modified xsi:type="dcterms:W3CDTF">2024-09-05T09:20:08Z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0x010100C111998B696518499D1D15CEF33FD7C6</vt:lpwstr>
  </property>
</Properties>
</file>