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RO groep\Projecten\Nieuwe Presentaties en Afbeeldingen\3026 BS de Schatgraver\fase VO\Aanbesteding Bouwteamaannemer\"/>
    </mc:Choice>
  </mc:AlternateContent>
  <xr:revisionPtr revIDLastSave="0" documentId="13_ncr:1_{3B8EB7FF-6568-4422-90B6-4DE1E9E34E3B}" xr6:coauthVersionLast="47" xr6:coauthVersionMax="47" xr10:uidLastSave="{00000000-0000-0000-0000-000000000000}"/>
  <bookViews>
    <workbookView xWindow="-120" yWindow="-120" windowWidth="29040" windowHeight="15840" tabRatio="733" activeTab="1" xr2:uid="{00000000-000D-0000-FFFF-FFFF00000000}"/>
  </bookViews>
  <sheets>
    <sheet name="Fictief Inschrijfbedrag" sheetId="14" r:id="rId1"/>
    <sheet name="Calculatie schemas Installaties" sheetId="16" r:id="rId2"/>
  </sheets>
  <definedNames>
    <definedName name="_xlnm.Print_Area" localSheetId="1">'Calculatie schemas Installaties'!$A$1:$K$68</definedName>
    <definedName name="_xlnm.Print_Area" localSheetId="0">'Fictief Inschrijfbedrag'!$A$1:$H$66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14" l="1"/>
  <c r="G35" i="14"/>
  <c r="G37" i="14" l="1"/>
  <c r="G38" i="14" s="1"/>
  <c r="G40" i="14" s="1"/>
  <c r="I52" i="16" l="1"/>
  <c r="I53" i="16" s="1"/>
  <c r="I48" i="16"/>
  <c r="I47" i="16"/>
  <c r="I44" i="16"/>
  <c r="I43" i="16"/>
  <c r="I17" i="16"/>
  <c r="I18" i="16" s="1"/>
  <c r="K45" i="16" l="1"/>
  <c r="K54" i="16"/>
  <c r="K49" i="16"/>
  <c r="I9" i="16"/>
  <c r="I13" i="16"/>
  <c r="I12" i="16"/>
  <c r="I8" i="16"/>
  <c r="C60" i="16" l="1"/>
  <c r="I60" i="16" s="1"/>
  <c r="K14" i="16"/>
  <c r="C58" i="16"/>
  <c r="I58" i="16" s="1"/>
  <c r="C62" i="16"/>
  <c r="I62" i="16" s="1"/>
  <c r="K10" i="16"/>
  <c r="K19" i="16"/>
  <c r="K63" i="16" l="1"/>
  <c r="C66" i="16" s="1"/>
  <c r="K66" i="16" s="1"/>
  <c r="C27" i="16"/>
  <c r="I27" i="16" s="1"/>
  <c r="C25" i="16"/>
  <c r="I25" i="16" s="1"/>
  <c r="C23" i="16"/>
  <c r="I23" i="16" s="1"/>
  <c r="K68" i="16" l="1"/>
  <c r="G56" i="14" s="1"/>
  <c r="K28" i="16"/>
  <c r="C31" i="16" s="1"/>
  <c r="K31" i="16" s="1"/>
  <c r="K33" i="16" s="1"/>
  <c r="G57" i="14" s="1"/>
  <c r="G58" i="14" l="1"/>
  <c r="G59" i="14" l="1"/>
  <c r="G60" i="14" s="1"/>
  <c r="G61" i="14" l="1"/>
  <c r="G62" i="14" s="1"/>
  <c r="G45" i="14" l="1"/>
  <c r="F17" i="14"/>
  <c r="F13" i="14"/>
  <c r="F12" i="14"/>
  <c r="F16" i="14"/>
  <c r="F14" i="14" l="1"/>
  <c r="G46" i="14"/>
  <c r="G48" i="14" s="1"/>
  <c r="G49" i="14" s="1"/>
  <c r="G51" i="14" s="1"/>
  <c r="F18" i="14"/>
  <c r="G19" i="14" l="1"/>
  <c r="G21" i="14" l="1"/>
  <c r="G23" i="14" l="1"/>
  <c r="G25" i="14" s="1"/>
  <c r="G27" i="14" l="1"/>
  <c r="G29" i="14" s="1"/>
  <c r="G31" i="14" l="1"/>
  <c r="G42" i="14" s="1"/>
  <c r="G53" i="14" s="1"/>
  <c r="G64" i="14" s="1"/>
</calcChain>
</file>

<file path=xl/sharedStrings.xml><?xml version="1.0" encoding="utf-8"?>
<sst xmlns="http://schemas.openxmlformats.org/spreadsheetml/2006/main" count="161" uniqueCount="112">
  <si>
    <t xml:space="preserve">        +</t>
  </si>
  <si>
    <t>I.</t>
  </si>
  <si>
    <t>a</t>
  </si>
  <si>
    <t>b</t>
  </si>
  <si>
    <t>III</t>
  </si>
  <si>
    <t>II</t>
  </si>
  <si>
    <t>V</t>
  </si>
  <si>
    <t>VI</t>
  </si>
  <si>
    <t>Post 1</t>
  </si>
  <si>
    <t>1.1</t>
  </si>
  <si>
    <t>Post 2</t>
  </si>
  <si>
    <t>2.1</t>
  </si>
  <si>
    <t>3.1</t>
  </si>
  <si>
    <t>3.2</t>
  </si>
  <si>
    <t>Post 3</t>
  </si>
  <si>
    <t xml:space="preserve">Post 4 </t>
  </si>
  <si>
    <t>1.0</t>
  </si>
  <si>
    <t>2.0</t>
  </si>
  <si>
    <t>x</t>
  </si>
  <si>
    <t>4.1</t>
  </si>
  <si>
    <t>4.2</t>
  </si>
  <si>
    <t>4.3</t>
  </si>
  <si>
    <t>Post 5</t>
  </si>
  <si>
    <t>over 1+2+3+4:</t>
  </si>
  <si>
    <t>IV</t>
  </si>
  <si>
    <t>VII</t>
  </si>
  <si>
    <t>Calculatie schema W-installateur</t>
  </si>
  <si>
    <t>Calculatie schema E-installateur</t>
  </si>
  <si>
    <t>Inschrijver</t>
  </si>
  <si>
    <t>Ingediend door Inschrijver:</t>
  </si>
  <si>
    <t>Voorgestelde Onderaannemer W-installaties:</t>
  </si>
  <si>
    <t>Voorgestelde Onderaannemer E-installaties:</t>
  </si>
  <si>
    <t xml:space="preserve">Netto materialen </t>
  </si>
  <si>
    <t>Directe kosten</t>
  </si>
  <si>
    <t>Algemene kosten materialen  ..,.. % over 1.0</t>
  </si>
  <si>
    <t>Subtotaal</t>
  </si>
  <si>
    <t>Werk derden</t>
  </si>
  <si>
    <t xml:space="preserve">Algemene kosten werk derden ..,.. % over 2.0 </t>
  </si>
  <si>
    <t xml:space="preserve">Montagekosten bepaald volgens Uneto kortingspercentage </t>
  </si>
  <si>
    <t>Aantal montage uren</t>
  </si>
  <si>
    <t>Algemene kosten montagekosten ..,.. % over 3</t>
  </si>
  <si>
    <t>Tekenen en engineering, Opstellen werk- &amp; revisie tekeningen,  ..,..%</t>
  </si>
  <si>
    <t>..,.. % over het subtotaal van de posten:1, 2 &amp; 3:</t>
  </si>
  <si>
    <t>Werkvoorbereiding en projectleiding ..,..%</t>
  </si>
  <si>
    <t>..,.. % over het subtotaal van de posten:1, 2 &amp; 3</t>
  </si>
  <si>
    <t>Bouwplaatskosten incl. uitvoerder/chefmonteur</t>
  </si>
  <si>
    <t xml:space="preserve">..,.. % over het subtotaal van de posten:1, 2 &amp; 3: </t>
  </si>
  <si>
    <t>Post 4: Subtotaal posten 4.1 &amp; 4.2 &amp; 4.3:</t>
  </si>
  <si>
    <t xml:space="preserve">Winst en risico ..,.. % over het subtotaal van de </t>
  </si>
  <si>
    <t>posten 1+2+3+4:</t>
  </si>
  <si>
    <t>ingediend door inschrijver</t>
  </si>
  <si>
    <t>forfaitaire waarde</t>
  </si>
  <si>
    <t>opslag %</t>
  </si>
  <si>
    <t>Totaal</t>
  </si>
  <si>
    <t>Algemene kosten:</t>
  </si>
  <si>
    <t>opslag % over post 1, 2 &amp; 3</t>
  </si>
  <si>
    <t>Algeheel totaal E-installaties (excl. BTW) SOM posten 1+2+3+4+5:</t>
  </si>
  <si>
    <t>kortings% factor ENDE</t>
  </si>
  <si>
    <t>opslag% over post 1, 2 &amp; 3</t>
  </si>
  <si>
    <t>Algeheel totaal W-installaties (excl. BTW) SOM posten 1+2+3+4+5:</t>
  </si>
  <si>
    <t>Montagekosten bepaald volgens ENDE korting</t>
  </si>
  <si>
    <t>Montage-uren x Uneto kortingspercentage ..,.. %</t>
  </si>
  <si>
    <t>Montage-uren x ENDE factor</t>
  </si>
  <si>
    <t>Algemene kosten montagekosten ..,.. % van 3</t>
  </si>
  <si>
    <t xml:space="preserve">Post 1: Subtotaal posten 1.0 &amp; 1.1: </t>
  </si>
  <si>
    <t>Post 2: Subtotaal posten 2.0 &amp; 2.1:</t>
  </si>
  <si>
    <t>Post 3: Subtotaal posten 3.0 &amp; 3.1</t>
  </si>
  <si>
    <t>Uurtarief</t>
  </si>
  <si>
    <t>kortings% factor Uneto</t>
  </si>
  <si>
    <t>Forfaitaire waarde</t>
  </si>
  <si>
    <t>Manuren en materiaalkosten</t>
  </si>
  <si>
    <t>Opbouw bouwkundige kosten</t>
  </si>
  <si>
    <t>a. Directe kosten exclusief stelposten</t>
  </si>
  <si>
    <t>a-2 Materiaalkosten</t>
  </si>
  <si>
    <t>Subtotaal a</t>
  </si>
  <si>
    <t>b-2 Materiaalkosten</t>
  </si>
  <si>
    <t>Subtotaal b</t>
  </si>
  <si>
    <t>I.  Totaal directe kosten (som a+b)</t>
  </si>
  <si>
    <t>Totaal (I+II)</t>
  </si>
  <si>
    <t>Totaal (I+II+III)</t>
  </si>
  <si>
    <t xml:space="preserve">STELPOSTEN </t>
  </si>
  <si>
    <t>Totaal ((I+II+III+IV)</t>
  </si>
  <si>
    <r>
      <t xml:space="preserve">a-1 Loonkosten </t>
    </r>
    <r>
      <rPr>
        <b/>
        <sz val="10"/>
        <rFont val="Tahoma"/>
        <family val="2"/>
      </rPr>
      <t>….....</t>
    </r>
    <r>
      <rPr>
        <sz val="10"/>
        <rFont val="Tahoma"/>
        <family val="2"/>
      </rPr>
      <t xml:space="preserve"> Manuren x uurtarief € </t>
    </r>
    <r>
      <rPr>
        <b/>
        <sz val="10"/>
        <rFont val="Tahoma"/>
        <family val="2"/>
      </rPr>
      <t>…,..</t>
    </r>
  </si>
  <si>
    <r>
      <t>b-1 Loonkosten</t>
    </r>
    <r>
      <rPr>
        <b/>
        <sz val="10"/>
        <rFont val="Tahoma"/>
        <family val="2"/>
      </rPr>
      <t xml:space="preserve"> …..</t>
    </r>
    <r>
      <rPr>
        <sz val="10"/>
        <rFont val="Tahoma"/>
        <family val="2"/>
      </rPr>
      <t xml:space="preserve"> Manuren x uurtarief €</t>
    </r>
    <r>
      <rPr>
        <b/>
        <sz val="10"/>
        <color rgb="FFFF0000"/>
        <rFont val="Tahoma"/>
        <family val="2"/>
      </rPr>
      <t xml:space="preserve"> </t>
    </r>
    <r>
      <rPr>
        <b/>
        <sz val="10"/>
        <rFont val="Tahoma"/>
        <family val="2"/>
      </rPr>
      <t xml:space="preserve"> ..,..</t>
    </r>
    <r>
      <rPr>
        <b/>
        <sz val="10"/>
        <color rgb="FFFF0000"/>
        <rFont val="Tahoma"/>
        <family val="2"/>
      </rPr>
      <t xml:space="preserve"> </t>
    </r>
  </si>
  <si>
    <t>Algemene bouwplaatskosten .,..% van post I</t>
  </si>
  <si>
    <t xml:space="preserve">Algemene kosten Hoofdaannemer (III) .,..% van posten I+II </t>
  </si>
  <si>
    <t>a  Post onderaanneming Vast Timmerwerk, netto (a)</t>
  </si>
  <si>
    <t>b  Algemene kosten  (III)…...% over a</t>
  </si>
  <si>
    <t>Totaal (a+b)=c</t>
  </si>
  <si>
    <t>d    Winst en Risico (IV) …...% over c</t>
  </si>
  <si>
    <t>V   Totaal Vast Timmerwerk (c+d)</t>
  </si>
  <si>
    <t>E- &amp; W-installaties volgens separate specificatie en calculatieschema</t>
  </si>
  <si>
    <t>Totaal installaties (e+f)=g</t>
  </si>
  <si>
    <t>o. Stelposten, netto (o)</t>
  </si>
  <si>
    <t>Totaal (o+p)=q</t>
  </si>
  <si>
    <t>V Totaal stelposten (q+r)</t>
  </si>
  <si>
    <t>Totaal (g+h)=j</t>
  </si>
  <si>
    <t>e.   E-installaties vlg's calc. Schema Totaal c-1</t>
  </si>
  <si>
    <t xml:space="preserve">f.    W-installaties vlg's calc. Schema Totaal c-2 </t>
  </si>
  <si>
    <t xml:space="preserve">h.     Algemene kosten .,..% over g   </t>
  </si>
  <si>
    <t>VI   Totaal installaties</t>
  </si>
  <si>
    <t>k.  Winst en Risico installaties …...% over j</t>
  </si>
  <si>
    <t>Winst en Risico Hoofdaannemer (IV) .,..% van posten (I+II+III)</t>
  </si>
  <si>
    <t xml:space="preserve">ONDERAANNEMER VASTE INRICHTING (op basis van meerdere offertes Hoofdaannemer) </t>
  </si>
  <si>
    <t>b.Kosten Onderaannemers (op basis van meerdere offertes Hoofdaannemer)</t>
  </si>
  <si>
    <t>AANNEEMSOM EXCLUSIEF VASTE INRICHTING, INSTALLATIES, INFRASTRUCTUUR EN BTW (l+ll+lll+IV+V)</t>
  </si>
  <si>
    <t xml:space="preserve">AANNEEMSOM (I+II+III+IV+V) EXCLUSIEF INSTALLATIES, INFRASTRUCTUUR &amp; BTW  </t>
  </si>
  <si>
    <t>p. Algemene kosten (III) .,..% van o.</t>
  </si>
  <si>
    <t>r. Winst en Risico (IV) .,..% van q.</t>
  </si>
  <si>
    <t>Fictieve Inschrijfsom uitbreiding BS de Schatgraver</t>
  </si>
  <si>
    <t>Montage uren</t>
  </si>
  <si>
    <t xml:space="preserve">AANNEEMSOM (I+II+III+IV+V+VI) EXCLUSIEF BTW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</si>
</sst>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0.0%"/>
    <numFmt numFmtId="166" formatCode="_ &quot;€&quot;\ * #,##0_ ;_ &quot;€&quot;\ * \-#,##0_ ;_ &quot;€&quot;\ * &quot;-&quot;??_ ;_ @_ "/>
  </numFmts>
  <fonts count="11" x14ac:knownFonts="1">
    <font>
      <sz val="10"/>
      <name val="Tahoma"/>
    </font>
    <font>
      <sz val="10"/>
      <name val="Tahoma"/>
    </font>
    <font>
      <sz val="10"/>
      <name val="Tahoma"/>
      <family val="2"/>
    </font>
    <font>
      <b/>
      <sz val="10"/>
      <color rgb="FFFF0000"/>
      <name val="Tahoma"/>
      <family val="2"/>
    </font>
    <font>
      <b/>
      <sz val="10"/>
      <name val="Tahoma"/>
      <family val="2"/>
    </font>
    <font>
      <sz val="10"/>
      <color theme="1"/>
      <name val="Tahoma"/>
      <family val="2"/>
    </font>
    <font>
      <b/>
      <sz val="12"/>
      <color theme="0"/>
      <name val="Tahoma"/>
      <family val="2"/>
    </font>
    <font>
      <sz val="10"/>
      <color theme="0"/>
      <name val="Tahoma"/>
      <family val="2"/>
    </font>
    <font>
      <b/>
      <sz val="30"/>
      <color theme="1"/>
      <name val="Tahoma"/>
      <family val="2"/>
    </font>
    <font>
      <b/>
      <sz val="10"/>
      <color theme="1"/>
      <name val="Tahoma"/>
      <family val="2"/>
    </font>
    <font>
      <sz val="12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44" fontId="0" fillId="0" borderId="0" xfId="0" applyNumberFormat="1"/>
    <xf numFmtId="0" fontId="2" fillId="0" borderId="0" xfId="0" applyFont="1" applyAlignment="1">
      <alignment horizontal="center"/>
    </xf>
    <xf numFmtId="0" fontId="0" fillId="0" borderId="7" xfId="0" applyBorder="1"/>
    <xf numFmtId="0" fontId="2" fillId="0" borderId="7" xfId="0" applyFont="1" applyBorder="1"/>
    <xf numFmtId="44" fontId="2" fillId="0" borderId="8" xfId="0" applyNumberFormat="1" applyFont="1" applyBorder="1"/>
    <xf numFmtId="44" fontId="2" fillId="0" borderId="0" xfId="0" applyNumberFormat="1" applyFont="1"/>
    <xf numFmtId="10" fontId="0" fillId="0" borderId="7" xfId="0" applyNumberFormat="1" applyBorder="1"/>
    <xf numFmtId="10" fontId="0" fillId="0" borderId="10" xfId="0" applyNumberFormat="1" applyBorder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44" fontId="0" fillId="3" borderId="7" xfId="0" applyNumberFormat="1" applyFill="1" applyBorder="1"/>
    <xf numFmtId="10" fontId="0" fillId="3" borderId="7" xfId="0" applyNumberFormat="1" applyFill="1" applyBorder="1"/>
    <xf numFmtId="165" fontId="0" fillId="3" borderId="7" xfId="0" applyNumberFormat="1" applyFill="1" applyBorder="1"/>
    <xf numFmtId="0" fontId="2" fillId="0" borderId="0" xfId="0" applyFont="1" applyAlignment="1">
      <alignment horizontal="right"/>
    </xf>
    <xf numFmtId="44" fontId="3" fillId="0" borderId="0" xfId="0" applyNumberFormat="1" applyFont="1"/>
    <xf numFmtId="10" fontId="2" fillId="3" borderId="7" xfId="0" applyNumberFormat="1" applyFont="1" applyFill="1" applyBorder="1"/>
    <xf numFmtId="0" fontId="2" fillId="0" borderId="7" xfId="0" applyFont="1" applyBorder="1" applyAlignment="1">
      <alignment horizontal="center"/>
    </xf>
    <xf numFmtId="0" fontId="0" fillId="0" borderId="5" xfId="0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quotePrefix="1" applyFont="1"/>
    <xf numFmtId="0" fontId="2" fillId="0" borderId="7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/>
    <xf numFmtId="0" fontId="2" fillId="0" borderId="8" xfId="0" applyFont="1" applyBorder="1" applyAlignment="1">
      <alignment horizontal="center" vertical="center"/>
    </xf>
    <xf numFmtId="0" fontId="9" fillId="0" borderId="0" xfId="0" applyFont="1"/>
    <xf numFmtId="0" fontId="2" fillId="0" borderId="8" xfId="0" applyFont="1" applyBorder="1"/>
    <xf numFmtId="0" fontId="2" fillId="0" borderId="0" xfId="0" quotePrefix="1" applyFont="1" applyAlignment="1">
      <alignment horizontal="right"/>
    </xf>
    <xf numFmtId="42" fontId="2" fillId="4" borderId="7" xfId="0" applyNumberFormat="1" applyFont="1" applyFill="1" applyBorder="1"/>
    <xf numFmtId="42" fontId="2" fillId="2" borderId="7" xfId="0" applyNumberFormat="1" applyFont="1" applyFill="1" applyBorder="1"/>
    <xf numFmtId="165" fontId="2" fillId="3" borderId="0" xfId="0" applyNumberFormat="1" applyFont="1" applyFill="1" applyAlignment="1">
      <alignment horizontal="center"/>
    </xf>
    <xf numFmtId="44" fontId="2" fillId="0" borderId="3" xfId="0" applyNumberFormat="1" applyFont="1" applyBorder="1"/>
    <xf numFmtId="0" fontId="5" fillId="0" borderId="0" xfId="0" quotePrefix="1" applyFont="1" applyAlignment="1">
      <alignment horizontal="right"/>
    </xf>
    <xf numFmtId="165" fontId="2" fillId="2" borderId="0" xfId="0" applyNumberFormat="1" applyFont="1" applyFill="1" applyAlignment="1">
      <alignment horizontal="center"/>
    </xf>
    <xf numFmtId="0" fontId="2" fillId="4" borderId="7" xfId="0" applyFont="1" applyFill="1" applyBorder="1" applyAlignment="1">
      <alignment horizontal="center"/>
    </xf>
    <xf numFmtId="44" fontId="2" fillId="3" borderId="0" xfId="0" applyNumberFormat="1" applyFont="1" applyFill="1"/>
    <xf numFmtId="44" fontId="2" fillId="2" borderId="7" xfId="0" applyNumberFormat="1" applyFont="1" applyFill="1" applyBorder="1"/>
    <xf numFmtId="0" fontId="2" fillId="2" borderId="0" xfId="0" applyFont="1" applyFill="1"/>
    <xf numFmtId="44" fontId="2" fillId="0" borderId="7" xfId="0" applyNumberFormat="1" applyFont="1" applyBorder="1"/>
    <xf numFmtId="44" fontId="2" fillId="0" borderId="9" xfId="0" applyNumberFormat="1" applyFont="1" applyBorder="1"/>
    <xf numFmtId="0" fontId="9" fillId="0" borderId="0" xfId="0" applyFont="1" applyAlignment="1">
      <alignment horizontal="right"/>
    </xf>
    <xf numFmtId="0" fontId="2" fillId="0" borderId="10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44" fontId="9" fillId="0" borderId="9" xfId="0" applyNumberFormat="1" applyFont="1" applyBorder="1"/>
    <xf numFmtId="2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165" fontId="0" fillId="0" borderId="0" xfId="2" applyNumberFormat="1" applyFont="1"/>
    <xf numFmtId="0" fontId="0" fillId="2" borderId="0" xfId="0" applyFill="1"/>
    <xf numFmtId="0" fontId="2" fillId="2" borderId="0" xfId="0" quotePrefix="1" applyFont="1" applyFill="1"/>
    <xf numFmtId="9" fontId="2" fillId="3" borderId="0" xfId="0" applyNumberFormat="1" applyFont="1" applyFill="1" applyAlignment="1">
      <alignment horizontal="center"/>
    </xf>
    <xf numFmtId="10" fontId="0" fillId="0" borderId="7" xfId="0" applyNumberFormat="1" applyBorder="1" applyAlignment="1">
      <alignment vertical="center"/>
    </xf>
    <xf numFmtId="10" fontId="0" fillId="2" borderId="7" xfId="0" applyNumberFormat="1" applyFill="1" applyBorder="1"/>
    <xf numFmtId="0" fontId="2" fillId="0" borderId="0" xfId="0" applyFont="1" applyAlignment="1">
      <alignment horizontal="left" vertical="center" wrapText="1"/>
    </xf>
    <xf numFmtId="0" fontId="6" fillId="6" borderId="5" xfId="0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2" fillId="0" borderId="7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2" fontId="10" fillId="3" borderId="6" xfId="0" applyNumberFormat="1" applyFont="1" applyFill="1" applyBorder="1" applyAlignment="1">
      <alignment horizontal="left"/>
    </xf>
    <xf numFmtId="2" fontId="10" fillId="3" borderId="1" xfId="0" applyNumberFormat="1" applyFont="1" applyFill="1" applyBorder="1" applyAlignment="1">
      <alignment horizontal="left"/>
    </xf>
    <xf numFmtId="2" fontId="10" fillId="3" borderId="2" xfId="0" applyNumberFormat="1" applyFont="1" applyFill="1" applyBorder="1" applyAlignment="1">
      <alignment horizontal="left"/>
    </xf>
    <xf numFmtId="0" fontId="0" fillId="0" borderId="0" xfId="0" applyProtection="1"/>
    <xf numFmtId="0" fontId="2" fillId="0" borderId="0" xfId="0" applyFont="1" applyAlignment="1" applyProtection="1">
      <alignment horizontal="center" vertical="center" wrapText="1"/>
    </xf>
    <xf numFmtId="0" fontId="2" fillId="5" borderId="0" xfId="0" applyFont="1" applyFill="1" applyAlignment="1" applyProtection="1">
      <alignment horizontal="center" vertical="center" wrapText="1"/>
    </xf>
    <xf numFmtId="3" fontId="2" fillId="5" borderId="0" xfId="0" applyNumberFormat="1" applyFont="1" applyFill="1" applyProtection="1"/>
    <xf numFmtId="166" fontId="2" fillId="5" borderId="0" xfId="0" applyNumberFormat="1" applyFont="1" applyFill="1" applyProtection="1"/>
    <xf numFmtId="44" fontId="2" fillId="0" borderId="0" xfId="0" applyNumberFormat="1" applyFont="1" applyProtection="1"/>
    <xf numFmtId="44" fontId="0" fillId="0" borderId="0" xfId="0" applyNumberFormat="1" applyProtection="1"/>
    <xf numFmtId="44" fontId="2" fillId="5" borderId="0" xfId="0" applyNumberFormat="1" applyFont="1" applyFill="1" applyProtection="1"/>
    <xf numFmtId="0" fontId="0" fillId="0" borderId="11" xfId="0" applyBorder="1" applyProtection="1"/>
    <xf numFmtId="0" fontId="0" fillId="0" borderId="8" xfId="0" applyBorder="1" applyProtection="1"/>
    <xf numFmtId="44" fontId="0" fillId="0" borderId="3" xfId="0" applyNumberFormat="1" applyBorder="1" applyProtection="1"/>
    <xf numFmtId="44" fontId="2" fillId="0" borderId="8" xfId="0" applyNumberFormat="1" applyFont="1" applyBorder="1" applyProtection="1"/>
    <xf numFmtId="44" fontId="0" fillId="0" borderId="8" xfId="0" applyNumberFormat="1" applyBorder="1" applyProtection="1"/>
    <xf numFmtId="0" fontId="0" fillId="0" borderId="9" xfId="0" applyBorder="1" applyProtection="1"/>
    <xf numFmtId="44" fontId="0" fillId="0" borderId="9" xfId="0" applyNumberFormat="1" applyBorder="1" applyProtection="1"/>
    <xf numFmtId="0" fontId="0" fillId="0" borderId="0" xfId="0" applyAlignment="1" applyProtection="1">
      <alignment vertical="center"/>
    </xf>
    <xf numFmtId="44" fontId="0" fillId="0" borderId="8" xfId="0" applyNumberFormat="1" applyBorder="1" applyAlignment="1" applyProtection="1">
      <alignment vertical="center"/>
    </xf>
    <xf numFmtId="0" fontId="0" fillId="0" borderId="0" xfId="0" applyAlignment="1" applyProtection="1">
      <alignment horizontal="left"/>
    </xf>
    <xf numFmtId="0" fontId="0" fillId="0" borderId="3" xfId="0" applyBorder="1" applyProtection="1"/>
    <xf numFmtId="0" fontId="2" fillId="3" borderId="10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2" fontId="7" fillId="6" borderId="5" xfId="0" applyNumberFormat="1" applyFont="1" applyFill="1" applyBorder="1" applyAlignment="1">
      <alignment vertical="top" wrapText="1"/>
    </xf>
    <xf numFmtId="2" fontId="7" fillId="6" borderId="11" xfId="0" applyNumberFormat="1" applyFont="1" applyFill="1" applyBorder="1" applyAlignment="1">
      <alignment vertical="top" wrapText="1"/>
    </xf>
    <xf numFmtId="2" fontId="10" fillId="3" borderId="6" xfId="0" applyNumberFormat="1" applyFont="1" applyFill="1" applyBorder="1" applyAlignment="1"/>
    <xf numFmtId="2" fontId="10" fillId="3" borderId="1" xfId="0" applyNumberFormat="1" applyFont="1" applyFill="1" applyBorder="1" applyAlignment="1"/>
    <xf numFmtId="2" fontId="10" fillId="3" borderId="2" xfId="0" applyNumberFormat="1" applyFont="1" applyFill="1" applyBorder="1" applyAlignment="1"/>
    <xf numFmtId="0" fontId="6" fillId="6" borderId="6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6" fillId="6" borderId="2" xfId="0" applyFont="1" applyFill="1" applyBorder="1" applyAlignment="1">
      <alignment vertical="center"/>
    </xf>
  </cellXfs>
  <cellStyles count="3">
    <cellStyle name="Euro" xfId="1" xr:uid="{00000000-0005-0000-0000-000000000000}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H75"/>
  <sheetViews>
    <sheetView zoomScaleNormal="100" workbookViewId="0">
      <pane xSplit="3" ySplit="3" topLeftCell="D4" activePane="bottomRight" state="frozen"/>
      <selection pane="topRight" activeCell="D1" sqref="D1"/>
      <selection pane="bottomLeft" activeCell="A3" sqref="A3"/>
      <selection pane="bottomRight" activeCell="A2" sqref="A2:B3"/>
    </sheetView>
  </sheetViews>
  <sheetFormatPr defaultRowHeight="13.2" x14ac:dyDescent="0.25"/>
  <cols>
    <col min="1" max="1" width="3.44140625" customWidth="1"/>
    <col min="2" max="2" width="69" customWidth="1"/>
    <col min="3" max="3" width="15.88671875" customWidth="1"/>
    <col min="4" max="4" width="3.109375" customWidth="1"/>
    <col min="5" max="5" width="13.109375" customWidth="1"/>
    <col min="6" max="6" width="14.33203125" customWidth="1"/>
    <col min="7" max="7" width="15.5546875" bestFit="1" customWidth="1"/>
    <col min="8" max="8" width="2.6640625" customWidth="1"/>
  </cols>
  <sheetData>
    <row r="2" spans="1:7" ht="12.75" customHeight="1" x14ac:dyDescent="0.25">
      <c r="A2" s="60" t="s">
        <v>109</v>
      </c>
      <c r="B2" s="61"/>
      <c r="F2" s="94" t="s">
        <v>28</v>
      </c>
      <c r="G2" s="95"/>
    </row>
    <row r="3" spans="1:7" ht="13.2" customHeight="1" x14ac:dyDescent="0.25">
      <c r="A3" s="62"/>
      <c r="B3" s="63"/>
      <c r="C3" s="1"/>
      <c r="D3" s="1"/>
      <c r="E3" s="91"/>
      <c r="F3" s="92"/>
      <c r="G3" s="93"/>
    </row>
    <row r="4" spans="1:7" x14ac:dyDescent="0.25">
      <c r="C4" s="73"/>
      <c r="D4" s="1"/>
      <c r="E4" s="19"/>
      <c r="F4" s="72"/>
      <c r="G4" s="80"/>
    </row>
    <row r="5" spans="1:7" x14ac:dyDescent="0.25">
      <c r="A5" s="54"/>
      <c r="B5" s="55"/>
      <c r="C5" s="74" t="s">
        <v>69</v>
      </c>
      <c r="D5" s="1"/>
      <c r="E5" s="64" t="s">
        <v>29</v>
      </c>
      <c r="F5" s="72"/>
      <c r="G5" s="81"/>
    </row>
    <row r="6" spans="1:7" ht="16.5" customHeight="1" x14ac:dyDescent="0.25">
      <c r="B6" s="22"/>
      <c r="C6" s="74"/>
      <c r="D6" s="1"/>
      <c r="E6" s="64"/>
      <c r="F6" s="72"/>
      <c r="G6" s="81"/>
    </row>
    <row r="7" spans="1:7" x14ac:dyDescent="0.25">
      <c r="C7" s="21"/>
      <c r="D7" s="1"/>
      <c r="E7" s="4"/>
      <c r="F7" s="72"/>
      <c r="G7" s="81"/>
    </row>
    <row r="8" spans="1:7" ht="26.4" x14ac:dyDescent="0.25">
      <c r="C8" s="21" t="s">
        <v>70</v>
      </c>
      <c r="D8" s="3"/>
      <c r="E8" s="23" t="s">
        <v>67</v>
      </c>
      <c r="F8" s="72"/>
      <c r="G8" s="81"/>
    </row>
    <row r="9" spans="1:7" x14ac:dyDescent="0.25">
      <c r="C9" s="20"/>
      <c r="E9" s="4"/>
      <c r="F9" s="72"/>
      <c r="G9" s="81"/>
    </row>
    <row r="10" spans="1:7" x14ac:dyDescent="0.25">
      <c r="A10" s="1" t="s">
        <v>1</v>
      </c>
      <c r="B10" s="1" t="s">
        <v>71</v>
      </c>
      <c r="C10" s="1"/>
      <c r="D10" s="1"/>
      <c r="E10" s="5"/>
      <c r="F10" s="72"/>
      <c r="G10" s="81"/>
    </row>
    <row r="11" spans="1:7" x14ac:dyDescent="0.25">
      <c r="A11" t="s">
        <v>2</v>
      </c>
      <c r="B11" s="1" t="s">
        <v>72</v>
      </c>
      <c r="E11" s="4"/>
      <c r="F11" s="72"/>
      <c r="G11" s="81"/>
    </row>
    <row r="12" spans="1:7" x14ac:dyDescent="0.25">
      <c r="B12" s="1" t="s">
        <v>82</v>
      </c>
      <c r="C12" s="75">
        <v>4263</v>
      </c>
      <c r="E12" s="12"/>
      <c r="F12" s="78">
        <f>$C12*E12</f>
        <v>0</v>
      </c>
      <c r="G12" s="81"/>
    </row>
    <row r="13" spans="1:7" x14ac:dyDescent="0.25">
      <c r="B13" s="1" t="s">
        <v>73</v>
      </c>
      <c r="C13" s="76">
        <v>151550</v>
      </c>
      <c r="E13" s="4"/>
      <c r="F13" s="82">
        <f>$C13</f>
        <v>151550</v>
      </c>
      <c r="G13" s="81"/>
    </row>
    <row r="14" spans="1:7" x14ac:dyDescent="0.25">
      <c r="B14" s="15" t="s">
        <v>74</v>
      </c>
      <c r="C14" s="7"/>
      <c r="E14" s="4"/>
      <c r="F14" s="78">
        <f>SUM(F12:F13)</f>
        <v>151550</v>
      </c>
      <c r="G14" s="81"/>
    </row>
    <row r="15" spans="1:7" x14ac:dyDescent="0.25">
      <c r="A15" t="s">
        <v>3</v>
      </c>
      <c r="B15" s="1" t="s">
        <v>104</v>
      </c>
      <c r="C15" s="1"/>
      <c r="E15" s="4"/>
      <c r="F15" s="72"/>
      <c r="G15" s="81"/>
    </row>
    <row r="16" spans="1:7" x14ac:dyDescent="0.25">
      <c r="B16" s="1" t="s">
        <v>83</v>
      </c>
      <c r="C16" s="75">
        <v>6876</v>
      </c>
      <c r="E16" s="12"/>
      <c r="F16" s="78">
        <f>$C16*E16</f>
        <v>0</v>
      </c>
      <c r="G16" s="81"/>
    </row>
    <row r="17" spans="1:7" x14ac:dyDescent="0.25">
      <c r="B17" s="1" t="s">
        <v>75</v>
      </c>
      <c r="C17" s="76">
        <v>265875</v>
      </c>
      <c r="E17" s="4"/>
      <c r="F17" s="82">
        <f>$C17</f>
        <v>265875</v>
      </c>
      <c r="G17" s="81"/>
    </row>
    <row r="18" spans="1:7" x14ac:dyDescent="0.25">
      <c r="B18" s="15" t="s">
        <v>76</v>
      </c>
      <c r="C18" s="16"/>
      <c r="E18" s="4"/>
      <c r="F18" s="77">
        <f>SUM(F16:F17)</f>
        <v>265875</v>
      </c>
      <c r="G18" s="81"/>
    </row>
    <row r="19" spans="1:7" x14ac:dyDescent="0.25">
      <c r="B19" s="1" t="s">
        <v>77</v>
      </c>
      <c r="C19" s="2"/>
      <c r="E19" s="4"/>
      <c r="F19" s="72"/>
      <c r="G19" s="83">
        <f>F14+F18</f>
        <v>417425</v>
      </c>
    </row>
    <row r="20" spans="1:7" x14ac:dyDescent="0.25">
      <c r="E20" s="4"/>
      <c r="F20" s="72"/>
      <c r="G20" s="81"/>
    </row>
    <row r="21" spans="1:7" x14ac:dyDescent="0.25">
      <c r="A21" s="1" t="s">
        <v>5</v>
      </c>
      <c r="B21" s="1" t="s">
        <v>84</v>
      </c>
      <c r="C21" s="2"/>
      <c r="E21" s="17"/>
      <c r="F21" s="72"/>
      <c r="G21" s="84">
        <f>G19*E21</f>
        <v>0</v>
      </c>
    </row>
    <row r="22" spans="1:7" ht="3.75" customHeight="1" x14ac:dyDescent="0.25">
      <c r="E22" s="8"/>
      <c r="F22" s="72"/>
      <c r="G22" s="85"/>
    </row>
    <row r="23" spans="1:7" x14ac:dyDescent="0.25">
      <c r="B23" s="1" t="s">
        <v>78</v>
      </c>
      <c r="E23" s="8"/>
      <c r="F23" s="72"/>
      <c r="G23" s="84">
        <f>G21+G19</f>
        <v>417425</v>
      </c>
    </row>
    <row r="24" spans="1:7" x14ac:dyDescent="0.25">
      <c r="E24" s="8"/>
      <c r="F24" s="72"/>
      <c r="G24" s="81"/>
    </row>
    <row r="25" spans="1:7" x14ac:dyDescent="0.25">
      <c r="A25" s="1" t="s">
        <v>4</v>
      </c>
      <c r="B25" s="1" t="s">
        <v>85</v>
      </c>
      <c r="E25" s="13"/>
      <c r="F25" s="72"/>
      <c r="G25" s="84">
        <f>E25*G23</f>
        <v>0</v>
      </c>
    </row>
    <row r="26" spans="1:7" ht="3.75" customHeight="1" x14ac:dyDescent="0.25">
      <c r="E26" s="8"/>
      <c r="F26" s="72"/>
      <c r="G26" s="85"/>
    </row>
    <row r="27" spans="1:7" x14ac:dyDescent="0.25">
      <c r="B27" s="1" t="s">
        <v>79</v>
      </c>
      <c r="E27" s="8"/>
      <c r="F27" s="72"/>
      <c r="G27" s="84">
        <f>G25+G23</f>
        <v>417425</v>
      </c>
    </row>
    <row r="28" spans="1:7" x14ac:dyDescent="0.25">
      <c r="E28" s="8"/>
      <c r="F28" s="72"/>
      <c r="G28" s="81"/>
    </row>
    <row r="29" spans="1:7" x14ac:dyDescent="0.25">
      <c r="A29" s="1" t="s">
        <v>24</v>
      </c>
      <c r="B29" s="1" t="s">
        <v>102</v>
      </c>
      <c r="E29" s="13"/>
      <c r="F29" s="72"/>
      <c r="G29" s="84">
        <f>G27*E29</f>
        <v>0</v>
      </c>
    </row>
    <row r="30" spans="1:7" ht="3.75" customHeight="1" x14ac:dyDescent="0.25">
      <c r="E30" s="8"/>
      <c r="F30" s="72"/>
      <c r="G30" s="85"/>
    </row>
    <row r="31" spans="1:7" x14ac:dyDescent="0.25">
      <c r="B31" s="1" t="s">
        <v>81</v>
      </c>
      <c r="E31" s="8"/>
      <c r="F31" s="72"/>
      <c r="G31" s="84">
        <f>G29+G27</f>
        <v>417425</v>
      </c>
    </row>
    <row r="32" spans="1:7" x14ac:dyDescent="0.25">
      <c r="E32" s="8"/>
      <c r="F32" s="72"/>
      <c r="G32" s="81"/>
    </row>
    <row r="33" spans="1:7" x14ac:dyDescent="0.25">
      <c r="A33" t="s">
        <v>6</v>
      </c>
      <c r="B33" t="s">
        <v>80</v>
      </c>
      <c r="E33" s="8"/>
      <c r="F33" s="72"/>
      <c r="G33" s="81"/>
    </row>
    <row r="34" spans="1:7" x14ac:dyDescent="0.25">
      <c r="B34" t="s">
        <v>93</v>
      </c>
      <c r="C34" s="76">
        <v>18000</v>
      </c>
      <c r="E34" s="8"/>
      <c r="F34" s="72"/>
      <c r="G34" s="83">
        <f>C34</f>
        <v>18000</v>
      </c>
    </row>
    <row r="35" spans="1:7" x14ac:dyDescent="0.25">
      <c r="B35" s="1" t="s">
        <v>107</v>
      </c>
      <c r="E35" s="13"/>
      <c r="F35" s="72"/>
      <c r="G35" s="86">
        <f>C34*E35</f>
        <v>0</v>
      </c>
    </row>
    <row r="36" spans="1:7" ht="3.75" customHeight="1" x14ac:dyDescent="0.25">
      <c r="E36" s="58"/>
      <c r="F36" s="72"/>
      <c r="G36" s="84"/>
    </row>
    <row r="37" spans="1:7" x14ac:dyDescent="0.25">
      <c r="B37" s="1" t="s">
        <v>94</v>
      </c>
      <c r="E37" s="8"/>
      <c r="F37" s="72"/>
      <c r="G37" s="83">
        <f>SUM(G34:G35)</f>
        <v>18000</v>
      </c>
    </row>
    <row r="38" spans="1:7" x14ac:dyDescent="0.25">
      <c r="B38" s="1" t="s">
        <v>108</v>
      </c>
      <c r="E38" s="13"/>
      <c r="F38" s="72"/>
      <c r="G38" s="84">
        <f>E38*G37</f>
        <v>0</v>
      </c>
    </row>
    <row r="39" spans="1:7" ht="3.75" customHeight="1" x14ac:dyDescent="0.25">
      <c r="E39" s="8"/>
      <c r="F39" s="72"/>
      <c r="G39" s="81"/>
    </row>
    <row r="40" spans="1:7" x14ac:dyDescent="0.25">
      <c r="B40" t="s">
        <v>95</v>
      </c>
      <c r="E40" s="8"/>
      <c r="F40" s="72"/>
      <c r="G40" s="83">
        <f>SUM(G37:G38)</f>
        <v>18000</v>
      </c>
    </row>
    <row r="41" spans="1:7" ht="4.5" customHeight="1" x14ac:dyDescent="0.25">
      <c r="E41" s="8"/>
      <c r="F41" s="72"/>
      <c r="G41" s="85"/>
    </row>
    <row r="42" spans="1:7" x14ac:dyDescent="0.25">
      <c r="B42" s="1" t="s">
        <v>105</v>
      </c>
      <c r="E42" s="8"/>
      <c r="F42" s="72"/>
      <c r="G42" s="84">
        <f>G31+G40</f>
        <v>435425</v>
      </c>
    </row>
    <row r="43" spans="1:7" x14ac:dyDescent="0.25">
      <c r="E43" s="8"/>
      <c r="F43" s="72"/>
      <c r="G43" s="81"/>
    </row>
    <row r="44" spans="1:7" x14ac:dyDescent="0.25">
      <c r="A44" s="1" t="s">
        <v>7</v>
      </c>
      <c r="B44" s="1" t="s">
        <v>103</v>
      </c>
      <c r="E44" s="8"/>
      <c r="F44" s="72"/>
      <c r="G44" s="81"/>
    </row>
    <row r="45" spans="1:7" x14ac:dyDescent="0.25">
      <c r="B45" s="1" t="s">
        <v>86</v>
      </c>
      <c r="C45" s="79">
        <v>34000</v>
      </c>
      <c r="E45" s="8"/>
      <c r="F45" s="72"/>
      <c r="G45" s="84">
        <f>C45</f>
        <v>34000</v>
      </c>
    </row>
    <row r="46" spans="1:7" x14ac:dyDescent="0.25">
      <c r="B46" s="1" t="s">
        <v>87</v>
      </c>
      <c r="E46" s="13"/>
      <c r="F46" s="72"/>
      <c r="G46" s="84">
        <f>G45*E46</f>
        <v>0</v>
      </c>
    </row>
    <row r="47" spans="1:7" ht="3.75" customHeight="1" x14ac:dyDescent="0.25">
      <c r="E47" s="8"/>
      <c r="F47" s="72"/>
      <c r="G47" s="85" t="s">
        <v>0</v>
      </c>
    </row>
    <row r="48" spans="1:7" x14ac:dyDescent="0.25">
      <c r="B48" s="1" t="s">
        <v>88</v>
      </c>
      <c r="E48" s="8"/>
      <c r="F48" s="72"/>
      <c r="G48" s="84">
        <f>G45+G46</f>
        <v>34000</v>
      </c>
    </row>
    <row r="49" spans="1:8" x14ac:dyDescent="0.25">
      <c r="B49" s="1" t="s">
        <v>89</v>
      </c>
      <c r="E49" s="13"/>
      <c r="F49" s="72"/>
      <c r="G49" s="84">
        <f>G48*E49</f>
        <v>0</v>
      </c>
    </row>
    <row r="50" spans="1:8" ht="3.75" customHeight="1" x14ac:dyDescent="0.25">
      <c r="E50" s="8"/>
      <c r="F50" s="72"/>
      <c r="G50" s="85" t="s">
        <v>0</v>
      </c>
    </row>
    <row r="51" spans="1:8" x14ac:dyDescent="0.25">
      <c r="B51" s="1" t="s">
        <v>90</v>
      </c>
      <c r="E51" s="8"/>
      <c r="F51" s="72"/>
      <c r="G51" s="84">
        <f>G48+G49</f>
        <v>34000</v>
      </c>
    </row>
    <row r="52" spans="1:8" ht="4.5" customHeight="1" x14ac:dyDescent="0.25">
      <c r="E52" s="8"/>
      <c r="F52" s="72"/>
      <c r="G52" s="81"/>
    </row>
    <row r="53" spans="1:8" ht="12.75" customHeight="1" x14ac:dyDescent="0.25">
      <c r="B53" s="59" t="s">
        <v>106</v>
      </c>
      <c r="C53" s="59"/>
      <c r="E53" s="8"/>
      <c r="F53" s="72"/>
      <c r="G53" s="84">
        <f>G42+G51</f>
        <v>469425</v>
      </c>
    </row>
    <row r="54" spans="1:8" x14ac:dyDescent="0.25">
      <c r="E54" s="8"/>
      <c r="F54" s="72"/>
      <c r="G54" s="81"/>
    </row>
    <row r="55" spans="1:8" s="11" customFormat="1" ht="12.75" customHeight="1" x14ac:dyDescent="0.25">
      <c r="A55" s="10" t="s">
        <v>25</v>
      </c>
      <c r="B55" s="59" t="s">
        <v>91</v>
      </c>
      <c r="C55" s="65"/>
      <c r="E55" s="57"/>
      <c r="F55" s="87"/>
      <c r="G55" s="88"/>
    </row>
    <row r="56" spans="1:8" ht="12.75" customHeight="1" x14ac:dyDescent="0.25">
      <c r="B56" s="1" t="s">
        <v>97</v>
      </c>
      <c r="E56" s="8"/>
      <c r="F56" s="89"/>
      <c r="G56" s="84">
        <f>'Calculatie schemas Installaties'!K68</f>
        <v>75060</v>
      </c>
      <c r="H56" s="2"/>
    </row>
    <row r="57" spans="1:8" x14ac:dyDescent="0.25">
      <c r="B57" s="1" t="s">
        <v>98</v>
      </c>
      <c r="E57" s="8"/>
      <c r="F57" s="89"/>
      <c r="G57" s="86">
        <f>'Calculatie schemas Installaties'!K33</f>
        <v>151050</v>
      </c>
      <c r="H57" s="2"/>
    </row>
    <row r="58" spans="1:8" x14ac:dyDescent="0.25">
      <c r="B58" s="1" t="s">
        <v>92</v>
      </c>
      <c r="E58" s="8"/>
      <c r="F58" s="72"/>
      <c r="G58" s="84">
        <f>SUM(G56:G57)</f>
        <v>226110</v>
      </c>
      <c r="H58" s="2"/>
    </row>
    <row r="59" spans="1:8" x14ac:dyDescent="0.25">
      <c r="B59" s="1" t="s">
        <v>99</v>
      </c>
      <c r="E59" s="14"/>
      <c r="F59" s="72"/>
      <c r="G59" s="86">
        <f>G58*E59</f>
        <v>0</v>
      </c>
      <c r="H59" s="2"/>
    </row>
    <row r="60" spans="1:8" x14ac:dyDescent="0.25">
      <c r="B60" s="1" t="s">
        <v>96</v>
      </c>
      <c r="E60" s="8"/>
      <c r="F60" s="72"/>
      <c r="G60" s="84">
        <f>G58+G59</f>
        <v>226110</v>
      </c>
      <c r="H60" s="2"/>
    </row>
    <row r="61" spans="1:8" x14ac:dyDescent="0.25">
      <c r="B61" s="1" t="s">
        <v>101</v>
      </c>
      <c r="E61" s="14"/>
      <c r="F61" s="72"/>
      <c r="G61" s="86">
        <f>G60*E61</f>
        <v>0</v>
      </c>
      <c r="H61" s="2"/>
    </row>
    <row r="62" spans="1:8" x14ac:dyDescent="0.25">
      <c r="B62" s="1" t="s">
        <v>100</v>
      </c>
      <c r="E62" s="8"/>
      <c r="F62" s="72"/>
      <c r="G62" s="84">
        <f>G60+G61</f>
        <v>226110</v>
      </c>
      <c r="H62" s="2"/>
    </row>
    <row r="63" spans="1:8" ht="4.5" customHeight="1" x14ac:dyDescent="0.25">
      <c r="B63" s="1"/>
      <c r="E63" s="8"/>
      <c r="F63" s="72"/>
      <c r="G63" s="84"/>
      <c r="H63" s="2"/>
    </row>
    <row r="64" spans="1:8" x14ac:dyDescent="0.25">
      <c r="B64" s="59" t="s">
        <v>111</v>
      </c>
      <c r="C64" s="59"/>
      <c r="E64" s="8"/>
      <c r="F64" s="72"/>
      <c r="G64" s="84">
        <f>G53+G62</f>
        <v>695535</v>
      </c>
      <c r="H64" s="2"/>
    </row>
    <row r="65" spans="3:7" x14ac:dyDescent="0.25">
      <c r="E65" s="9"/>
      <c r="F65" s="90"/>
      <c r="G65" s="85"/>
    </row>
    <row r="69" spans="3:7" x14ac:dyDescent="0.25">
      <c r="C69" s="2"/>
    </row>
    <row r="70" spans="3:7" x14ac:dyDescent="0.25">
      <c r="C70" s="2"/>
    </row>
    <row r="71" spans="3:7" x14ac:dyDescent="0.25">
      <c r="C71" s="2"/>
      <c r="E71" s="53"/>
      <c r="F71" s="53"/>
    </row>
    <row r="72" spans="3:7" x14ac:dyDescent="0.25">
      <c r="C72" s="2"/>
      <c r="E72" s="53"/>
      <c r="F72" s="53"/>
    </row>
    <row r="73" spans="3:7" x14ac:dyDescent="0.25">
      <c r="C73" s="2"/>
      <c r="E73" s="53"/>
      <c r="F73" s="53"/>
    </row>
    <row r="75" spans="3:7" x14ac:dyDescent="0.25">
      <c r="C75" s="2"/>
    </row>
  </sheetData>
  <sheetProtection algorithmName="SHA-512" hashValue="0a6/CWaHv/K4VC6LpQCwug6aFx+QkpthspWCD63vnmdI8ty684Ve0to1CmOFoyW3C+mj5BR7h9BI/Av2oekj1g==" saltValue="/Yh+Nlix9tU7BbK7+YHyxw==" spinCount="100000" sheet="1" objects="1" scenarios="1"/>
  <protectedRanges>
    <protectedRange sqref="E1:E1048576" name="Bereik2"/>
  </protectedRanges>
  <mergeCells count="6">
    <mergeCell ref="B64:C64"/>
    <mergeCell ref="A2:B3"/>
    <mergeCell ref="C5:C6"/>
    <mergeCell ref="E5:E6"/>
    <mergeCell ref="B53:C53"/>
    <mergeCell ref="B55:C55"/>
  </mergeCells>
  <pageMargins left="0.39370078740157483" right="0" top="0.39370078740157483" bottom="0" header="0.31496062992125984" footer="0.31496062992125984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68"/>
  <sheetViews>
    <sheetView tabSelected="1" topLeftCell="A20" zoomScaleNormal="100" workbookViewId="0">
      <selection activeCell="K58" sqref="K58"/>
    </sheetView>
  </sheetViews>
  <sheetFormatPr defaultColWidth="9.109375" defaultRowHeight="13.2" x14ac:dyDescent="0.25"/>
  <cols>
    <col min="1" max="1" width="6.44140625" style="1" customWidth="1"/>
    <col min="2" max="2" width="63.88671875" style="1" customWidth="1"/>
    <col min="3" max="3" width="18" style="1" customWidth="1"/>
    <col min="4" max="4" width="2.6640625" style="1" customWidth="1"/>
    <col min="5" max="5" width="11.88671875" style="3" customWidth="1"/>
    <col min="6" max="6" width="2.6640625" style="1" customWidth="1"/>
    <col min="7" max="7" width="10.88671875" style="1" customWidth="1"/>
    <col min="8" max="8" width="2.6640625" style="1" customWidth="1"/>
    <col min="9" max="9" width="16.6640625" style="1" customWidth="1"/>
    <col min="10" max="10" width="2.6640625" style="1" customWidth="1"/>
    <col min="11" max="11" width="19" style="1" customWidth="1"/>
    <col min="12" max="16384" width="9.109375" style="1"/>
  </cols>
  <sheetData>
    <row r="1" spans="1:11" ht="24.75" customHeight="1" x14ac:dyDescent="0.25">
      <c r="A1" s="60" t="s">
        <v>109</v>
      </c>
      <c r="B1" s="61"/>
      <c r="C1" s="99" t="s">
        <v>26</v>
      </c>
      <c r="D1" s="100"/>
      <c r="E1" s="100"/>
      <c r="F1" s="100"/>
      <c r="G1" s="100"/>
      <c r="H1" s="100"/>
      <c r="I1" s="100"/>
      <c r="J1" s="100"/>
      <c r="K1" s="101"/>
    </row>
    <row r="2" spans="1:11" ht="5.25" customHeight="1" x14ac:dyDescent="0.25">
      <c r="A2" s="62"/>
      <c r="B2" s="63"/>
      <c r="C2" s="51"/>
      <c r="D2" s="52"/>
      <c r="E2" s="52"/>
      <c r="F2" s="52"/>
      <c r="G2" s="52"/>
      <c r="H2" s="52"/>
      <c r="I2" s="52"/>
      <c r="J2" s="52"/>
      <c r="K2" s="52"/>
    </row>
    <row r="3" spans="1:11" ht="18" customHeight="1" x14ac:dyDescent="0.25">
      <c r="C3" s="96" t="s">
        <v>30</v>
      </c>
      <c r="D3" s="97"/>
      <c r="E3" s="97"/>
      <c r="F3" s="97"/>
      <c r="G3" s="97"/>
      <c r="H3" s="97"/>
      <c r="I3" s="97"/>
      <c r="J3" s="97"/>
      <c r="K3" s="98"/>
    </row>
    <row r="4" spans="1:11" ht="6" customHeight="1" x14ac:dyDescent="0.25"/>
    <row r="5" spans="1:11" ht="36.75" customHeight="1" x14ac:dyDescent="0.25">
      <c r="C5" s="25" t="s">
        <v>51</v>
      </c>
      <c r="D5" s="26"/>
      <c r="E5" s="27" t="s">
        <v>50</v>
      </c>
      <c r="F5" s="28"/>
      <c r="G5" s="27" t="s">
        <v>50</v>
      </c>
      <c r="H5" s="28"/>
      <c r="I5" s="28"/>
      <c r="J5" s="28"/>
      <c r="K5" s="29"/>
    </row>
    <row r="6" spans="1:11" x14ac:dyDescent="0.25">
      <c r="C6" s="18"/>
      <c r="E6" s="3" t="s">
        <v>52</v>
      </c>
      <c r="I6" s="3" t="s">
        <v>35</v>
      </c>
      <c r="K6" s="30" t="s">
        <v>53</v>
      </c>
    </row>
    <row r="7" spans="1:11" x14ac:dyDescent="0.25">
      <c r="A7" s="31" t="s">
        <v>8</v>
      </c>
      <c r="B7" s="31" t="s">
        <v>33</v>
      </c>
      <c r="C7" s="5"/>
      <c r="K7" s="32"/>
    </row>
    <row r="8" spans="1:11" x14ac:dyDescent="0.25">
      <c r="A8" s="33" t="s">
        <v>16</v>
      </c>
      <c r="B8" s="1" t="s">
        <v>32</v>
      </c>
      <c r="C8" s="34">
        <v>62350</v>
      </c>
      <c r="I8" s="7">
        <f>C8</f>
        <v>62350</v>
      </c>
      <c r="K8" s="6"/>
    </row>
    <row r="9" spans="1:11" x14ac:dyDescent="0.25">
      <c r="A9" s="33" t="s">
        <v>9</v>
      </c>
      <c r="B9" s="1" t="s">
        <v>34</v>
      </c>
      <c r="C9" s="35"/>
      <c r="E9" s="36"/>
      <c r="I9" s="37">
        <f>C8*E9</f>
        <v>0</v>
      </c>
      <c r="K9" s="6"/>
    </row>
    <row r="10" spans="1:11" x14ac:dyDescent="0.25">
      <c r="A10" s="31"/>
      <c r="B10" s="1" t="s">
        <v>64</v>
      </c>
      <c r="C10" s="35"/>
      <c r="K10" s="6">
        <f>SUM(I8:I9)</f>
        <v>62350</v>
      </c>
    </row>
    <row r="11" spans="1:11" x14ac:dyDescent="0.25">
      <c r="A11" s="31" t="s">
        <v>10</v>
      </c>
      <c r="C11" s="35"/>
      <c r="K11" s="6"/>
    </row>
    <row r="12" spans="1:11" x14ac:dyDescent="0.25">
      <c r="A12" s="38" t="s">
        <v>17</v>
      </c>
      <c r="B12" s="1" t="s">
        <v>36</v>
      </c>
      <c r="C12" s="34">
        <v>88700</v>
      </c>
      <c r="I12" s="7">
        <f>C12</f>
        <v>88700</v>
      </c>
      <c r="K12" s="6"/>
    </row>
    <row r="13" spans="1:11" x14ac:dyDescent="0.25">
      <c r="A13" s="38" t="s">
        <v>11</v>
      </c>
      <c r="B13" s="1" t="s">
        <v>37</v>
      </c>
      <c r="C13" s="35"/>
      <c r="E13" s="36"/>
      <c r="I13" s="37">
        <f>C12*E13</f>
        <v>0</v>
      </c>
      <c r="K13" s="6"/>
    </row>
    <row r="14" spans="1:11" x14ac:dyDescent="0.25">
      <c r="A14" s="31"/>
      <c r="B14" s="1" t="s">
        <v>65</v>
      </c>
      <c r="C14" s="35"/>
      <c r="E14" s="39"/>
      <c r="K14" s="6">
        <f>SUM(I12:I13)</f>
        <v>88700</v>
      </c>
    </row>
    <row r="15" spans="1:11" ht="15" customHeight="1" x14ac:dyDescent="0.25">
      <c r="C15" s="66" t="s">
        <v>110</v>
      </c>
      <c r="E15" s="67" t="s">
        <v>57</v>
      </c>
      <c r="G15" s="68" t="s">
        <v>67</v>
      </c>
      <c r="K15" s="6"/>
    </row>
    <row r="16" spans="1:11" x14ac:dyDescent="0.25">
      <c r="A16" s="31" t="s">
        <v>14</v>
      </c>
      <c r="B16" s="31" t="s">
        <v>60</v>
      </c>
      <c r="C16" s="66"/>
      <c r="E16" s="67"/>
      <c r="G16" s="68"/>
      <c r="K16" s="6"/>
    </row>
    <row r="17" spans="1:11" x14ac:dyDescent="0.25">
      <c r="A17" s="15" t="s">
        <v>12</v>
      </c>
      <c r="B17" s="1" t="s">
        <v>62</v>
      </c>
      <c r="C17" s="40">
        <v>1217</v>
      </c>
      <c r="E17" s="56"/>
      <c r="G17" s="41"/>
      <c r="I17" s="7">
        <f>C17*E17*G17</f>
        <v>0</v>
      </c>
      <c r="K17" s="6"/>
    </row>
    <row r="18" spans="1:11" ht="12.75" customHeight="1" x14ac:dyDescent="0.25">
      <c r="A18" s="15" t="s">
        <v>13</v>
      </c>
      <c r="B18" s="1" t="s">
        <v>63</v>
      </c>
      <c r="C18" s="5"/>
      <c r="E18" s="36"/>
      <c r="I18" s="37">
        <f>E18*I17</f>
        <v>0</v>
      </c>
      <c r="K18" s="6"/>
    </row>
    <row r="19" spans="1:11" x14ac:dyDescent="0.25">
      <c r="B19" s="1" t="s">
        <v>66</v>
      </c>
      <c r="C19" s="5"/>
      <c r="K19" s="6">
        <f>SUM(I17:I18)</f>
        <v>0</v>
      </c>
    </row>
    <row r="20" spans="1:11" ht="7.5" customHeight="1" x14ac:dyDescent="0.25">
      <c r="C20" s="5"/>
      <c r="K20" s="32"/>
    </row>
    <row r="21" spans="1:11" x14ac:dyDescent="0.25">
      <c r="A21" s="31" t="s">
        <v>15</v>
      </c>
      <c r="B21" s="31" t="s">
        <v>54</v>
      </c>
      <c r="C21" s="5"/>
      <c r="E21" s="3" t="s">
        <v>58</v>
      </c>
      <c r="K21" s="32"/>
    </row>
    <row r="22" spans="1:11" x14ac:dyDescent="0.25">
      <c r="A22" s="33" t="s">
        <v>19</v>
      </c>
      <c r="B22" s="1" t="s">
        <v>41</v>
      </c>
      <c r="C22" s="5"/>
      <c r="K22" s="6"/>
    </row>
    <row r="23" spans="1:11" x14ac:dyDescent="0.25">
      <c r="A23" s="33"/>
      <c r="B23" s="1" t="s">
        <v>42</v>
      </c>
      <c r="C23" s="44">
        <f>K10+K14+K19</f>
        <v>151050</v>
      </c>
      <c r="D23" s="1" t="s">
        <v>18</v>
      </c>
      <c r="E23" s="36"/>
      <c r="I23" s="7">
        <f>C23*E23</f>
        <v>0</v>
      </c>
      <c r="K23" s="6"/>
    </row>
    <row r="24" spans="1:11" x14ac:dyDescent="0.25">
      <c r="A24" s="33" t="s">
        <v>20</v>
      </c>
      <c r="B24" s="1" t="s">
        <v>43</v>
      </c>
      <c r="C24" s="5"/>
      <c r="K24" s="6"/>
    </row>
    <row r="25" spans="1:11" x14ac:dyDescent="0.25">
      <c r="A25" s="33"/>
      <c r="B25" s="1" t="s">
        <v>44</v>
      </c>
      <c r="C25" s="44">
        <f>K10+K14+K19</f>
        <v>151050</v>
      </c>
      <c r="D25" s="1" t="s">
        <v>18</v>
      </c>
      <c r="E25" s="36"/>
      <c r="I25" s="7">
        <f>C25*E25</f>
        <v>0</v>
      </c>
      <c r="K25" s="6"/>
    </row>
    <row r="26" spans="1:11" x14ac:dyDescent="0.25">
      <c r="A26" s="33" t="s">
        <v>21</v>
      </c>
      <c r="B26" s="1" t="s">
        <v>45</v>
      </c>
      <c r="C26" s="5"/>
      <c r="K26" s="6"/>
    </row>
    <row r="27" spans="1:11" x14ac:dyDescent="0.25">
      <c r="B27" s="1" t="s">
        <v>46</v>
      </c>
      <c r="C27" s="44">
        <f>K10+K14+K19</f>
        <v>151050</v>
      </c>
      <c r="D27" s="1" t="s">
        <v>18</v>
      </c>
      <c r="E27" s="36"/>
      <c r="I27" s="37">
        <f>C27*E27</f>
        <v>0</v>
      </c>
      <c r="K27" s="6"/>
    </row>
    <row r="28" spans="1:11" x14ac:dyDescent="0.25">
      <c r="B28" s="1" t="s">
        <v>47</v>
      </c>
      <c r="C28" s="42"/>
      <c r="D28" s="43"/>
      <c r="E28" s="39"/>
      <c r="I28" s="7"/>
      <c r="K28" s="6">
        <f>SUM(I23:I27)</f>
        <v>0</v>
      </c>
    </row>
    <row r="29" spans="1:11" ht="12.75" customHeight="1" x14ac:dyDescent="0.25">
      <c r="C29" s="5"/>
      <c r="K29" s="32"/>
    </row>
    <row r="30" spans="1:11" x14ac:dyDescent="0.25">
      <c r="A30" s="31" t="s">
        <v>22</v>
      </c>
      <c r="B30" s="1" t="s">
        <v>48</v>
      </c>
      <c r="C30" s="5"/>
      <c r="K30" s="32"/>
    </row>
    <row r="31" spans="1:11" x14ac:dyDescent="0.25">
      <c r="B31" s="1" t="s">
        <v>49</v>
      </c>
      <c r="C31" s="44">
        <f>K10+K14+K19+K28</f>
        <v>151050</v>
      </c>
      <c r="E31" s="36"/>
      <c r="F31" s="1" t="s">
        <v>23</v>
      </c>
      <c r="K31" s="45">
        <f>C31*E31</f>
        <v>0</v>
      </c>
    </row>
    <row r="32" spans="1:11" ht="3.75" customHeight="1" x14ac:dyDescent="0.25">
      <c r="C32" s="5"/>
      <c r="K32" s="32"/>
    </row>
    <row r="33" spans="1:11" x14ac:dyDescent="0.25">
      <c r="B33" s="46" t="s">
        <v>59</v>
      </c>
      <c r="C33" s="47"/>
      <c r="D33" s="48"/>
      <c r="E33" s="49"/>
      <c r="F33" s="48"/>
      <c r="G33" s="48"/>
      <c r="H33" s="48"/>
      <c r="I33" s="48"/>
      <c r="J33" s="48"/>
      <c r="K33" s="50">
        <f>K10+K14+K19+K28+K31</f>
        <v>151050</v>
      </c>
    </row>
    <row r="36" spans="1:11" ht="24.75" customHeight="1" x14ac:dyDescent="0.55000000000000004">
      <c r="A36" s="24"/>
      <c r="B36" s="24"/>
      <c r="C36" s="99" t="s">
        <v>27</v>
      </c>
      <c r="D36" s="100"/>
      <c r="E36" s="100"/>
      <c r="F36" s="100"/>
      <c r="G36" s="100"/>
      <c r="H36" s="100"/>
      <c r="I36" s="100"/>
      <c r="J36" s="100"/>
      <c r="K36" s="101"/>
    </row>
    <row r="37" spans="1:11" ht="7.5" customHeight="1" x14ac:dyDescent="0.25">
      <c r="C37" s="51"/>
      <c r="D37" s="52"/>
      <c r="E37" s="52"/>
      <c r="F37" s="52"/>
      <c r="G37" s="52"/>
      <c r="H37" s="52"/>
      <c r="I37" s="52"/>
      <c r="J37" s="52"/>
      <c r="K37" s="52"/>
    </row>
    <row r="38" spans="1:11" ht="15" x14ac:dyDescent="0.25">
      <c r="C38" s="69" t="s">
        <v>31</v>
      </c>
      <c r="D38" s="70"/>
      <c r="E38" s="70"/>
      <c r="F38" s="70"/>
      <c r="G38" s="70"/>
      <c r="H38" s="70"/>
      <c r="I38" s="70"/>
      <c r="J38" s="70"/>
      <c r="K38" s="71"/>
    </row>
    <row r="39" spans="1:11" ht="8.25" customHeight="1" x14ac:dyDescent="0.25"/>
    <row r="40" spans="1:11" ht="39.6" x14ac:dyDescent="0.25">
      <c r="C40" s="25" t="s">
        <v>51</v>
      </c>
      <c r="D40" s="26"/>
      <c r="E40" s="27" t="s">
        <v>50</v>
      </c>
      <c r="F40" s="28"/>
      <c r="G40" s="27" t="s">
        <v>50</v>
      </c>
      <c r="H40" s="28"/>
      <c r="I40" s="28"/>
      <c r="J40" s="28"/>
      <c r="K40" s="29"/>
    </row>
    <row r="41" spans="1:11" x14ac:dyDescent="0.25">
      <c r="C41" s="18"/>
      <c r="E41" s="3" t="s">
        <v>52</v>
      </c>
      <c r="I41" s="3" t="s">
        <v>35</v>
      </c>
      <c r="K41" s="30" t="s">
        <v>53</v>
      </c>
    </row>
    <row r="42" spans="1:11" x14ac:dyDescent="0.25">
      <c r="A42" s="31" t="s">
        <v>8</v>
      </c>
      <c r="B42" s="31" t="s">
        <v>33</v>
      </c>
      <c r="C42" s="5"/>
      <c r="K42" s="32"/>
    </row>
    <row r="43" spans="1:11" x14ac:dyDescent="0.25">
      <c r="A43" s="33" t="s">
        <v>16</v>
      </c>
      <c r="B43" s="1" t="s">
        <v>32</v>
      </c>
      <c r="C43" s="34">
        <v>51640</v>
      </c>
      <c r="I43" s="7">
        <f>C43</f>
        <v>51640</v>
      </c>
      <c r="K43" s="6"/>
    </row>
    <row r="44" spans="1:11" x14ac:dyDescent="0.25">
      <c r="A44" s="33" t="s">
        <v>9</v>
      </c>
      <c r="B44" s="1" t="s">
        <v>34</v>
      </c>
      <c r="C44" s="35"/>
      <c r="E44" s="36"/>
      <c r="I44" s="37">
        <f>C43*E44</f>
        <v>0</v>
      </c>
      <c r="K44" s="6"/>
    </row>
    <row r="45" spans="1:11" x14ac:dyDescent="0.25">
      <c r="A45" s="31"/>
      <c r="B45" s="1" t="s">
        <v>64</v>
      </c>
      <c r="C45" s="35"/>
      <c r="K45" s="6">
        <f>SUM(I43:I44)</f>
        <v>51640</v>
      </c>
    </row>
    <row r="46" spans="1:11" x14ac:dyDescent="0.25">
      <c r="A46" s="31" t="s">
        <v>10</v>
      </c>
      <c r="C46" s="35"/>
      <c r="K46" s="6"/>
    </row>
    <row r="47" spans="1:11" x14ac:dyDescent="0.25">
      <c r="A47" s="38" t="s">
        <v>17</v>
      </c>
      <c r="B47" s="1" t="s">
        <v>36</v>
      </c>
      <c r="C47" s="34">
        <v>23420</v>
      </c>
      <c r="I47" s="7">
        <f>C47</f>
        <v>23420</v>
      </c>
      <c r="K47" s="6"/>
    </row>
    <row r="48" spans="1:11" x14ac:dyDescent="0.25">
      <c r="A48" s="38" t="s">
        <v>11</v>
      </c>
      <c r="B48" s="1" t="s">
        <v>37</v>
      </c>
      <c r="C48" s="35"/>
      <c r="E48" s="36"/>
      <c r="I48" s="37">
        <f>C47*E48</f>
        <v>0</v>
      </c>
      <c r="K48" s="6"/>
    </row>
    <row r="49" spans="1:11" x14ac:dyDescent="0.25">
      <c r="A49" s="31"/>
      <c r="B49" s="1" t="s">
        <v>65</v>
      </c>
      <c r="C49" s="35"/>
      <c r="E49" s="39"/>
      <c r="K49" s="6">
        <f>SUM(I47:I48)</f>
        <v>23420</v>
      </c>
    </row>
    <row r="50" spans="1:11" ht="13.5" customHeight="1" x14ac:dyDescent="0.25">
      <c r="C50" s="66" t="s">
        <v>39</v>
      </c>
      <c r="E50" s="67" t="s">
        <v>68</v>
      </c>
      <c r="G50" s="68" t="s">
        <v>67</v>
      </c>
      <c r="K50" s="6"/>
    </row>
    <row r="51" spans="1:11" x14ac:dyDescent="0.25">
      <c r="A51" s="31" t="s">
        <v>14</v>
      </c>
      <c r="B51" s="31" t="s">
        <v>38</v>
      </c>
      <c r="C51" s="66"/>
      <c r="E51" s="67"/>
      <c r="G51" s="68"/>
      <c r="K51" s="6"/>
    </row>
    <row r="52" spans="1:11" x14ac:dyDescent="0.25">
      <c r="A52" s="15" t="s">
        <v>12</v>
      </c>
      <c r="B52" s="1" t="s">
        <v>61</v>
      </c>
      <c r="C52" s="40">
        <v>1085</v>
      </c>
      <c r="E52" s="56"/>
      <c r="G52" s="41"/>
      <c r="I52" s="7">
        <f>C52*E52*G52</f>
        <v>0</v>
      </c>
      <c r="K52" s="6"/>
    </row>
    <row r="53" spans="1:11" x14ac:dyDescent="0.25">
      <c r="A53" s="15" t="s">
        <v>13</v>
      </c>
      <c r="B53" s="1" t="s">
        <v>40</v>
      </c>
      <c r="C53" s="5"/>
      <c r="E53" s="36"/>
      <c r="I53" s="37">
        <f>E53*I52</f>
        <v>0</v>
      </c>
      <c r="K53" s="6"/>
    </row>
    <row r="54" spans="1:11" x14ac:dyDescent="0.25">
      <c r="B54" s="1" t="s">
        <v>66</v>
      </c>
      <c r="C54" s="5"/>
      <c r="K54" s="6">
        <f>SUM(I52:I53)</f>
        <v>0</v>
      </c>
    </row>
    <row r="55" spans="1:11" x14ac:dyDescent="0.25">
      <c r="C55" s="5"/>
      <c r="K55" s="32"/>
    </row>
    <row r="56" spans="1:11" x14ac:dyDescent="0.25">
      <c r="A56" s="31" t="s">
        <v>15</v>
      </c>
      <c r="B56" s="31" t="s">
        <v>54</v>
      </c>
      <c r="C56" s="5"/>
      <c r="E56" s="3" t="s">
        <v>55</v>
      </c>
      <c r="K56" s="32"/>
    </row>
    <row r="57" spans="1:11" x14ac:dyDescent="0.25">
      <c r="A57" s="33" t="s">
        <v>19</v>
      </c>
      <c r="B57" s="1" t="s">
        <v>41</v>
      </c>
      <c r="C57" s="5"/>
      <c r="K57" s="6"/>
    </row>
    <row r="58" spans="1:11" x14ac:dyDescent="0.25">
      <c r="A58" s="33"/>
      <c r="B58" s="1" t="s">
        <v>42</v>
      </c>
      <c r="C58" s="44">
        <f>K45+K49+K54</f>
        <v>75060</v>
      </c>
      <c r="D58" s="1" t="s">
        <v>18</v>
      </c>
      <c r="E58" s="36"/>
      <c r="I58" s="7">
        <f>C58*E58</f>
        <v>0</v>
      </c>
      <c r="K58" s="6"/>
    </row>
    <row r="59" spans="1:11" x14ac:dyDescent="0.25">
      <c r="A59" s="33" t="s">
        <v>20</v>
      </c>
      <c r="B59" s="1" t="s">
        <v>43</v>
      </c>
      <c r="C59" s="5"/>
      <c r="K59" s="6"/>
    </row>
    <row r="60" spans="1:11" x14ac:dyDescent="0.25">
      <c r="A60" s="33"/>
      <c r="B60" s="1" t="s">
        <v>44</v>
      </c>
      <c r="C60" s="44">
        <f>K45+K49+K54</f>
        <v>75060</v>
      </c>
      <c r="D60" s="1" t="s">
        <v>18</v>
      </c>
      <c r="E60" s="36"/>
      <c r="I60" s="7">
        <f>C60*E60</f>
        <v>0</v>
      </c>
      <c r="K60" s="6"/>
    </row>
    <row r="61" spans="1:11" x14ac:dyDescent="0.25">
      <c r="A61" s="33" t="s">
        <v>21</v>
      </c>
      <c r="B61" s="1" t="s">
        <v>45</v>
      </c>
      <c r="C61" s="5"/>
      <c r="K61" s="6"/>
    </row>
    <row r="62" spans="1:11" x14ac:dyDescent="0.25">
      <c r="B62" s="1" t="s">
        <v>46</v>
      </c>
      <c r="C62" s="44">
        <f>K45+K49+K54</f>
        <v>75060</v>
      </c>
      <c r="D62" s="1" t="s">
        <v>18</v>
      </c>
      <c r="E62" s="36"/>
      <c r="I62" s="37">
        <f>C62*E62</f>
        <v>0</v>
      </c>
      <c r="K62" s="6"/>
    </row>
    <row r="63" spans="1:11" x14ac:dyDescent="0.25">
      <c r="B63" s="1" t="s">
        <v>47</v>
      </c>
      <c r="C63" s="42"/>
      <c r="D63" s="43"/>
      <c r="E63" s="39"/>
      <c r="I63" s="7"/>
      <c r="K63" s="6">
        <f>SUM(I58:I62)</f>
        <v>0</v>
      </c>
    </row>
    <row r="64" spans="1:11" x14ac:dyDescent="0.25">
      <c r="C64" s="5"/>
      <c r="K64" s="32"/>
    </row>
    <row r="65" spans="1:11" x14ac:dyDescent="0.25">
      <c r="A65" s="31" t="s">
        <v>22</v>
      </c>
      <c r="B65" s="1" t="s">
        <v>48</v>
      </c>
      <c r="C65" s="5"/>
      <c r="K65" s="32"/>
    </row>
    <row r="66" spans="1:11" x14ac:dyDescent="0.25">
      <c r="B66" s="1" t="s">
        <v>49</v>
      </c>
      <c r="C66" s="44">
        <f>K45+K49+K54+K63</f>
        <v>75060</v>
      </c>
      <c r="E66" s="36"/>
      <c r="F66" s="1" t="s">
        <v>23</v>
      </c>
      <c r="K66" s="45">
        <f>C66*E66</f>
        <v>0</v>
      </c>
    </row>
    <row r="67" spans="1:11" ht="3.75" customHeight="1" x14ac:dyDescent="0.25">
      <c r="C67" s="5"/>
      <c r="K67" s="32"/>
    </row>
    <row r="68" spans="1:11" x14ac:dyDescent="0.25">
      <c r="B68" s="46" t="s">
        <v>56</v>
      </c>
      <c r="C68" s="47"/>
      <c r="D68" s="48"/>
      <c r="E68" s="49"/>
      <c r="F68" s="48"/>
      <c r="G68" s="48"/>
      <c r="H68" s="48"/>
      <c r="I68" s="48"/>
      <c r="J68" s="48"/>
      <c r="K68" s="50">
        <f>K45+K49+K54+K63+K66</f>
        <v>75060</v>
      </c>
    </row>
  </sheetData>
  <sheetProtection algorithmName="SHA-512" hashValue="znWqsuU0MF5k37xfKEgygIr5fyjtyvdKGQEQ1l8OKSDC3hFN2RM3I55T8zmOkA4iN3v0sKpzKmipv0MDHkMPBQ==" saltValue="G6JgLr7rrknd7mSEy3LVGw==" spinCount="100000" sheet="1" objects="1" scenarios="1"/>
  <protectedRanges>
    <protectedRange sqref="G1:G1048576" name="Bereik2"/>
    <protectedRange sqref="E1:E1048576" name="Bereik1"/>
  </protectedRanges>
  <mergeCells count="8">
    <mergeCell ref="A1:B2"/>
    <mergeCell ref="C15:C16"/>
    <mergeCell ref="E15:E16"/>
    <mergeCell ref="G15:G16"/>
    <mergeCell ref="C50:C51"/>
    <mergeCell ref="E50:E51"/>
    <mergeCell ref="G50:G51"/>
    <mergeCell ref="C38:K38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Fictief Inschrijfbedrag</vt:lpstr>
      <vt:lpstr>Calculatie schemas Installaties</vt:lpstr>
      <vt:lpstr>'Calculatie schemas Installaties'!Afdrukbereik</vt:lpstr>
      <vt:lpstr>'Fictief Inschrijfbedrag'!Afdrukbereik</vt:lpstr>
    </vt:vector>
  </TitlesOfParts>
  <Company>INNOVO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Jacq Vullers</cp:lastModifiedBy>
  <cp:lastPrinted>2024-06-24T14:26:48Z</cp:lastPrinted>
  <dcterms:created xsi:type="dcterms:W3CDTF">2010-06-22T10:47:47Z</dcterms:created>
  <dcterms:modified xsi:type="dcterms:W3CDTF">2024-06-24T14:27:36Z</dcterms:modified>
</cp:coreProperties>
</file>