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https://commanderijcollege.sharepoint.com/sites/FacilitaireDienstverlening-AanbestedingSchoonmaak/Gedeelde documenten/Aanbesteding Schoonmaak/Aanbestedingsdocumenten/"/>
    </mc:Choice>
  </mc:AlternateContent>
  <xr:revisionPtr revIDLastSave="23" documentId="13_ncr:1_{666F0E1D-7C4B-44A4-870E-3D31F7107430}" xr6:coauthVersionLast="47" xr6:coauthVersionMax="47" xr10:uidLastSave="{79BB0B16-129E-4A6B-8DD3-57CBFF47B0FE}"/>
  <bookViews>
    <workbookView xWindow="28680" yWindow="-120" windowWidth="29040" windowHeight="15720" activeTab="1" xr2:uid="{00000000-000D-0000-FFFF-FFFF00000000}"/>
  </bookViews>
  <sheets>
    <sheet name="Instructie en toelichting" sheetId="4" r:id="rId1"/>
    <sheet name="Inschrijfblad" sheetId="5" r:id="rId2"/>
    <sheet name="Invulblad" sheetId="2" r:id="rId3"/>
    <sheet name="Ruimtestaat en calculatie" sheetId="1" r:id="rId4"/>
    <sheet name="Totalen" sheetId="3" r:id="rId5"/>
  </sheets>
  <definedNames>
    <definedName name="_xlnm._FilterDatabase" localSheetId="2" hidden="1">Invulblad!$K$8:$K$41</definedName>
    <definedName name="_xlnm._FilterDatabase" localSheetId="3" hidden="1">'Ruimtestaat en calculatie'!$A$11:$O$499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3" l="1"/>
  <c r="E14" i="3"/>
  <c r="E13" i="3"/>
  <c r="G16" i="3"/>
  <c r="R16" i="3" s="1"/>
  <c r="B15" i="3"/>
  <c r="H31" i="2"/>
  <c r="F31" i="2"/>
  <c r="E31" i="2"/>
  <c r="H16" i="2"/>
  <c r="F16" i="2"/>
  <c r="E16" i="2"/>
  <c r="H28" i="2"/>
  <c r="F28" i="2"/>
  <c r="E28" i="2"/>
  <c r="H22" i="2"/>
  <c r="F22" i="2"/>
  <c r="E22" i="2"/>
  <c r="H57" i="2"/>
  <c r="F57" i="2"/>
  <c r="E57" i="2"/>
  <c r="H56" i="2"/>
  <c r="F56" i="2"/>
  <c r="E56" i="2"/>
  <c r="H38" i="2"/>
  <c r="F38" i="2"/>
  <c r="E38" i="2"/>
  <c r="H14" i="2"/>
  <c r="F14" i="2"/>
  <c r="E14" i="2"/>
  <c r="H43" i="2"/>
  <c r="F43" i="2"/>
  <c r="E43" i="2"/>
  <c r="H34" i="2"/>
  <c r="F34" i="2"/>
  <c r="E34" i="2"/>
  <c r="H54" i="2"/>
  <c r="F54" i="2"/>
  <c r="E54" i="2"/>
  <c r="H36" i="2"/>
  <c r="F36" i="2"/>
  <c r="E36" i="2"/>
  <c r="N105" i="1"/>
  <c r="L105" i="1"/>
  <c r="M105" i="1" s="1"/>
  <c r="N104" i="1"/>
  <c r="L104" i="1"/>
  <c r="M104" i="1" s="1"/>
  <c r="N103" i="1"/>
  <c r="L103" i="1"/>
  <c r="M103" i="1" s="1"/>
  <c r="N102" i="1"/>
  <c r="L102" i="1"/>
  <c r="M102" i="1" s="1"/>
  <c r="N101" i="1"/>
  <c r="L101" i="1"/>
  <c r="M101" i="1" s="1"/>
  <c r="N100" i="1"/>
  <c r="L100" i="1"/>
  <c r="M100" i="1" s="1"/>
  <c r="N99" i="1"/>
  <c r="L99" i="1"/>
  <c r="M99" i="1" s="1"/>
  <c r="N98" i="1"/>
  <c r="L98" i="1"/>
  <c r="M98" i="1" s="1"/>
  <c r="N97" i="1"/>
  <c r="L97" i="1"/>
  <c r="M97" i="1" s="1"/>
  <c r="N96" i="1"/>
  <c r="L96" i="1"/>
  <c r="M96" i="1" s="1"/>
  <c r="N95" i="1"/>
  <c r="L95" i="1"/>
  <c r="M95" i="1" s="1"/>
  <c r="N94" i="1"/>
  <c r="L94" i="1"/>
  <c r="M94" i="1" s="1"/>
  <c r="N93" i="1"/>
  <c r="L93" i="1"/>
  <c r="M93" i="1" s="1"/>
  <c r="N92" i="1"/>
  <c r="L92" i="1"/>
  <c r="M92" i="1" s="1"/>
  <c r="N91" i="1"/>
  <c r="L91" i="1"/>
  <c r="M91" i="1" s="1"/>
  <c r="N90" i="1"/>
  <c r="L90" i="1"/>
  <c r="M90" i="1" s="1"/>
  <c r="N89" i="1"/>
  <c r="L89" i="1"/>
  <c r="M89" i="1" s="1"/>
  <c r="N88" i="1"/>
  <c r="L88" i="1"/>
  <c r="M88" i="1" s="1"/>
  <c r="N87" i="1"/>
  <c r="L87" i="1"/>
  <c r="M87" i="1" s="1"/>
  <c r="N86" i="1"/>
  <c r="L86" i="1"/>
  <c r="M86" i="1" s="1"/>
  <c r="N85" i="1"/>
  <c r="L85" i="1"/>
  <c r="M85" i="1" s="1"/>
  <c r="N84" i="1"/>
  <c r="L84" i="1"/>
  <c r="M84" i="1" s="1"/>
  <c r="N83" i="1"/>
  <c r="L83" i="1"/>
  <c r="M83" i="1" s="1"/>
  <c r="N82" i="1"/>
  <c r="L82" i="1"/>
  <c r="M82" i="1" s="1"/>
  <c r="N81" i="1"/>
  <c r="L81" i="1"/>
  <c r="M81" i="1" s="1"/>
  <c r="N80" i="1"/>
  <c r="L80" i="1"/>
  <c r="M80" i="1" s="1"/>
  <c r="N79" i="1"/>
  <c r="L79" i="1"/>
  <c r="M79" i="1" s="1"/>
  <c r="N78" i="1"/>
  <c r="L78" i="1"/>
  <c r="M78" i="1" s="1"/>
  <c r="N77" i="1"/>
  <c r="L77" i="1"/>
  <c r="M77" i="1" s="1"/>
  <c r="N76" i="1"/>
  <c r="L76" i="1"/>
  <c r="M76" i="1" s="1"/>
  <c r="N75" i="1"/>
  <c r="L75" i="1"/>
  <c r="M75" i="1" s="1"/>
  <c r="N74" i="1"/>
  <c r="L74" i="1"/>
  <c r="M74" i="1" s="1"/>
  <c r="N73" i="1"/>
  <c r="L73" i="1"/>
  <c r="M73" i="1" s="1"/>
  <c r="N72" i="1"/>
  <c r="L72" i="1"/>
  <c r="M72" i="1" s="1"/>
  <c r="N71" i="1"/>
  <c r="L71" i="1"/>
  <c r="M71" i="1" s="1"/>
  <c r="N70" i="1"/>
  <c r="L70" i="1"/>
  <c r="M70" i="1" s="1"/>
  <c r="N69" i="1"/>
  <c r="L69" i="1"/>
  <c r="M69" i="1" s="1"/>
  <c r="N68" i="1"/>
  <c r="L68" i="1"/>
  <c r="M68" i="1" s="1"/>
  <c r="N67" i="1"/>
  <c r="L67" i="1"/>
  <c r="M67" i="1" s="1"/>
  <c r="N66" i="1"/>
  <c r="L66" i="1"/>
  <c r="M66" i="1" s="1"/>
  <c r="N65" i="1"/>
  <c r="L65" i="1"/>
  <c r="M65" i="1" s="1"/>
  <c r="N64" i="1"/>
  <c r="L64" i="1"/>
  <c r="M64" i="1" s="1"/>
  <c r="N63" i="1"/>
  <c r="L63" i="1"/>
  <c r="M63" i="1" s="1"/>
  <c r="N62" i="1"/>
  <c r="L62" i="1"/>
  <c r="M62" i="1" s="1"/>
  <c r="N61" i="1"/>
  <c r="L61" i="1"/>
  <c r="M61" i="1" s="1"/>
  <c r="N60" i="1"/>
  <c r="L60" i="1"/>
  <c r="M60" i="1" s="1"/>
  <c r="N59" i="1"/>
  <c r="L59" i="1"/>
  <c r="M59" i="1" s="1"/>
  <c r="N58" i="1"/>
  <c r="L58" i="1"/>
  <c r="M58" i="1" s="1"/>
  <c r="N57" i="1"/>
  <c r="L57" i="1"/>
  <c r="M57" i="1" s="1"/>
  <c r="N56" i="1"/>
  <c r="L56" i="1"/>
  <c r="M56" i="1" s="1"/>
  <c r="N55" i="1"/>
  <c r="L55" i="1"/>
  <c r="M55" i="1" s="1"/>
  <c r="N54" i="1"/>
  <c r="L54" i="1"/>
  <c r="M54" i="1" s="1"/>
  <c r="N53" i="1"/>
  <c r="L53" i="1"/>
  <c r="M53" i="1" s="1"/>
  <c r="N52" i="1"/>
  <c r="L52" i="1"/>
  <c r="M52" i="1" s="1"/>
  <c r="N51" i="1"/>
  <c r="L51" i="1"/>
  <c r="M51" i="1" s="1"/>
  <c r="N50" i="1"/>
  <c r="L50" i="1"/>
  <c r="M50" i="1" s="1"/>
  <c r="N49" i="1"/>
  <c r="L49" i="1"/>
  <c r="M49" i="1" s="1"/>
  <c r="N48" i="1"/>
  <c r="L48" i="1"/>
  <c r="M48" i="1" s="1"/>
  <c r="N47" i="1"/>
  <c r="L47" i="1"/>
  <c r="M47" i="1" s="1"/>
  <c r="N46" i="1"/>
  <c r="L46" i="1"/>
  <c r="M46" i="1" s="1"/>
  <c r="N45" i="1"/>
  <c r="L45" i="1"/>
  <c r="M45" i="1" s="1"/>
  <c r="N44" i="1"/>
  <c r="L44" i="1"/>
  <c r="M44" i="1" s="1"/>
  <c r="N43" i="1"/>
  <c r="L43" i="1"/>
  <c r="M43" i="1" s="1"/>
  <c r="N42" i="1"/>
  <c r="L42" i="1"/>
  <c r="M42" i="1" s="1"/>
  <c r="N41" i="1"/>
  <c r="L41" i="1"/>
  <c r="M41" i="1" s="1"/>
  <c r="N40" i="1"/>
  <c r="L40" i="1"/>
  <c r="M40" i="1" s="1"/>
  <c r="N39" i="1"/>
  <c r="L39" i="1"/>
  <c r="M39" i="1" s="1"/>
  <c r="N38" i="1"/>
  <c r="L38" i="1"/>
  <c r="M38" i="1" s="1"/>
  <c r="N37" i="1"/>
  <c r="L37" i="1"/>
  <c r="M37" i="1" s="1"/>
  <c r="N36" i="1"/>
  <c r="L36" i="1"/>
  <c r="M36" i="1" s="1"/>
  <c r="N35" i="1"/>
  <c r="L35" i="1"/>
  <c r="M35" i="1" s="1"/>
  <c r="N34" i="1"/>
  <c r="L34" i="1"/>
  <c r="M34" i="1" s="1"/>
  <c r="N33" i="1"/>
  <c r="L33" i="1"/>
  <c r="M33" i="1" s="1"/>
  <c r="N32" i="1"/>
  <c r="L32" i="1"/>
  <c r="M32" i="1" s="1"/>
  <c r="N31" i="1"/>
  <c r="L31" i="1"/>
  <c r="M31" i="1" s="1"/>
  <c r="N30" i="1"/>
  <c r="L30" i="1"/>
  <c r="M30" i="1" s="1"/>
  <c r="N29" i="1"/>
  <c r="L29" i="1"/>
  <c r="M29" i="1" s="1"/>
  <c r="N28" i="1"/>
  <c r="L28" i="1"/>
  <c r="M28" i="1" s="1"/>
  <c r="N27" i="1"/>
  <c r="L27" i="1"/>
  <c r="M27" i="1" s="1"/>
  <c r="N26" i="1"/>
  <c r="L26" i="1"/>
  <c r="M26" i="1" s="1"/>
  <c r="N25" i="1"/>
  <c r="L25" i="1"/>
  <c r="M25" i="1" s="1"/>
  <c r="N24" i="1"/>
  <c r="L24" i="1"/>
  <c r="M24" i="1" s="1"/>
  <c r="N23" i="1"/>
  <c r="L23" i="1"/>
  <c r="M23" i="1" s="1"/>
  <c r="N22" i="1"/>
  <c r="L22" i="1"/>
  <c r="M22" i="1" s="1"/>
  <c r="N21" i="1"/>
  <c r="L21" i="1"/>
  <c r="M21" i="1" s="1"/>
  <c r="N20" i="1"/>
  <c r="L20" i="1"/>
  <c r="M20" i="1" s="1"/>
  <c r="N19" i="1"/>
  <c r="L19" i="1"/>
  <c r="M19" i="1" s="1"/>
  <c r="N18" i="1"/>
  <c r="L18" i="1"/>
  <c r="M18" i="1" s="1"/>
  <c r="N17" i="1"/>
  <c r="L17" i="1"/>
  <c r="M17" i="1" s="1"/>
  <c r="N16" i="1"/>
  <c r="L16" i="1"/>
  <c r="M16" i="1" s="1"/>
  <c r="N15" i="1"/>
  <c r="L15" i="1"/>
  <c r="M15" i="1" s="1"/>
  <c r="O16" i="1" l="1"/>
  <c r="O23" i="1"/>
  <c r="O24" i="1"/>
  <c r="O25" i="1"/>
  <c r="O27" i="1"/>
  <c r="O31" i="1"/>
  <c r="O39" i="1"/>
  <c r="O40" i="1"/>
  <c r="O41" i="1"/>
  <c r="O43" i="1"/>
  <c r="O47" i="1"/>
  <c r="O55" i="1"/>
  <c r="O56" i="1"/>
  <c r="O57" i="1"/>
  <c r="O59" i="1"/>
  <c r="O17" i="1"/>
  <c r="O18" i="1"/>
  <c r="O20" i="1"/>
  <c r="O32" i="1"/>
  <c r="O33" i="1"/>
  <c r="O35" i="1"/>
  <c r="O48" i="1"/>
  <c r="O49" i="1"/>
  <c r="O51" i="1"/>
  <c r="O21" i="1"/>
  <c r="O22" i="1"/>
  <c r="O28" i="1"/>
  <c r="O36" i="1"/>
  <c r="O37" i="1"/>
  <c r="O44" i="1"/>
  <c r="O45" i="1"/>
  <c r="O52" i="1"/>
  <c r="O53" i="1"/>
  <c r="O60" i="1"/>
  <c r="O61" i="1"/>
  <c r="O15" i="1"/>
  <c r="O19" i="1"/>
  <c r="O26" i="1"/>
  <c r="O29" i="1"/>
  <c r="O30" i="1"/>
  <c r="O34" i="1"/>
  <c r="O38" i="1"/>
  <c r="O42" i="1"/>
  <c r="O46" i="1"/>
  <c r="O50" i="1"/>
  <c r="O54" i="1"/>
  <c r="O58"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L289" i="1"/>
  <c r="L290" i="1"/>
  <c r="L291" i="1"/>
  <c r="L292" i="1"/>
  <c r="L293" i="1"/>
  <c r="L294" i="1"/>
  <c r="L295" i="1"/>
  <c r="L296" i="1"/>
  <c r="L297" i="1"/>
  <c r="L253" i="1"/>
  <c r="L298" i="1"/>
  <c r="L299" i="1"/>
  <c r="L300" i="1"/>
  <c r="L301" i="1"/>
  <c r="L302" i="1"/>
  <c r="L303" i="1"/>
  <c r="L304" i="1"/>
  <c r="L305" i="1"/>
  <c r="L306" i="1"/>
  <c r="L307" i="1"/>
  <c r="L308" i="1"/>
  <c r="L309" i="1"/>
  <c r="L310" i="1"/>
  <c r="L311" i="1"/>
  <c r="L312" i="1"/>
  <c r="L313" i="1"/>
  <c r="L314" i="1"/>
  <c r="L315" i="1"/>
  <c r="L316" i="1"/>
  <c r="L317" i="1"/>
  <c r="L254" i="1"/>
  <c r="L318" i="1"/>
  <c r="L255" i="1"/>
  <c r="L256" i="1"/>
  <c r="L257" i="1"/>
  <c r="L258" i="1"/>
  <c r="L259" i="1"/>
  <c r="L260" i="1"/>
  <c r="L244" i="1"/>
  <c r="L261" i="1"/>
  <c r="L262" i="1"/>
  <c r="L263" i="1"/>
  <c r="L264" i="1"/>
  <c r="L265" i="1"/>
  <c r="L266" i="1"/>
  <c r="L267" i="1"/>
  <c r="L268" i="1"/>
  <c r="L269" i="1"/>
  <c r="L270" i="1"/>
  <c r="L245" i="1"/>
  <c r="L271" i="1"/>
  <c r="L272" i="1"/>
  <c r="L273" i="1"/>
  <c r="L274" i="1"/>
  <c r="L275" i="1"/>
  <c r="L276" i="1"/>
  <c r="L277" i="1"/>
  <c r="L278" i="1"/>
  <c r="L279" i="1"/>
  <c r="L280" i="1"/>
  <c r="L246" i="1"/>
  <c r="L281" i="1"/>
  <c r="L282" i="1"/>
  <c r="L283" i="1"/>
  <c r="L284" i="1"/>
  <c r="L285" i="1"/>
  <c r="L286" i="1"/>
  <c r="L287" i="1"/>
  <c r="L288" i="1"/>
  <c r="L247" i="1"/>
  <c r="L248" i="1"/>
  <c r="L249" i="1"/>
  <c r="L250" i="1"/>
  <c r="L251" i="1"/>
  <c r="L319" i="1"/>
  <c r="L320" i="1"/>
  <c r="L321" i="1"/>
  <c r="L322" i="1"/>
  <c r="L323" i="1"/>
  <c r="L324" i="1"/>
  <c r="L325" i="1"/>
  <c r="L326" i="1"/>
  <c r="L327" i="1"/>
  <c r="L328" i="1"/>
  <c r="L329" i="1"/>
  <c r="L330" i="1"/>
  <c r="L331" i="1"/>
  <c r="L332" i="1"/>
  <c r="L333" i="1"/>
  <c r="L334" i="1"/>
  <c r="L335" i="1"/>
  <c r="L336" i="1"/>
  <c r="L337" i="1"/>
  <c r="L387" i="1"/>
  <c r="L388" i="1"/>
  <c r="L389" i="1"/>
  <c r="L390" i="1"/>
  <c r="L391" i="1"/>
  <c r="L392" i="1"/>
  <c r="L393" i="1"/>
  <c r="L394" i="1"/>
  <c r="L395" i="1"/>
  <c r="L338" i="1"/>
  <c r="L396" i="1"/>
  <c r="L339" i="1"/>
  <c r="L340" i="1"/>
  <c r="L341" i="1"/>
  <c r="L342" i="1"/>
  <c r="L343" i="1"/>
  <c r="L397"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485" i="1"/>
  <c r="L420" i="1"/>
  <c r="L421" i="1"/>
  <c r="L486" i="1"/>
  <c r="L487" i="1"/>
  <c r="L488" i="1"/>
  <c r="L489" i="1"/>
  <c r="L490" i="1"/>
  <c r="L491" i="1"/>
  <c r="L492" i="1"/>
  <c r="L493" i="1"/>
  <c r="L422" i="1"/>
  <c r="L494" i="1"/>
  <c r="L495" i="1"/>
  <c r="L438" i="1"/>
  <c r="L439" i="1"/>
  <c r="L423" i="1"/>
  <c r="L496" i="1"/>
  <c r="L497" i="1"/>
  <c r="L498" i="1"/>
  <c r="L424" i="1"/>
  <c r="L499" i="1"/>
  <c r="L440" i="1"/>
  <c r="L425" i="1"/>
  <c r="L426" i="1"/>
  <c r="L427" i="1"/>
  <c r="L428" i="1"/>
  <c r="L429" i="1"/>
  <c r="L441" i="1"/>
  <c r="L430" i="1"/>
  <c r="L431" i="1"/>
  <c r="L432" i="1"/>
  <c r="L433" i="1"/>
  <c r="L434" i="1"/>
  <c r="L442" i="1"/>
  <c r="L443" i="1"/>
  <c r="L444" i="1"/>
  <c r="L398" i="1"/>
  <c r="L399" i="1"/>
  <c r="L400" i="1"/>
  <c r="L401" i="1"/>
  <c r="L402" i="1"/>
  <c r="L403" i="1"/>
  <c r="L404" i="1"/>
  <c r="L405" i="1"/>
  <c r="L406" i="1"/>
  <c r="L407" i="1"/>
  <c r="L408" i="1"/>
  <c r="L409" i="1"/>
  <c r="L410" i="1"/>
  <c r="L411" i="1"/>
  <c r="L412" i="1"/>
  <c r="L413" i="1"/>
  <c r="L414" i="1"/>
  <c r="L415" i="1"/>
  <c r="L416" i="1"/>
  <c r="L417" i="1"/>
  <c r="L418" i="1"/>
  <c r="L419" i="1"/>
  <c r="L435" i="1"/>
  <c r="L436" i="1"/>
  <c r="L437"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183" i="1"/>
  <c r="L184" i="1"/>
  <c r="L235" i="1"/>
  <c r="L236" i="1"/>
  <c r="L185" i="1"/>
  <c r="L186" i="1"/>
  <c r="L187" i="1"/>
  <c r="L188" i="1"/>
  <c r="L189" i="1"/>
  <c r="L190" i="1"/>
  <c r="L191" i="1"/>
  <c r="L192" i="1"/>
  <c r="L237" i="1"/>
  <c r="L238" i="1"/>
  <c r="L239" i="1"/>
  <c r="L240" i="1"/>
  <c r="L241" i="1"/>
  <c r="L193" i="1"/>
  <c r="L194" i="1"/>
  <c r="L242" i="1"/>
  <c r="L195" i="1"/>
  <c r="L196" i="1"/>
  <c r="L12" i="1"/>
  <c r="M12" i="1" s="1"/>
  <c r="L197" i="1"/>
  <c r="L198" i="1"/>
  <c r="L13" i="1"/>
  <c r="L199" i="1"/>
  <c r="L14"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106" i="1"/>
  <c r="L226" i="1"/>
  <c r="L107" i="1"/>
  <c r="L227" i="1"/>
  <c r="L108" i="1"/>
  <c r="L228" i="1"/>
  <c r="L229" i="1"/>
  <c r="L230" i="1"/>
  <c r="L109" i="1"/>
  <c r="L231" i="1"/>
  <c r="L232" i="1"/>
  <c r="L110" i="1"/>
  <c r="L233" i="1"/>
  <c r="M233" i="1" s="1"/>
  <c r="L111" i="1"/>
  <c r="M111" i="1" s="1"/>
  <c r="L234" i="1"/>
  <c r="M234" i="1" s="1"/>
  <c r="L112" i="1"/>
  <c r="M112" i="1" s="1"/>
  <c r="L113" i="1"/>
  <c r="M113" i="1" s="1"/>
  <c r="L114" i="1"/>
  <c r="M114" i="1" s="1"/>
  <c r="L115" i="1"/>
  <c r="M115" i="1" s="1"/>
  <c r="L116" i="1"/>
  <c r="M116" i="1" s="1"/>
  <c r="L117" i="1"/>
  <c r="M117" i="1" s="1"/>
  <c r="L118" i="1"/>
  <c r="M118" i="1" s="1"/>
  <c r="L119" i="1"/>
  <c r="M119" i="1" s="1"/>
  <c r="L120" i="1"/>
  <c r="M120" i="1" s="1"/>
  <c r="L121" i="1"/>
  <c r="M121" i="1" s="1"/>
  <c r="L122" i="1"/>
  <c r="M122" i="1" s="1"/>
  <c r="L123" i="1"/>
  <c r="M123" i="1" s="1"/>
  <c r="L124" i="1"/>
  <c r="M124" i="1" s="1"/>
  <c r="L125" i="1"/>
  <c r="M125" i="1" s="1"/>
  <c r="L126" i="1"/>
  <c r="M126" i="1" s="1"/>
  <c r="L127" i="1"/>
  <c r="M127" i="1" s="1"/>
  <c r="L128" i="1"/>
  <c r="M128" i="1" s="1"/>
  <c r="L129" i="1"/>
  <c r="M129" i="1" s="1"/>
  <c r="L130" i="1"/>
  <c r="M130" i="1" s="1"/>
  <c r="L131" i="1"/>
  <c r="M131" i="1" s="1"/>
  <c r="L132" i="1"/>
  <c r="M132" i="1" s="1"/>
  <c r="L133" i="1"/>
  <c r="M133" i="1" s="1"/>
  <c r="L134" i="1"/>
  <c r="M134" i="1" s="1"/>
  <c r="L135" i="1"/>
  <c r="M135" i="1" s="1"/>
  <c r="L136" i="1"/>
  <c r="M136" i="1" s="1"/>
  <c r="L137" i="1"/>
  <c r="M137" i="1" s="1"/>
  <c r="L138" i="1"/>
  <c r="M138" i="1" s="1"/>
  <c r="L139" i="1"/>
  <c r="M139" i="1" s="1"/>
  <c r="L140" i="1"/>
  <c r="M140" i="1" s="1"/>
  <c r="L141" i="1"/>
  <c r="M141" i="1" s="1"/>
  <c r="L142" i="1"/>
  <c r="M142" i="1" s="1"/>
  <c r="L143" i="1"/>
  <c r="M143" i="1" s="1"/>
  <c r="L144" i="1"/>
  <c r="M144" i="1" s="1"/>
  <c r="L145" i="1"/>
  <c r="M145" i="1" s="1"/>
  <c r="L146" i="1"/>
  <c r="M146" i="1" s="1"/>
  <c r="L147" i="1"/>
  <c r="M147" i="1" s="1"/>
  <c r="L148" i="1"/>
  <c r="M148" i="1" s="1"/>
  <c r="L149" i="1"/>
  <c r="M149" i="1" s="1"/>
  <c r="L150" i="1"/>
  <c r="M150" i="1" s="1"/>
  <c r="L151" i="1"/>
  <c r="M151" i="1" s="1"/>
  <c r="L152" i="1"/>
  <c r="M152" i="1" s="1"/>
  <c r="L153" i="1"/>
  <c r="M153" i="1" s="1"/>
  <c r="L154" i="1"/>
  <c r="M154" i="1" s="1"/>
  <c r="L155" i="1"/>
  <c r="M155" i="1" s="1"/>
  <c r="L156" i="1"/>
  <c r="M156" i="1" s="1"/>
  <c r="L157" i="1"/>
  <c r="M157" i="1" s="1"/>
  <c r="L158" i="1"/>
  <c r="M158" i="1" s="1"/>
  <c r="L159" i="1"/>
  <c r="M159" i="1" s="1"/>
  <c r="L160" i="1"/>
  <c r="M160" i="1" s="1"/>
  <c r="L161" i="1"/>
  <c r="M161" i="1" s="1"/>
  <c r="L162" i="1"/>
  <c r="M162" i="1" s="1"/>
  <c r="L163" i="1"/>
  <c r="M163" i="1" s="1"/>
  <c r="L164" i="1"/>
  <c r="M164" i="1" s="1"/>
  <c r="L165" i="1"/>
  <c r="M165" i="1" s="1"/>
  <c r="L166" i="1"/>
  <c r="M166" i="1" s="1"/>
  <c r="L167" i="1"/>
  <c r="M167" i="1" s="1"/>
  <c r="L168" i="1"/>
  <c r="M168" i="1" s="1"/>
  <c r="L169" i="1"/>
  <c r="M169" i="1" s="1"/>
  <c r="L180" i="1"/>
  <c r="M180" i="1" s="1"/>
  <c r="L170" i="1"/>
  <c r="M170" i="1" s="1"/>
  <c r="L171" i="1"/>
  <c r="M171" i="1" s="1"/>
  <c r="L172" i="1"/>
  <c r="M172" i="1" s="1"/>
  <c r="L173" i="1"/>
  <c r="M173" i="1" s="1"/>
  <c r="L174" i="1"/>
  <c r="M174" i="1" s="1"/>
  <c r="L175" i="1"/>
  <c r="M175" i="1" s="1"/>
  <c r="L176" i="1"/>
  <c r="M176" i="1" s="1"/>
  <c r="L177" i="1"/>
  <c r="M177" i="1" s="1"/>
  <c r="L178" i="1"/>
  <c r="M178" i="1" s="1"/>
  <c r="L179" i="1"/>
  <c r="M179" i="1" s="1"/>
  <c r="L181" i="1"/>
  <c r="M181" i="1" s="1"/>
  <c r="L182" i="1"/>
  <c r="M182" i="1" s="1"/>
  <c r="L243" i="1"/>
  <c r="L252" i="1"/>
  <c r="F18" i="2"/>
  <c r="F48" i="2"/>
  <c r="F26" i="2"/>
  <c r="F33" i="2"/>
  <c r="F24" i="2"/>
  <c r="F44" i="2"/>
  <c r="F37" i="2"/>
  <c r="F12" i="2"/>
  <c r="F49" i="2"/>
  <c r="F9" i="2"/>
  <c r="F47" i="2"/>
  <c r="F42" i="2"/>
  <c r="F58" i="2"/>
  <c r="F27" i="2"/>
  <c r="F32" i="2"/>
  <c r="F17" i="2"/>
  <c r="F20" i="2"/>
  <c r="F40" i="2"/>
  <c r="F50" i="2"/>
  <c r="F51" i="2"/>
  <c r="F19" i="2"/>
  <c r="F35" i="2"/>
  <c r="F45" i="2"/>
  <c r="F29" i="2"/>
  <c r="F55" i="2"/>
  <c r="F41" i="2"/>
  <c r="F21" i="2"/>
  <c r="F30" i="2"/>
  <c r="F11" i="2"/>
  <c r="F39" i="2"/>
  <c r="F46" i="2"/>
  <c r="F23" i="2"/>
  <c r="F10" i="2"/>
  <c r="F13" i="2"/>
  <c r="F53" i="2"/>
  <c r="F25" i="2"/>
  <c r="F52" i="2"/>
  <c r="F15" i="2"/>
  <c r="H25" i="2"/>
  <c r="E25" i="2"/>
  <c r="H53" i="2"/>
  <c r="E53" i="2"/>
  <c r="H13" i="2"/>
  <c r="E13" i="2"/>
  <c r="H10" i="2"/>
  <c r="E10" i="2"/>
  <c r="H23" i="2"/>
  <c r="E23" i="2"/>
  <c r="H46" i="2"/>
  <c r="E46" i="2"/>
  <c r="H52" i="2"/>
  <c r="E52" i="2"/>
  <c r="E24" i="2"/>
  <c r="E44" i="2"/>
  <c r="E37" i="2"/>
  <c r="E12" i="2"/>
  <c r="E49" i="2"/>
  <c r="E9" i="2"/>
  <c r="E47" i="2"/>
  <c r="E42" i="2"/>
  <c r="E58" i="2"/>
  <c r="E27" i="2"/>
  <c r="E32" i="2"/>
  <c r="E17" i="2"/>
  <c r="E20" i="2"/>
  <c r="E40" i="2"/>
  <c r="E50" i="2"/>
  <c r="E51" i="2"/>
  <c r="E19" i="2"/>
  <c r="E35" i="2"/>
  <c r="E45" i="2"/>
  <c r="E29" i="2"/>
  <c r="E55" i="2"/>
  <c r="E41" i="2"/>
  <c r="E21" i="2"/>
  <c r="E30" i="2"/>
  <c r="E11" i="2"/>
  <c r="E39" i="2"/>
  <c r="E18" i="2"/>
  <c r="E48" i="2"/>
  <c r="E26" i="2"/>
  <c r="E33" i="2"/>
  <c r="E15" i="2"/>
  <c r="N180" i="1"/>
  <c r="N169" i="1"/>
  <c r="N168" i="1"/>
  <c r="N167" i="1"/>
  <c r="N166" i="1"/>
  <c r="N165" i="1"/>
  <c r="N164" i="1"/>
  <c r="N163" i="1"/>
  <c r="N162" i="1"/>
  <c r="N161" i="1"/>
  <c r="N160" i="1"/>
  <c r="N159" i="1"/>
  <c r="N158" i="1"/>
  <c r="N157" i="1"/>
  <c r="N156" i="1"/>
  <c r="N155" i="1"/>
  <c r="N154" i="1"/>
  <c r="N153" i="1"/>
  <c r="N152" i="1"/>
  <c r="N151" i="1"/>
  <c r="N150" i="1"/>
  <c r="N149" i="1"/>
  <c r="N148" i="1"/>
  <c r="N147" i="1"/>
  <c r="N146" i="1"/>
  <c r="N145" i="1"/>
  <c r="N144"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234" i="1"/>
  <c r="N111" i="1"/>
  <c r="N182" i="1"/>
  <c r="N181" i="1"/>
  <c r="N179" i="1"/>
  <c r="N178" i="1"/>
  <c r="N177" i="1"/>
  <c r="N176" i="1"/>
  <c r="N175" i="1"/>
  <c r="N174" i="1"/>
  <c r="N173" i="1"/>
  <c r="N172" i="1"/>
  <c r="N171" i="1"/>
  <c r="N170" i="1"/>
  <c r="N233" i="1"/>
  <c r="O111" i="1" l="1"/>
  <c r="O112" i="1"/>
  <c r="O113" i="1"/>
  <c r="O114" i="1"/>
  <c r="O116" i="1"/>
  <c r="O117" i="1"/>
  <c r="O118" i="1"/>
  <c r="O120" i="1"/>
  <c r="O121" i="1"/>
  <c r="O122" i="1"/>
  <c r="O124" i="1"/>
  <c r="O125" i="1"/>
  <c r="O126" i="1"/>
  <c r="O234" i="1"/>
  <c r="O115" i="1"/>
  <c r="O119" i="1"/>
  <c r="O123"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80" i="1"/>
  <c r="O173" i="1"/>
  <c r="O174" i="1"/>
  <c r="O175" i="1"/>
  <c r="O176" i="1"/>
  <c r="O177" i="1"/>
  <c r="O178" i="1"/>
  <c r="O179" i="1"/>
  <c r="O181" i="1"/>
  <c r="O182" i="1"/>
  <c r="O233" i="1"/>
  <c r="O170" i="1"/>
  <c r="O171" i="1"/>
  <c r="O172" i="1"/>
  <c r="B3" i="3" l="1"/>
  <c r="C3" i="2"/>
  <c r="A39" i="3" l="1"/>
  <c r="A38" i="3"/>
  <c r="A37" i="3"/>
  <c r="A36" i="3"/>
  <c r="B8" i="5"/>
  <c r="F9" i="1" l="1"/>
  <c r="B14" i="3" l="1"/>
  <c r="B13" i="3"/>
  <c r="G9" i="1" l="1"/>
  <c r="M282" i="1" l="1"/>
  <c r="M246" i="1"/>
  <c r="N246" i="1"/>
  <c r="M281" i="1"/>
  <c r="N281" i="1"/>
  <c r="N282" i="1"/>
  <c r="M313" i="1"/>
  <c r="N313" i="1"/>
  <c r="M210" i="1"/>
  <c r="N210" i="1"/>
  <c r="H48" i="2"/>
  <c r="H41" i="2"/>
  <c r="H45" i="2"/>
  <c r="H39" i="2"/>
  <c r="M327" i="1"/>
  <c r="N327" i="1"/>
  <c r="M328" i="1"/>
  <c r="N328" i="1"/>
  <c r="M329" i="1"/>
  <c r="N329" i="1"/>
  <c r="M283" i="1"/>
  <c r="N283" i="1"/>
  <c r="M284" i="1"/>
  <c r="N284" i="1"/>
  <c r="M285" i="1"/>
  <c r="N285" i="1"/>
  <c r="M255" i="1"/>
  <c r="N255" i="1"/>
  <c r="M330" i="1"/>
  <c r="N330" i="1"/>
  <c r="M331" i="1"/>
  <c r="N331" i="1"/>
  <c r="M332" i="1"/>
  <c r="N332" i="1"/>
  <c r="M333" i="1"/>
  <c r="N333" i="1"/>
  <c r="M334" i="1"/>
  <c r="N334" i="1"/>
  <c r="M335" i="1"/>
  <c r="N335" i="1"/>
  <c r="M336" i="1"/>
  <c r="N336" i="1"/>
  <c r="M337" i="1"/>
  <c r="N337" i="1"/>
  <c r="M387" i="1"/>
  <c r="N387" i="1"/>
  <c r="M388" i="1"/>
  <c r="N388" i="1"/>
  <c r="M389" i="1"/>
  <c r="N389" i="1"/>
  <c r="M390" i="1"/>
  <c r="N390" i="1"/>
  <c r="M391" i="1"/>
  <c r="N391" i="1"/>
  <c r="M392" i="1"/>
  <c r="N392" i="1"/>
  <c r="M393" i="1"/>
  <c r="N393" i="1"/>
  <c r="M394" i="1"/>
  <c r="N394" i="1"/>
  <c r="M395" i="1"/>
  <c r="N395" i="1"/>
  <c r="M338" i="1"/>
  <c r="N338" i="1"/>
  <c r="M396" i="1"/>
  <c r="N396" i="1"/>
  <c r="M339" i="1"/>
  <c r="N339" i="1"/>
  <c r="M340" i="1"/>
  <c r="N340" i="1"/>
  <c r="M341" i="1"/>
  <c r="N341" i="1"/>
  <c r="M342" i="1"/>
  <c r="N342" i="1"/>
  <c r="M343" i="1"/>
  <c r="N343" i="1"/>
  <c r="M397" i="1"/>
  <c r="N397" i="1"/>
  <c r="M344" i="1"/>
  <c r="N344" i="1"/>
  <c r="M345" i="1"/>
  <c r="N345" i="1"/>
  <c r="M346" i="1"/>
  <c r="N346" i="1"/>
  <c r="M347" i="1"/>
  <c r="N347" i="1"/>
  <c r="M348" i="1"/>
  <c r="N348" i="1"/>
  <c r="M349" i="1"/>
  <c r="N349" i="1"/>
  <c r="M350" i="1"/>
  <c r="N350" i="1"/>
  <c r="M351" i="1"/>
  <c r="N351" i="1"/>
  <c r="M352" i="1"/>
  <c r="N352" i="1"/>
  <c r="M353" i="1"/>
  <c r="N353" i="1"/>
  <c r="M354" i="1"/>
  <c r="N354" i="1"/>
  <c r="M355" i="1"/>
  <c r="N355" i="1"/>
  <c r="M356" i="1"/>
  <c r="N356" i="1"/>
  <c r="M357" i="1"/>
  <c r="N357" i="1"/>
  <c r="M358" i="1"/>
  <c r="N358" i="1"/>
  <c r="M359" i="1"/>
  <c r="N359" i="1"/>
  <c r="M360" i="1"/>
  <c r="N360" i="1"/>
  <c r="M361" i="1"/>
  <c r="N361" i="1"/>
  <c r="M362" i="1"/>
  <c r="N362" i="1"/>
  <c r="M363" i="1"/>
  <c r="N363" i="1"/>
  <c r="M364" i="1"/>
  <c r="N364" i="1"/>
  <c r="M365" i="1"/>
  <c r="N365" i="1"/>
  <c r="M366" i="1"/>
  <c r="N366" i="1"/>
  <c r="M367" i="1"/>
  <c r="N367" i="1"/>
  <c r="M368" i="1"/>
  <c r="N368" i="1"/>
  <c r="M369" i="1"/>
  <c r="N369" i="1"/>
  <c r="M370" i="1"/>
  <c r="N370" i="1"/>
  <c r="M371" i="1"/>
  <c r="N371" i="1"/>
  <c r="M372" i="1"/>
  <c r="N372" i="1"/>
  <c r="M373" i="1"/>
  <c r="N373" i="1"/>
  <c r="M374" i="1"/>
  <c r="N374" i="1"/>
  <c r="M375" i="1"/>
  <c r="N375" i="1"/>
  <c r="M376" i="1"/>
  <c r="N376" i="1"/>
  <c r="M377" i="1"/>
  <c r="N377" i="1"/>
  <c r="M378" i="1"/>
  <c r="N378" i="1"/>
  <c r="M379" i="1"/>
  <c r="N379" i="1"/>
  <c r="M380" i="1"/>
  <c r="N380" i="1"/>
  <c r="M381" i="1"/>
  <c r="N381" i="1"/>
  <c r="M382" i="1"/>
  <c r="N382" i="1"/>
  <c r="M383" i="1"/>
  <c r="N383" i="1"/>
  <c r="M384" i="1"/>
  <c r="N384" i="1"/>
  <c r="M385" i="1"/>
  <c r="N385" i="1"/>
  <c r="M386" i="1"/>
  <c r="N386" i="1"/>
  <c r="M485" i="1"/>
  <c r="N485" i="1"/>
  <c r="M420" i="1"/>
  <c r="N420" i="1"/>
  <c r="M421" i="1"/>
  <c r="N421" i="1"/>
  <c r="O420" i="1" l="1"/>
  <c r="O385" i="1"/>
  <c r="O381" i="1"/>
  <c r="O378" i="1"/>
  <c r="O374" i="1"/>
  <c r="O370" i="1"/>
  <c r="O366" i="1"/>
  <c r="O362" i="1"/>
  <c r="O358" i="1"/>
  <c r="O354" i="1"/>
  <c r="O350" i="1"/>
  <c r="O346" i="1"/>
  <c r="O343" i="1"/>
  <c r="O339" i="1"/>
  <c r="O394" i="1"/>
  <c r="O390" i="1"/>
  <c r="O337" i="1"/>
  <c r="O333" i="1"/>
  <c r="O255" i="1"/>
  <c r="O329" i="1"/>
  <c r="O421" i="1"/>
  <c r="O485" i="1"/>
  <c r="O384" i="1"/>
  <c r="O380" i="1"/>
  <c r="O377" i="1"/>
  <c r="O373" i="1"/>
  <c r="O369" i="1"/>
  <c r="O365" i="1"/>
  <c r="O361" i="1"/>
  <c r="O357" i="1"/>
  <c r="O353" i="1"/>
  <c r="O349" i="1"/>
  <c r="O345" i="1"/>
  <c r="O342" i="1"/>
  <c r="O396" i="1"/>
  <c r="O393" i="1"/>
  <c r="O389" i="1"/>
  <c r="O336" i="1"/>
  <c r="O332" i="1"/>
  <c r="O285" i="1"/>
  <c r="O328" i="1"/>
  <c r="O282" i="1"/>
  <c r="B18" i="3"/>
  <c r="O313" i="1"/>
  <c r="O281" i="1"/>
  <c r="O246" i="1"/>
  <c r="O210" i="1"/>
  <c r="O368" i="1"/>
  <c r="O386" i="1"/>
  <c r="O379" i="1"/>
  <c r="O283" i="1"/>
  <c r="O347" i="1"/>
  <c r="O355" i="1"/>
  <c r="O367" i="1"/>
  <c r="O338" i="1"/>
  <c r="O395" i="1"/>
  <c r="O376" i="1"/>
  <c r="O375" i="1"/>
  <c r="O344" i="1"/>
  <c r="O397" i="1"/>
  <c r="O327" i="1"/>
  <c r="O360" i="1"/>
  <c r="O359" i="1"/>
  <c r="O388" i="1"/>
  <c r="O387" i="1"/>
  <c r="O334" i="1"/>
  <c r="O383" i="1"/>
  <c r="O382" i="1"/>
  <c r="O371" i="1"/>
  <c r="O363" i="1"/>
  <c r="O352" i="1"/>
  <c r="O351" i="1"/>
  <c r="O340" i="1"/>
  <c r="O391" i="1"/>
  <c r="O331" i="1"/>
  <c r="O330" i="1"/>
  <c r="O364" i="1"/>
  <c r="O348" i="1"/>
  <c r="O392" i="1"/>
  <c r="O284" i="1"/>
  <c r="O372" i="1"/>
  <c r="O356" i="1"/>
  <c r="O341" i="1"/>
  <c r="O335" i="1"/>
  <c r="H50" i="2" l="1"/>
  <c r="H26" i="2"/>
  <c r="H15" i="2"/>
  <c r="H30" i="2"/>
  <c r="H55" i="2"/>
  <c r="H51" i="2"/>
  <c r="H18" i="2"/>
  <c r="H20" i="2"/>
  <c r="H44" i="2"/>
  <c r="H49" i="2"/>
  <c r="H42" i="2"/>
  <c r="H47" i="2"/>
  <c r="H17" i="2"/>
  <c r="H40" i="2"/>
  <c r="H33" i="2"/>
  <c r="H35" i="2"/>
  <c r="H11" i="2"/>
  <c r="H37" i="2"/>
  <c r="H12" i="2"/>
  <c r="H21" i="2"/>
  <c r="H19" i="2"/>
  <c r="H24" i="2"/>
  <c r="H27" i="2"/>
  <c r="H9" i="2"/>
  <c r="H29" i="2"/>
  <c r="H32" i="2"/>
  <c r="H58" i="2"/>
  <c r="M225" i="1" l="1"/>
  <c r="N225" i="1"/>
  <c r="M106" i="1"/>
  <c r="N106" i="1"/>
  <c r="M226" i="1"/>
  <c r="N226" i="1"/>
  <c r="M107" i="1"/>
  <c r="N107" i="1"/>
  <c r="M403" i="1"/>
  <c r="N403" i="1"/>
  <c r="M404" i="1"/>
  <c r="N404" i="1"/>
  <c r="M405" i="1"/>
  <c r="N405" i="1"/>
  <c r="M406" i="1"/>
  <c r="N406" i="1"/>
  <c r="M407" i="1"/>
  <c r="N407" i="1"/>
  <c r="M408" i="1"/>
  <c r="N408" i="1"/>
  <c r="M409" i="1"/>
  <c r="N409" i="1"/>
  <c r="M410" i="1"/>
  <c r="N410" i="1"/>
  <c r="M411" i="1"/>
  <c r="N411" i="1"/>
  <c r="M469" i="1"/>
  <c r="N469" i="1"/>
  <c r="O226" i="1" l="1"/>
  <c r="O225" i="1"/>
  <c r="O107" i="1"/>
  <c r="O106" i="1"/>
  <c r="O411" i="1"/>
  <c r="O409" i="1"/>
  <c r="O407" i="1"/>
  <c r="O403" i="1"/>
  <c r="O405" i="1"/>
  <c r="O469" i="1"/>
  <c r="O410" i="1"/>
  <c r="O408" i="1"/>
  <c r="O406" i="1"/>
  <c r="O404" i="1"/>
  <c r="M499" i="1" l="1"/>
  <c r="N499" i="1"/>
  <c r="M440" i="1"/>
  <c r="N440" i="1"/>
  <c r="M493" i="1"/>
  <c r="N493" i="1"/>
  <c r="M422" i="1"/>
  <c r="N422" i="1"/>
  <c r="M494" i="1"/>
  <c r="N494" i="1"/>
  <c r="M495" i="1"/>
  <c r="N495" i="1"/>
  <c r="M425" i="1"/>
  <c r="N425" i="1"/>
  <c r="M426" i="1"/>
  <c r="N426" i="1"/>
  <c r="M427" i="1"/>
  <c r="N427" i="1"/>
  <c r="M428" i="1"/>
  <c r="N428" i="1"/>
  <c r="M438" i="1"/>
  <c r="N438" i="1"/>
  <c r="M439" i="1"/>
  <c r="N439" i="1"/>
  <c r="M293" i="1"/>
  <c r="N293" i="1"/>
  <c r="M294" i="1"/>
  <c r="N294" i="1"/>
  <c r="M243" i="1"/>
  <c r="N243" i="1"/>
  <c r="M252" i="1"/>
  <c r="N252" i="1"/>
  <c r="M295" i="1"/>
  <c r="N295" i="1"/>
  <c r="M286" i="1"/>
  <c r="N286" i="1"/>
  <c r="M287" i="1"/>
  <c r="N287" i="1"/>
  <c r="M256" i="1"/>
  <c r="N256" i="1"/>
  <c r="M257" i="1"/>
  <c r="N257" i="1"/>
  <c r="M258" i="1"/>
  <c r="N258" i="1"/>
  <c r="M296" i="1"/>
  <c r="N296" i="1"/>
  <c r="M289" i="1"/>
  <c r="N289" i="1"/>
  <c r="M297" i="1"/>
  <c r="N297" i="1"/>
  <c r="M253" i="1"/>
  <c r="N253" i="1"/>
  <c r="M298" i="1"/>
  <c r="N298" i="1"/>
  <c r="M288" i="1"/>
  <c r="N288" i="1"/>
  <c r="M247" i="1"/>
  <c r="N247" i="1"/>
  <c r="M248" i="1"/>
  <c r="N248" i="1"/>
  <c r="M249" i="1"/>
  <c r="N249" i="1"/>
  <c r="M250" i="1"/>
  <c r="N250" i="1"/>
  <c r="M251" i="1"/>
  <c r="N251" i="1"/>
  <c r="M319" i="1"/>
  <c r="N319" i="1"/>
  <c r="M259" i="1"/>
  <c r="N259" i="1"/>
  <c r="M260" i="1"/>
  <c r="N260" i="1"/>
  <c r="M244" i="1"/>
  <c r="N244" i="1"/>
  <c r="M261" i="1"/>
  <c r="N261" i="1"/>
  <c r="M262" i="1"/>
  <c r="N262" i="1"/>
  <c r="M263" i="1"/>
  <c r="N263" i="1"/>
  <c r="M264" i="1"/>
  <c r="N264" i="1"/>
  <c r="M265" i="1"/>
  <c r="N265" i="1"/>
  <c r="M266" i="1"/>
  <c r="N266" i="1"/>
  <c r="M267" i="1"/>
  <c r="N267" i="1"/>
  <c r="M268" i="1"/>
  <c r="N268" i="1"/>
  <c r="M299" i="1"/>
  <c r="N299" i="1"/>
  <c r="M300" i="1"/>
  <c r="N300" i="1"/>
  <c r="M301" i="1"/>
  <c r="N301" i="1"/>
  <c r="M302" i="1"/>
  <c r="N302" i="1"/>
  <c r="M303" i="1"/>
  <c r="N303" i="1"/>
  <c r="M304" i="1"/>
  <c r="N304" i="1"/>
  <c r="M290" i="1"/>
  <c r="N290" i="1"/>
  <c r="M305" i="1"/>
  <c r="N305" i="1"/>
  <c r="M306" i="1"/>
  <c r="N306" i="1"/>
  <c r="M269" i="1"/>
  <c r="N269" i="1"/>
  <c r="M320" i="1"/>
  <c r="N320" i="1"/>
  <c r="M307" i="1"/>
  <c r="N307" i="1"/>
  <c r="M308" i="1"/>
  <c r="N308" i="1"/>
  <c r="M270" i="1"/>
  <c r="N270" i="1"/>
  <c r="M291" i="1"/>
  <c r="N291" i="1"/>
  <c r="M245" i="1"/>
  <c r="N245" i="1"/>
  <c r="M271" i="1"/>
  <c r="N271" i="1"/>
  <c r="M309" i="1"/>
  <c r="N309" i="1"/>
  <c r="M310" i="1"/>
  <c r="N310" i="1"/>
  <c r="M311" i="1"/>
  <c r="N311" i="1"/>
  <c r="M312" i="1"/>
  <c r="N312" i="1"/>
  <c r="M321" i="1"/>
  <c r="N321" i="1"/>
  <c r="M322" i="1"/>
  <c r="N322" i="1"/>
  <c r="M323" i="1"/>
  <c r="N323" i="1"/>
  <c r="M324" i="1"/>
  <c r="N324" i="1"/>
  <c r="M325" i="1"/>
  <c r="N325" i="1"/>
  <c r="M272" i="1"/>
  <c r="N272" i="1"/>
  <c r="M273" i="1"/>
  <c r="N273" i="1"/>
  <c r="M274" i="1"/>
  <c r="N274" i="1"/>
  <c r="M275" i="1"/>
  <c r="N275" i="1"/>
  <c r="M276" i="1"/>
  <c r="N276" i="1"/>
  <c r="M277" i="1"/>
  <c r="N277" i="1"/>
  <c r="M278" i="1"/>
  <c r="N278" i="1"/>
  <c r="M279" i="1"/>
  <c r="N279" i="1"/>
  <c r="M280" i="1"/>
  <c r="N280" i="1"/>
  <c r="M314" i="1"/>
  <c r="N314" i="1"/>
  <c r="M315" i="1"/>
  <c r="N315" i="1"/>
  <c r="M316" i="1"/>
  <c r="N316" i="1"/>
  <c r="M292" i="1"/>
  <c r="N292" i="1"/>
  <c r="M317" i="1"/>
  <c r="N317" i="1"/>
  <c r="M254" i="1"/>
  <c r="N254" i="1"/>
  <c r="M318" i="1"/>
  <c r="N318" i="1"/>
  <c r="M326" i="1"/>
  <c r="N326" i="1"/>
  <c r="O316" i="1" l="1"/>
  <c r="O279" i="1"/>
  <c r="O275" i="1"/>
  <c r="O321" i="1"/>
  <c r="O317" i="1"/>
  <c r="O314" i="1"/>
  <c r="O277" i="1"/>
  <c r="O273" i="1"/>
  <c r="O323" i="1"/>
  <c r="O254" i="1"/>
  <c r="O315" i="1"/>
  <c r="O278" i="1"/>
  <c r="O274" i="1"/>
  <c r="O324" i="1"/>
  <c r="O312" i="1"/>
  <c r="O308" i="1"/>
  <c r="O303" i="1"/>
  <c r="O265" i="1"/>
  <c r="O319" i="1"/>
  <c r="O253" i="1"/>
  <c r="O286" i="1"/>
  <c r="O438" i="1"/>
  <c r="O493" i="1"/>
  <c r="O318" i="1"/>
  <c r="O325" i="1"/>
  <c r="O326" i="1"/>
  <c r="O292" i="1"/>
  <c r="O280" i="1"/>
  <c r="O276" i="1"/>
  <c r="O272" i="1"/>
  <c r="O322" i="1"/>
  <c r="O271" i="1"/>
  <c r="O306" i="1"/>
  <c r="O299" i="1"/>
  <c r="O261" i="1"/>
  <c r="O248" i="1"/>
  <c r="O258" i="1"/>
  <c r="O294" i="1"/>
  <c r="O425" i="1"/>
  <c r="O270" i="1"/>
  <c r="O269" i="1"/>
  <c r="O304" i="1"/>
  <c r="O300" i="1"/>
  <c r="O266" i="1"/>
  <c r="O262" i="1"/>
  <c r="O259" i="1"/>
  <c r="O249" i="1"/>
  <c r="O296" i="1"/>
  <c r="O287" i="1"/>
  <c r="O243" i="1"/>
  <c r="O439" i="1"/>
  <c r="O426" i="1"/>
  <c r="O422" i="1"/>
  <c r="O499" i="1"/>
  <c r="O310" i="1"/>
  <c r="O291" i="1"/>
  <c r="O320" i="1"/>
  <c r="O290" i="1"/>
  <c r="O301" i="1"/>
  <c r="O267" i="1"/>
  <c r="O263" i="1"/>
  <c r="O260" i="1"/>
  <c r="O250" i="1"/>
  <c r="O288" i="1"/>
  <c r="O289" i="1"/>
  <c r="O256" i="1"/>
  <c r="O252" i="1"/>
  <c r="O427" i="1"/>
  <c r="O494" i="1"/>
  <c r="O309" i="1"/>
  <c r="O298" i="1"/>
  <c r="O311" i="1"/>
  <c r="O245" i="1"/>
  <c r="O307" i="1"/>
  <c r="O305" i="1"/>
  <c r="O302" i="1"/>
  <c r="O268" i="1"/>
  <c r="O264" i="1"/>
  <c r="O244" i="1"/>
  <c r="O251" i="1"/>
  <c r="O247" i="1"/>
  <c r="O297" i="1"/>
  <c r="O257" i="1"/>
  <c r="O295" i="1"/>
  <c r="O293" i="1"/>
  <c r="O428" i="1"/>
  <c r="O495" i="1"/>
  <c r="O440" i="1"/>
  <c r="M237" i="1" l="1"/>
  <c r="N218" i="1"/>
  <c r="N239" i="1"/>
  <c r="N240" i="1"/>
  <c r="N189" i="1"/>
  <c r="N219" i="1"/>
  <c r="N220" i="1"/>
  <c r="N221" i="1"/>
  <c r="N222" i="1"/>
  <c r="N223" i="1"/>
  <c r="N224" i="1"/>
  <c r="N241" i="1"/>
  <c r="N193" i="1"/>
  <c r="N194" i="1"/>
  <c r="N242" i="1"/>
  <c r="N195" i="1"/>
  <c r="N196" i="1"/>
  <c r="N12" i="1"/>
  <c r="N197" i="1"/>
  <c r="N227" i="1"/>
  <c r="N108" i="1"/>
  <c r="N228" i="1"/>
  <c r="N229" i="1"/>
  <c r="N230" i="1"/>
  <c r="N109" i="1"/>
  <c r="N190" i="1"/>
  <c r="N231" i="1"/>
  <c r="N198" i="1"/>
  <c r="N232" i="1"/>
  <c r="N110" i="1"/>
  <c r="N13" i="1"/>
  <c r="N191" i="1"/>
  <c r="N199" i="1"/>
  <c r="N14" i="1"/>
  <c r="N200" i="1"/>
  <c r="N201" i="1"/>
  <c r="N202" i="1"/>
  <c r="N203" i="1"/>
  <c r="N204" i="1"/>
  <c r="N205" i="1"/>
  <c r="N206" i="1"/>
  <c r="N192" i="1"/>
  <c r="N207" i="1"/>
  <c r="N208" i="1"/>
  <c r="N209" i="1"/>
  <c r="N432" i="1"/>
  <c r="N433" i="1"/>
  <c r="N434" i="1"/>
  <c r="N442" i="1"/>
  <c r="N443" i="1"/>
  <c r="N465" i="1"/>
  <c r="N466" i="1"/>
  <c r="N467" i="1"/>
  <c r="N468" i="1"/>
  <c r="N444" i="1"/>
  <c r="N398" i="1"/>
  <c r="N399" i="1"/>
  <c r="N400" i="1"/>
  <c r="N401" i="1"/>
  <c r="N402" i="1"/>
  <c r="N470" i="1"/>
  <c r="N471" i="1"/>
  <c r="N472" i="1"/>
  <c r="N473" i="1"/>
  <c r="N474" i="1"/>
  <c r="N475" i="1"/>
  <c r="N476" i="1"/>
  <c r="N477" i="1"/>
  <c r="N478" i="1"/>
  <c r="N479" i="1"/>
  <c r="N480" i="1"/>
  <c r="N481" i="1"/>
  <c r="N482" i="1"/>
  <c r="N483" i="1"/>
  <c r="N484" i="1"/>
  <c r="N412" i="1"/>
  <c r="N413" i="1"/>
  <c r="N414" i="1"/>
  <c r="N415" i="1"/>
  <c r="N416" i="1"/>
  <c r="N417" i="1"/>
  <c r="N418" i="1"/>
  <c r="N419" i="1"/>
  <c r="N435" i="1"/>
  <c r="N436" i="1"/>
  <c r="N437" i="1"/>
  <c r="N445" i="1"/>
  <c r="N446" i="1"/>
  <c r="N447" i="1"/>
  <c r="N448" i="1"/>
  <c r="N449" i="1"/>
  <c r="N450" i="1"/>
  <c r="N451" i="1"/>
  <c r="N452" i="1"/>
  <c r="N453" i="1"/>
  <c r="N454" i="1"/>
  <c r="N455" i="1"/>
  <c r="N456" i="1"/>
  <c r="N457" i="1"/>
  <c r="N458" i="1"/>
  <c r="N459" i="1"/>
  <c r="N460" i="1"/>
  <c r="N461" i="1"/>
  <c r="N462" i="1"/>
  <c r="N463" i="1"/>
  <c r="N183" i="1"/>
  <c r="N184" i="1"/>
  <c r="N235" i="1"/>
  <c r="N236" i="1"/>
  <c r="N185" i="1"/>
  <c r="N186" i="1"/>
  <c r="N464" i="1"/>
  <c r="N429" i="1"/>
  <c r="N441" i="1"/>
  <c r="N423" i="1"/>
  <c r="N486" i="1"/>
  <c r="N496" i="1"/>
  <c r="N497" i="1"/>
  <c r="N498" i="1"/>
  <c r="N424" i="1"/>
  <c r="N487" i="1"/>
  <c r="N488" i="1"/>
  <c r="N489" i="1"/>
  <c r="N490" i="1"/>
  <c r="N430" i="1"/>
  <c r="N491" i="1"/>
  <c r="N492" i="1"/>
  <c r="N431" i="1"/>
  <c r="N211" i="1"/>
  <c r="N212" i="1"/>
  <c r="N213" i="1"/>
  <c r="N238" i="1"/>
  <c r="N187" i="1"/>
  <c r="N214" i="1"/>
  <c r="N215" i="1"/>
  <c r="N216" i="1"/>
  <c r="N188" i="1"/>
  <c r="N217" i="1"/>
  <c r="N237" i="1"/>
  <c r="B4" i="3" l="1"/>
  <c r="M466" i="1" l="1"/>
  <c r="M467" i="1"/>
  <c r="O466" i="1" l="1"/>
  <c r="O467" i="1"/>
  <c r="M184" i="1" l="1"/>
  <c r="M235" i="1"/>
  <c r="M236" i="1"/>
  <c r="M185" i="1"/>
  <c r="M186" i="1"/>
  <c r="M464" i="1"/>
  <c r="M429" i="1"/>
  <c r="M441" i="1"/>
  <c r="M423" i="1"/>
  <c r="M486" i="1"/>
  <c r="M496" i="1"/>
  <c r="M497" i="1"/>
  <c r="M498" i="1"/>
  <c r="M424" i="1"/>
  <c r="M487" i="1"/>
  <c r="M488" i="1"/>
  <c r="M489" i="1"/>
  <c r="M490" i="1"/>
  <c r="M430" i="1"/>
  <c r="M491" i="1"/>
  <c r="M492" i="1"/>
  <c r="M431" i="1"/>
  <c r="O184" i="1" l="1"/>
  <c r="O431" i="1"/>
  <c r="O491" i="1"/>
  <c r="O430" i="1"/>
  <c r="O490" i="1"/>
  <c r="O488" i="1"/>
  <c r="O498" i="1"/>
  <c r="O486" i="1"/>
  <c r="O429" i="1"/>
  <c r="O464" i="1"/>
  <c r="O185" i="1"/>
  <c r="O235" i="1"/>
  <c r="O492" i="1"/>
  <c r="O489" i="1"/>
  <c r="O487" i="1"/>
  <c r="O424" i="1"/>
  <c r="O497" i="1"/>
  <c r="O496" i="1"/>
  <c r="O423" i="1"/>
  <c r="O441" i="1"/>
  <c r="O186" i="1"/>
  <c r="O236" i="1"/>
  <c r="M13" i="1"/>
  <c r="O13" i="1" l="1"/>
  <c r="M191" i="1" l="1"/>
  <c r="O191" i="1" l="1"/>
  <c r="M238" i="1" l="1"/>
  <c r="M187" i="1"/>
  <c r="M214" i="1"/>
  <c r="M215" i="1"/>
  <c r="M216" i="1"/>
  <c r="M188" i="1"/>
  <c r="M217" i="1"/>
  <c r="M218" i="1"/>
  <c r="M239" i="1"/>
  <c r="M240" i="1"/>
  <c r="M189" i="1"/>
  <c r="M219" i="1"/>
  <c r="M220" i="1"/>
  <c r="M221" i="1"/>
  <c r="M222" i="1"/>
  <c r="M223" i="1"/>
  <c r="M224" i="1"/>
  <c r="M241" i="1"/>
  <c r="M193" i="1"/>
  <c r="M194" i="1"/>
  <c r="M242" i="1"/>
  <c r="M195" i="1"/>
  <c r="M196" i="1"/>
  <c r="M197" i="1"/>
  <c r="M227" i="1"/>
  <c r="M108" i="1"/>
  <c r="M228" i="1"/>
  <c r="M229" i="1"/>
  <c r="M230" i="1"/>
  <c r="M109" i="1"/>
  <c r="M190" i="1"/>
  <c r="M231" i="1"/>
  <c r="M198" i="1"/>
  <c r="M232" i="1"/>
  <c r="M110" i="1"/>
  <c r="M199" i="1"/>
  <c r="M14" i="1"/>
  <c r="M200" i="1"/>
  <c r="M201" i="1"/>
  <c r="M202" i="1"/>
  <c r="M203" i="1"/>
  <c r="M204" i="1"/>
  <c r="M205" i="1"/>
  <c r="M206" i="1"/>
  <c r="M192" i="1"/>
  <c r="M207" i="1"/>
  <c r="M208" i="1"/>
  <c r="M209" i="1"/>
  <c r="M432" i="1"/>
  <c r="M433" i="1"/>
  <c r="M434" i="1"/>
  <c r="M442" i="1"/>
  <c r="M443" i="1"/>
  <c r="M465" i="1"/>
  <c r="M468" i="1"/>
  <c r="M444" i="1"/>
  <c r="M398" i="1"/>
  <c r="M399" i="1"/>
  <c r="M400" i="1"/>
  <c r="M401" i="1"/>
  <c r="M402" i="1"/>
  <c r="M470" i="1"/>
  <c r="M471" i="1"/>
  <c r="M472" i="1"/>
  <c r="M473" i="1"/>
  <c r="M474" i="1"/>
  <c r="M475" i="1"/>
  <c r="M476" i="1"/>
  <c r="M477" i="1"/>
  <c r="M478" i="1"/>
  <c r="M479" i="1"/>
  <c r="M480" i="1"/>
  <c r="M481" i="1"/>
  <c r="M482" i="1"/>
  <c r="M483" i="1"/>
  <c r="M484" i="1"/>
  <c r="M412" i="1"/>
  <c r="M413" i="1"/>
  <c r="M414" i="1"/>
  <c r="M415" i="1"/>
  <c r="M416" i="1"/>
  <c r="M417" i="1"/>
  <c r="M418" i="1"/>
  <c r="M419" i="1"/>
  <c r="M435" i="1"/>
  <c r="M436" i="1"/>
  <c r="M437" i="1"/>
  <c r="M445" i="1"/>
  <c r="M446" i="1"/>
  <c r="M447" i="1"/>
  <c r="M448" i="1"/>
  <c r="M449" i="1"/>
  <c r="M450" i="1"/>
  <c r="M451" i="1"/>
  <c r="M452" i="1"/>
  <c r="M453" i="1"/>
  <c r="M454" i="1"/>
  <c r="M455" i="1"/>
  <c r="M456" i="1"/>
  <c r="M457" i="1"/>
  <c r="M458" i="1"/>
  <c r="M459" i="1"/>
  <c r="M460" i="1"/>
  <c r="M461" i="1"/>
  <c r="M462" i="1"/>
  <c r="M463" i="1"/>
  <c r="M183" i="1"/>
  <c r="M211" i="1"/>
  <c r="M212" i="1"/>
  <c r="M213" i="1"/>
  <c r="C15" i="3" l="1"/>
  <c r="D15" i="3" s="1"/>
  <c r="M15" i="3" s="1"/>
  <c r="N15" i="3" s="1"/>
  <c r="P15" i="3" s="1"/>
  <c r="M9" i="1"/>
  <c r="C14" i="3"/>
  <c r="G14" i="3" s="1"/>
  <c r="C13" i="3"/>
  <c r="G13" i="3" s="1"/>
  <c r="K13" i="3" s="1"/>
  <c r="O418" i="1"/>
  <c r="G15" i="3" l="1"/>
  <c r="K15" i="3" s="1"/>
  <c r="D14" i="3"/>
  <c r="M14" i="3" s="1"/>
  <c r="N14" i="3" s="1"/>
  <c r="P14" i="3" s="1"/>
  <c r="K14" i="3"/>
  <c r="D13" i="3"/>
  <c r="M13" i="3" s="1"/>
  <c r="N13" i="3" s="1"/>
  <c r="P13" i="3" s="1"/>
  <c r="O457" i="1"/>
  <c r="O453" i="1"/>
  <c r="O437" i="1"/>
  <c r="O222" i="1"/>
  <c r="O412" i="1"/>
  <c r="O484" i="1"/>
  <c r="O482" i="1"/>
  <c r="O480" i="1"/>
  <c r="O478" i="1"/>
  <c r="O476" i="1"/>
  <c r="O474" i="1"/>
  <c r="O472" i="1"/>
  <c r="O471" i="1"/>
  <c r="O402" i="1"/>
  <c r="O414" i="1"/>
  <c r="O183" i="1"/>
  <c r="O447" i="1"/>
  <c r="O448" i="1"/>
  <c r="O461" i="1"/>
  <c r="O419" i="1"/>
  <c r="O444" i="1"/>
  <c r="O463" i="1"/>
  <c r="O459" i="1"/>
  <c r="O435" i="1"/>
  <c r="O462" i="1"/>
  <c r="O458" i="1"/>
  <c r="O455" i="1"/>
  <c r="O451" i="1"/>
  <c r="O445" i="1"/>
  <c r="O436" i="1"/>
  <c r="O483" i="1"/>
  <c r="O481" i="1"/>
  <c r="O479" i="1"/>
  <c r="O477" i="1"/>
  <c r="O475" i="1"/>
  <c r="O473" i="1"/>
  <c r="O470" i="1"/>
  <c r="O200" i="1"/>
  <c r="O454" i="1"/>
  <c r="O450" i="1"/>
  <c r="O415" i="1"/>
  <c r="O413" i="1"/>
  <c r="O209" i="1"/>
  <c r="O192" i="1"/>
  <c r="O229" i="1"/>
  <c r="O227" i="1"/>
  <c r="O443" i="1"/>
  <c r="O460" i="1"/>
  <c r="O452" i="1"/>
  <c r="O401" i="1"/>
  <c r="O398" i="1"/>
  <c r="O231" i="1"/>
  <c r="O230" i="1"/>
  <c r="O242" i="1"/>
  <c r="O241" i="1"/>
  <c r="O416" i="1"/>
  <c r="O204" i="1"/>
  <c r="O198" i="1"/>
  <c r="O195" i="1"/>
  <c r="O456" i="1"/>
  <c r="O449" i="1"/>
  <c r="O446" i="1"/>
  <c r="O417" i="1"/>
  <c r="O442" i="1"/>
  <c r="O432" i="1"/>
  <c r="O206" i="1"/>
  <c r="O14" i="1"/>
  <c r="O221" i="1"/>
  <c r="O203" i="1"/>
  <c r="O197" i="1"/>
  <c r="O400" i="1"/>
  <c r="O468" i="1"/>
  <c r="O465" i="1"/>
  <c r="O434" i="1"/>
  <c r="O208" i="1"/>
  <c r="O202" i="1"/>
  <c r="O199" i="1"/>
  <c r="O110" i="1"/>
  <c r="O190" i="1"/>
  <c r="O228" i="1"/>
  <c r="O12" i="1"/>
  <c r="O194" i="1"/>
  <c r="O224" i="1"/>
  <c r="O399" i="1"/>
  <c r="O433" i="1"/>
  <c r="O207" i="1"/>
  <c r="O205" i="1"/>
  <c r="O201" i="1"/>
  <c r="O232" i="1"/>
  <c r="O109" i="1"/>
  <c r="O108" i="1"/>
  <c r="O196" i="1"/>
  <c r="O193" i="1"/>
  <c r="O223" i="1"/>
  <c r="J15" i="3" l="1"/>
  <c r="I15" i="3" s="1"/>
  <c r="J13" i="3"/>
  <c r="I13" i="3" s="1"/>
  <c r="J14" i="3"/>
  <c r="R14" i="3" s="1"/>
  <c r="C6" i="1"/>
  <c r="R15" i="3" l="1"/>
  <c r="I14" i="3"/>
  <c r="R13" i="3"/>
  <c r="R18" i="3" s="1"/>
  <c r="C5" i="1"/>
  <c r="O237" i="1" l="1"/>
  <c r="O220" i="1"/>
  <c r="O219" i="1"/>
  <c r="O189" i="1"/>
  <c r="O218" i="1"/>
  <c r="O217" i="1"/>
  <c r="O238" i="1"/>
  <c r="O187" i="1"/>
  <c r="O212" i="1"/>
  <c r="O213" i="1"/>
  <c r="O216" i="1"/>
  <c r="O215" i="1"/>
  <c r="O214" i="1"/>
  <c r="O240" i="1"/>
  <c r="O239" i="1"/>
  <c r="O188" i="1"/>
  <c r="B16" i="5" l="1"/>
  <c r="A19" i="5" s="1"/>
  <c r="O211" i="1"/>
  <c r="O9" i="1" s="1"/>
  <c r="C18" i="3" l="1"/>
  <c r="D18" i="3" l="1"/>
  <c r="N18" i="3" l="1"/>
  <c r="Q18" i="3" s="1"/>
  <c r="G18" i="3"/>
  <c r="P18" i="3"/>
  <c r="L18" i="3" l="1"/>
  <c r="J18" i="3" l="1"/>
</calcChain>
</file>

<file path=xl/sharedStrings.xml><?xml version="1.0" encoding="utf-8"?>
<sst xmlns="http://schemas.openxmlformats.org/spreadsheetml/2006/main" count="3537" uniqueCount="838">
  <si>
    <t>Instructie en toelichting</t>
  </si>
  <si>
    <t>Inschrijvers dienen de onderstaande instructies nauwkeurig op te volgen.</t>
  </si>
  <si>
    <t>Het niet opvolgen van de instructies, leidt tot uitsluiting van uw inschrijving.</t>
  </si>
  <si>
    <t>1.</t>
  </si>
  <si>
    <t>Alle geel gemarkeerde cellen dienen door inschrijver te worden ingevuld. U mag geen cellen leeg laten.</t>
  </si>
  <si>
    <t>2.</t>
  </si>
  <si>
    <t>Inschrijver mag cellen anders dan de geel gemarkeerde cellen niet wijzigen / leeg maken / formules aanpassen of formules wijzigen.</t>
  </si>
  <si>
    <t>3.</t>
  </si>
  <si>
    <t>Indien inschrijver fouten constateert in de formules of aanpassingen in het prijzenblad noodzakelijk acht, dient u hiervoor een onderbouwd verzoek in te dienen middels de Vraag/Antwoord module, voor de in de planning genoemde data voor de sluitingstermijn voor vragen. Aanbestedende dienst stelt indien nodig voor alle inschrijvers een nieuw formulier ter beschikking.</t>
  </si>
  <si>
    <t>4.</t>
  </si>
  <si>
    <t xml:space="preserve">Alleen reële en marktconforme inschrijvingen zijn toegestaan. Tarieven / bedragen van 0 (nul) zijn daarom niet toegestaan. </t>
  </si>
  <si>
    <t>5.</t>
  </si>
  <si>
    <t>Indien inschrijver op onderdelen een 0-tarief wilt indienen, dient u hiervoor een gemotiveerd verzoek in te dienen middels de Vraag/Antwoord module, voor de in de planning genoemde data voor de sluitingstermijn voor vragen.</t>
  </si>
  <si>
    <t>6.</t>
  </si>
  <si>
    <t>Alle ingediende tarieven zijn all-in. Dat wil zeggen: inclusief alle kosten, zoals bijvoorbeeld, maar niet uitsluitend reiskosten en -uren, administratiekosten, materialen, etc.</t>
  </si>
  <si>
    <t>8.</t>
  </si>
  <si>
    <r>
      <t>Alle tarieven en prijzen dienen</t>
    </r>
    <r>
      <rPr>
        <b/>
        <sz val="10"/>
        <rFont val="MS Sans Serif"/>
        <family val="2"/>
      </rPr>
      <t xml:space="preserve"> In</t>
    </r>
    <r>
      <rPr>
        <b/>
        <sz val="11"/>
        <rFont val="Calibri"/>
        <family val="2"/>
        <scheme val="minor"/>
      </rPr>
      <t xml:space="preserve">clusief BTW </t>
    </r>
    <r>
      <rPr>
        <sz val="11"/>
        <rFont val="Calibri"/>
        <family val="2"/>
        <scheme val="minor"/>
      </rPr>
      <t>te zijn</t>
    </r>
  </si>
  <si>
    <t>9.</t>
  </si>
  <si>
    <t xml:space="preserve">Let op dat u de juiste (laatste) versie van het Prijzenblad gebruikt. Het is mogelijk dat naar aanleiding van vragen een nieuwe versie van het Prijzenblad wordt gepubliceerd. Controleer daarom voor het indienen van uw inschrijving of u de juiste versie in dient. </t>
  </si>
  <si>
    <t>10.</t>
  </si>
  <si>
    <t>11.</t>
  </si>
  <si>
    <t>12.</t>
  </si>
  <si>
    <t>Inschrijfblad</t>
  </si>
  <si>
    <t>opdrachtgever</t>
  </si>
  <si>
    <t>Onderwijsgroep Oost-Brabant</t>
  </si>
  <si>
    <t>naam inschrijver</t>
  </si>
  <si>
    <t>alle cellen in deze kleur (blauw gemarkeerd) bevatten aanwijzingen / instructies</t>
  </si>
  <si>
    <t>alle cellen in deze kleur (geel gemarkeerd) dienen door inschrijver te worden ingevuld</t>
  </si>
  <si>
    <t>de waarde uit deze cel (groen gemarkeerd) geldt als vergelijkingsprijs</t>
  </si>
  <si>
    <t>Overzicht Vergelijkingsprijs Schoonmaakdienstverlening</t>
  </si>
  <si>
    <t>Schoonmaakdienstverlening</t>
  </si>
  <si>
    <t>kosten per jaar</t>
  </si>
  <si>
    <t>Vergelijkingsprijs</t>
  </si>
  <si>
    <t>bodemprijs</t>
  </si>
  <si>
    <t>incl. btw</t>
  </si>
  <si>
    <t>plafondprijs</t>
  </si>
  <si>
    <t>Inschrijver verklaart de instructie en toelichting te hebben gelezen, begrepen en gaat hier mee akkoord en schrijft in met de bovenstaande vergelijkingsprijs:</t>
  </si>
  <si>
    <t>Ondertekening</t>
  </si>
  <si>
    <t>naam ondertekenaar invullen</t>
  </si>
  <si>
    <t>functie ondertekenaar invullen</t>
  </si>
  <si>
    <t>naam inschrijver invullen</t>
  </si>
  <si>
    <t>datum ondertekening invullen</t>
  </si>
  <si>
    <t>handtekening:</t>
  </si>
  <si>
    <t>Naam opdrachtgever</t>
  </si>
  <si>
    <t>Naam leverancier</t>
  </si>
  <si>
    <t xml:space="preserve">Kengetal </t>
  </si>
  <si>
    <t>Kengetal = uren per M2 per jaar. Invullen om de calculatie achter de ruimtestaat te vullen.</t>
  </si>
  <si>
    <t>Programmacode</t>
  </si>
  <si>
    <t>Max frequentie</t>
  </si>
  <si>
    <t>Ruimtesoort</t>
  </si>
  <si>
    <t>Vloersoort</t>
  </si>
  <si>
    <t>Aantal ruimtes</t>
  </si>
  <si>
    <t>Totaal M2 per soort</t>
  </si>
  <si>
    <t>Kengetal ma t/m vr</t>
  </si>
  <si>
    <t>Prestatienorm</t>
  </si>
  <si>
    <t>Stofwissen</t>
  </si>
  <si>
    <t>Bijtippen</t>
  </si>
  <si>
    <t>Stofzuigen</t>
  </si>
  <si>
    <t>Moppen</t>
  </si>
  <si>
    <t>Schrobben</t>
  </si>
  <si>
    <t>Sprayen</t>
  </si>
  <si>
    <t>Conserveren</t>
  </si>
  <si>
    <t>Papierbakken</t>
  </si>
  <si>
    <t>Afvalbakken</t>
  </si>
  <si>
    <t>Deuren</t>
  </si>
  <si>
    <t>Inventaris</t>
  </si>
  <si>
    <t>Weekbeurt</t>
  </si>
  <si>
    <t>Tussenbeurt</t>
  </si>
  <si>
    <t>Eindbeurt</t>
  </si>
  <si>
    <t>Dagbeurt sanitair</t>
  </si>
  <si>
    <t>Eindbeurt sanitair</t>
  </si>
  <si>
    <t>Aanvullen</t>
  </si>
  <si>
    <t>AULAA</t>
  </si>
  <si>
    <t>Aula</t>
  </si>
  <si>
    <t>Marmoleum</t>
  </si>
  <si>
    <t/>
  </si>
  <si>
    <t>AULAD</t>
  </si>
  <si>
    <t xml:space="preserve">Aula </t>
  </si>
  <si>
    <t>Flotex</t>
  </si>
  <si>
    <t>BBLTB</t>
  </si>
  <si>
    <t>Mediatheek</t>
  </si>
  <si>
    <t>Vast tapijt</t>
  </si>
  <si>
    <t>BRKMD</t>
  </si>
  <si>
    <t>Balie</t>
  </si>
  <si>
    <t>CMPTB</t>
  </si>
  <si>
    <t>Computerlokaal</t>
  </si>
  <si>
    <t>Tapijt</t>
  </si>
  <si>
    <t>CMPTC</t>
  </si>
  <si>
    <t>Computerruimte</t>
  </si>
  <si>
    <t>PVC</t>
  </si>
  <si>
    <t>ENTRB</t>
  </si>
  <si>
    <t>Entree</t>
  </si>
  <si>
    <t>Vast Tapijt</t>
  </si>
  <si>
    <t>GANGA</t>
  </si>
  <si>
    <t>Verkeersruimte</t>
  </si>
  <si>
    <t>GANGB</t>
  </si>
  <si>
    <t>GANGC</t>
  </si>
  <si>
    <t>Pvc</t>
  </si>
  <si>
    <t>GANGD</t>
  </si>
  <si>
    <t>GRDRA</t>
  </si>
  <si>
    <t>Garderobe/Lockerruimte</t>
  </si>
  <si>
    <t>GRDRB</t>
  </si>
  <si>
    <t>Coral schoonloopmat</t>
  </si>
  <si>
    <t>HNDLC</t>
  </si>
  <si>
    <t>Kook - Instructie</t>
  </si>
  <si>
    <t>KEKNA</t>
  </si>
  <si>
    <t>Keuken/pantry</t>
  </si>
  <si>
    <t>Linoleum</t>
  </si>
  <si>
    <t>KEKNC</t>
  </si>
  <si>
    <t>Gietvloer</t>
  </si>
  <si>
    <t>KLDRA</t>
  </si>
  <si>
    <t>Kleedruimte</t>
  </si>
  <si>
    <t>Lino</t>
  </si>
  <si>
    <t>KLDRC</t>
  </si>
  <si>
    <t>Steen</t>
  </si>
  <si>
    <t>KNTRA</t>
  </si>
  <si>
    <t>Kantoor</t>
  </si>
  <si>
    <t>KNTRB</t>
  </si>
  <si>
    <t>KNTRD</t>
  </si>
  <si>
    <t>LIFTA</t>
  </si>
  <si>
    <t>Lift</t>
  </si>
  <si>
    <t>LSLKA</t>
  </si>
  <si>
    <t>Leslokaal</t>
  </si>
  <si>
    <t>LSLKB</t>
  </si>
  <si>
    <t>LSLKC</t>
  </si>
  <si>
    <t>LSLKD-1</t>
  </si>
  <si>
    <t>Beton</t>
  </si>
  <si>
    <t>LSLKD</t>
  </si>
  <si>
    <t>MGZNA</t>
  </si>
  <si>
    <t>Magazijn</t>
  </si>
  <si>
    <t>MGZNC</t>
  </si>
  <si>
    <t>Magazijn/toestelberging</t>
  </si>
  <si>
    <t>MGZND</t>
  </si>
  <si>
    <t>PRTRC</t>
  </si>
  <si>
    <t>Receptie</t>
  </si>
  <si>
    <t>RPRRB</t>
  </si>
  <si>
    <t>Reproruimte</t>
  </si>
  <si>
    <t>RPRRC</t>
  </si>
  <si>
    <t>RSTRA</t>
  </si>
  <si>
    <t>Personeelskamer/restaurant</t>
  </si>
  <si>
    <t>RSTRB</t>
  </si>
  <si>
    <t>Personeelskamer</t>
  </si>
  <si>
    <t>RSTRC</t>
  </si>
  <si>
    <t>RSTRD</t>
  </si>
  <si>
    <t>SPRTB</t>
  </si>
  <si>
    <t>Fitnessruimte</t>
  </si>
  <si>
    <t>SPRTC</t>
  </si>
  <si>
    <t>Gymzaal</t>
  </si>
  <si>
    <t>Sportvloer</t>
  </si>
  <si>
    <t>TLTC</t>
  </si>
  <si>
    <t>toiletten</t>
  </si>
  <si>
    <t>TRAPA</t>
  </si>
  <si>
    <t>Trapportaal</t>
  </si>
  <si>
    <t>TRAPB</t>
  </si>
  <si>
    <t>Trap</t>
  </si>
  <si>
    <t>TRAPC</t>
  </si>
  <si>
    <t>Nop vinyl</t>
  </si>
  <si>
    <t>TRAPD</t>
  </si>
  <si>
    <t>VRGDA</t>
  </si>
  <si>
    <t>Vergaderruimte</t>
  </si>
  <si>
    <t>VRGDB</t>
  </si>
  <si>
    <t>VRGDD</t>
  </si>
  <si>
    <t>WCHTD</t>
  </si>
  <si>
    <t>Dierenverblijf</t>
  </si>
  <si>
    <t>WRKPD</t>
  </si>
  <si>
    <t>Kas</t>
  </si>
  <si>
    <t>WSRMC</t>
  </si>
  <si>
    <t>Doucheruimte</t>
  </si>
  <si>
    <t xml:space="preserve">Opmerking: dit blad bevat automatische koppelingen. Na invulling van de invoervelden in het Kengetallenoverzicht behoeft de ruimtestaat niet meer te worden bewerkt. </t>
  </si>
  <si>
    <t>Let op: deze bijlage is leidend boven de bijlage ruimtestaat.</t>
  </si>
  <si>
    <t>Bijstelling:</t>
  </si>
  <si>
    <t>Gebruiken indien minder of extra tijd benodigd is voor de ruimte(s), aanvullen met verklaring bij "bijzonderheden".</t>
  </si>
  <si>
    <t>Totalen</t>
  </si>
  <si>
    <t>Locatie</t>
  </si>
  <si>
    <t>Bouwdeel</t>
  </si>
  <si>
    <t>Ruimte nummer</t>
  </si>
  <si>
    <t>Ruimteomschrijving</t>
  </si>
  <si>
    <t>Oppervlakte</t>
  </si>
  <si>
    <t>Oppervlakte niet in onderhoud (nio)</t>
  </si>
  <si>
    <t>Max. werk-frequentie</t>
  </si>
  <si>
    <t>Opmerking</t>
  </si>
  <si>
    <t>Bijstelling</t>
  </si>
  <si>
    <t>Kengetal (= uren per m2 jaar)</t>
  </si>
  <si>
    <t>Totaal uren per jaar</t>
  </si>
  <si>
    <t>Gemiddeld all-in uurtarief (inclusief btw)</t>
  </si>
  <si>
    <t>Jaarkosten schoonmaakonderhoud (inclusief btw)</t>
  </si>
  <si>
    <t>Bijzonderheden</t>
  </si>
  <si>
    <t>Doregraaf</t>
  </si>
  <si>
    <t>Zorg en welzijn</t>
  </si>
  <si>
    <t>0.01</t>
  </si>
  <si>
    <t>0.02</t>
  </si>
  <si>
    <t>0.03</t>
  </si>
  <si>
    <t>0.04</t>
  </si>
  <si>
    <t>Hal toiletten</t>
  </si>
  <si>
    <t>0.04a</t>
  </si>
  <si>
    <t>Toiletten</t>
  </si>
  <si>
    <t>0.04b</t>
  </si>
  <si>
    <t>0.05</t>
  </si>
  <si>
    <t>Toilet miva</t>
  </si>
  <si>
    <t>0.06</t>
  </si>
  <si>
    <t>0.07</t>
  </si>
  <si>
    <t>Leslokaal - restaurant</t>
  </si>
  <si>
    <t>0.08</t>
  </si>
  <si>
    <t>Keuken</t>
  </si>
  <si>
    <t>0.10</t>
  </si>
  <si>
    <t>Docentruimte</t>
  </si>
  <si>
    <t>0.11</t>
  </si>
  <si>
    <t>0.12</t>
  </si>
  <si>
    <t>Afwaskeuken</t>
  </si>
  <si>
    <t>0.13</t>
  </si>
  <si>
    <t>Middenplein</t>
  </si>
  <si>
    <t>0.14</t>
  </si>
  <si>
    <t>0.15</t>
  </si>
  <si>
    <t>Kapsalon/schoonheidssalon</t>
  </si>
  <si>
    <t>0.16</t>
  </si>
  <si>
    <t>0.17</t>
  </si>
  <si>
    <t>0.18</t>
  </si>
  <si>
    <t>Verpleeg/ziekenhuis</t>
  </si>
  <si>
    <t>0.19</t>
  </si>
  <si>
    <t>Kindercentrum</t>
  </si>
  <si>
    <t>Groen Paviljoen</t>
  </si>
  <si>
    <t>1</t>
  </si>
  <si>
    <t>10</t>
  </si>
  <si>
    <t>Techniek</t>
  </si>
  <si>
    <t>Tegels</t>
  </si>
  <si>
    <t>10a</t>
  </si>
  <si>
    <t>11</t>
  </si>
  <si>
    <t>Spreekkamer</t>
  </si>
  <si>
    <t>12</t>
  </si>
  <si>
    <t>Autotechniek</t>
  </si>
  <si>
    <t>13</t>
  </si>
  <si>
    <t>15</t>
  </si>
  <si>
    <t>16</t>
  </si>
  <si>
    <t>Miva</t>
  </si>
  <si>
    <t>2</t>
  </si>
  <si>
    <t>3</t>
  </si>
  <si>
    <t xml:space="preserve">Werkkast </t>
  </si>
  <si>
    <t>4</t>
  </si>
  <si>
    <t>5 en 14</t>
  </si>
  <si>
    <t>Studielandschap</t>
  </si>
  <si>
    <t>6</t>
  </si>
  <si>
    <t>7</t>
  </si>
  <si>
    <t>8</t>
  </si>
  <si>
    <t>Opslag</t>
  </si>
  <si>
    <t>9</t>
  </si>
  <si>
    <t>Hoofdgebouw</t>
  </si>
  <si>
    <t>A0,01</t>
  </si>
  <si>
    <t>A0,01a</t>
  </si>
  <si>
    <t>Werkplaats</t>
  </si>
  <si>
    <t>Hout</t>
  </si>
  <si>
    <t>A0,02</t>
  </si>
  <si>
    <t>Praktijklokaal</t>
  </si>
  <si>
    <t>Betonverf</t>
  </si>
  <si>
    <t>A0,02a</t>
  </si>
  <si>
    <t>A0,02b</t>
  </si>
  <si>
    <t>A0,04</t>
  </si>
  <si>
    <t>A0,06</t>
  </si>
  <si>
    <t>Congierges</t>
  </si>
  <si>
    <t>A0,08</t>
  </si>
  <si>
    <t>A0,08.1</t>
  </si>
  <si>
    <t>A0,09</t>
  </si>
  <si>
    <t>A0,10</t>
  </si>
  <si>
    <t>A0,11</t>
  </si>
  <si>
    <t>A0,12</t>
  </si>
  <si>
    <t>Schoonloopmat</t>
  </si>
  <si>
    <t>A0,12a</t>
  </si>
  <si>
    <t>A0,12b</t>
  </si>
  <si>
    <t>A0,13</t>
  </si>
  <si>
    <t>A0,17</t>
  </si>
  <si>
    <t>A0,19</t>
  </si>
  <si>
    <t>A0,22</t>
  </si>
  <si>
    <t xml:space="preserve">Marmoleum </t>
  </si>
  <si>
    <t>A1.01</t>
  </si>
  <si>
    <t>A1.01a</t>
  </si>
  <si>
    <t>A1.02</t>
  </si>
  <si>
    <t>A1.03</t>
  </si>
  <si>
    <t>A1.03.1</t>
  </si>
  <si>
    <t>A1.04</t>
  </si>
  <si>
    <t>A1.05</t>
  </si>
  <si>
    <t>A1.06</t>
  </si>
  <si>
    <t>A1.07</t>
  </si>
  <si>
    <t>A1.08</t>
  </si>
  <si>
    <t>A1.09</t>
  </si>
  <si>
    <t>A1.10</t>
  </si>
  <si>
    <t>A1.11</t>
  </si>
  <si>
    <t>Bijruimte</t>
  </si>
  <si>
    <t>A1.12</t>
  </si>
  <si>
    <t>A1.13</t>
  </si>
  <si>
    <t>A1.14</t>
  </si>
  <si>
    <t>A1.15</t>
  </si>
  <si>
    <t>A1.16</t>
  </si>
  <si>
    <t>A1.17</t>
  </si>
  <si>
    <t>A1.18</t>
  </si>
  <si>
    <t>Docentenruimte</t>
  </si>
  <si>
    <t>A1.20</t>
  </si>
  <si>
    <t>A1.21</t>
  </si>
  <si>
    <t>A1.22</t>
  </si>
  <si>
    <t>Toilet</t>
  </si>
  <si>
    <t>A1.28</t>
  </si>
  <si>
    <t>Toestelberging</t>
  </si>
  <si>
    <t>A1.29</t>
  </si>
  <si>
    <t>A1.32</t>
  </si>
  <si>
    <t>A1.34</t>
  </si>
  <si>
    <t>A1.35</t>
  </si>
  <si>
    <t>A1.37</t>
  </si>
  <si>
    <t>A1.38</t>
  </si>
  <si>
    <t>A1.42</t>
  </si>
  <si>
    <t>A1.44</t>
  </si>
  <si>
    <t>A1.45</t>
  </si>
  <si>
    <t>A1.50</t>
  </si>
  <si>
    <t>A1.52</t>
  </si>
  <si>
    <t>A2.00</t>
  </si>
  <si>
    <t>A2.01</t>
  </si>
  <si>
    <t>A2.01a</t>
  </si>
  <si>
    <t>A2.02</t>
  </si>
  <si>
    <t>A2.03</t>
  </si>
  <si>
    <t>Leslokaal - verkooppraktijk</t>
  </si>
  <si>
    <t>A2.03.1</t>
  </si>
  <si>
    <t>A2.03.2</t>
  </si>
  <si>
    <t>A2.04</t>
  </si>
  <si>
    <t>Leslokaal - mode/commercie</t>
  </si>
  <si>
    <t>A2.05</t>
  </si>
  <si>
    <t>A2.06</t>
  </si>
  <si>
    <t>Leslokaal - technisch tekenen</t>
  </si>
  <si>
    <t>A2.07</t>
  </si>
  <si>
    <t>A2.08</t>
  </si>
  <si>
    <t>A2.09</t>
  </si>
  <si>
    <t>A2.14a</t>
  </si>
  <si>
    <t>A2.14b</t>
  </si>
  <si>
    <t>A2.14c</t>
  </si>
  <si>
    <t>Toilettten</t>
  </si>
  <si>
    <t>B0,01</t>
  </si>
  <si>
    <t>Gang</t>
  </si>
  <si>
    <t>B0,02</t>
  </si>
  <si>
    <t>B0,02.1</t>
  </si>
  <si>
    <t>B0,02.2</t>
  </si>
  <si>
    <t>Spreekruimte</t>
  </si>
  <si>
    <t>B0,02.3</t>
  </si>
  <si>
    <t>B0,02.4</t>
  </si>
  <si>
    <t>B0,03</t>
  </si>
  <si>
    <t>B0,03a</t>
  </si>
  <si>
    <t>B0,03b</t>
  </si>
  <si>
    <t>B0,04</t>
  </si>
  <si>
    <t>B0,04a</t>
  </si>
  <si>
    <t>B0,05</t>
  </si>
  <si>
    <t>B0,05a</t>
  </si>
  <si>
    <t>B0,06</t>
  </si>
  <si>
    <t>B0,06a</t>
  </si>
  <si>
    <t>B0,07</t>
  </si>
  <si>
    <t>B0,07a</t>
  </si>
  <si>
    <t>B0,08</t>
  </si>
  <si>
    <t>B0,09</t>
  </si>
  <si>
    <t>B0,10</t>
  </si>
  <si>
    <t>B0,10a</t>
  </si>
  <si>
    <t>B0,11</t>
  </si>
  <si>
    <t>Garderobe</t>
  </si>
  <si>
    <t>B0,11a</t>
  </si>
  <si>
    <t>B0,11b</t>
  </si>
  <si>
    <t>B0,12,1</t>
  </si>
  <si>
    <t>B0,12,2</t>
  </si>
  <si>
    <t>B0,13a</t>
  </si>
  <si>
    <t>B0,14</t>
  </si>
  <si>
    <t xml:space="preserve">Docentenkamer </t>
  </si>
  <si>
    <t>B014.1</t>
  </si>
  <si>
    <t>B014.2</t>
  </si>
  <si>
    <t>B014.3</t>
  </si>
  <si>
    <t>B014.4</t>
  </si>
  <si>
    <t>B0,14a</t>
  </si>
  <si>
    <t>Pantry</t>
  </si>
  <si>
    <t>B0,15</t>
  </si>
  <si>
    <t>B0,15.1</t>
  </si>
  <si>
    <t>B0,15.2</t>
  </si>
  <si>
    <t>Copieer</t>
  </si>
  <si>
    <t>B0,16</t>
  </si>
  <si>
    <t>B0,16.1</t>
  </si>
  <si>
    <t>B0,16a</t>
  </si>
  <si>
    <t>Zorgteam</t>
  </si>
  <si>
    <t>B0,17</t>
  </si>
  <si>
    <t>B0,18</t>
  </si>
  <si>
    <t>B0,18.1</t>
  </si>
  <si>
    <t>B1.01</t>
  </si>
  <si>
    <t>B1.02</t>
  </si>
  <si>
    <t>B1.03</t>
  </si>
  <si>
    <t>B1.04</t>
  </si>
  <si>
    <t>B1.05</t>
  </si>
  <si>
    <t>B1.05.1</t>
  </si>
  <si>
    <t>B1.05.2</t>
  </si>
  <si>
    <t>B1.05.3</t>
  </si>
  <si>
    <t>B1.06</t>
  </si>
  <si>
    <t>B1.07</t>
  </si>
  <si>
    <t>B1.08</t>
  </si>
  <si>
    <t>Leslokaal met tribune</t>
  </si>
  <si>
    <t>B1.08.1</t>
  </si>
  <si>
    <t>B1.08.2</t>
  </si>
  <si>
    <t>B1.08.3</t>
  </si>
  <si>
    <t>B1.12</t>
  </si>
  <si>
    <t>B1.13</t>
  </si>
  <si>
    <t>B1.14</t>
  </si>
  <si>
    <t>B1.15</t>
  </si>
  <si>
    <t>B1.16</t>
  </si>
  <si>
    <t>C0.01</t>
  </si>
  <si>
    <t>C0.02</t>
  </si>
  <si>
    <t>C0.03</t>
  </si>
  <si>
    <t>C0.04</t>
  </si>
  <si>
    <t>C0.05</t>
  </si>
  <si>
    <t>Hoofdentree</t>
  </si>
  <si>
    <t>C0.07</t>
  </si>
  <si>
    <t>C0.08</t>
  </si>
  <si>
    <t>Wasruimte</t>
  </si>
  <si>
    <t>C0.10</t>
  </si>
  <si>
    <t>Marmoleum/hout</t>
  </si>
  <si>
    <t>C0.11</t>
  </si>
  <si>
    <t>C0.12</t>
  </si>
  <si>
    <t>C0.13</t>
  </si>
  <si>
    <t>C0.14</t>
  </si>
  <si>
    <t>C0.15</t>
  </si>
  <si>
    <t>C0.16</t>
  </si>
  <si>
    <t>C0.17</t>
  </si>
  <si>
    <t>C0.18</t>
  </si>
  <si>
    <t>C0.18a</t>
  </si>
  <si>
    <t>C0.19</t>
  </si>
  <si>
    <t>C0.20</t>
  </si>
  <si>
    <t>C0.21</t>
  </si>
  <si>
    <t>C1.01</t>
  </si>
  <si>
    <t>C1.03</t>
  </si>
  <si>
    <t>C1.04</t>
  </si>
  <si>
    <t>C1.05</t>
  </si>
  <si>
    <t>C1.06</t>
  </si>
  <si>
    <t>Vluchtgang</t>
  </si>
  <si>
    <t>C1.17</t>
  </si>
  <si>
    <t>C1.18</t>
  </si>
  <si>
    <t>Trappenhuis</t>
  </si>
  <si>
    <t>C1.19</t>
  </si>
  <si>
    <t>C2.01</t>
  </si>
  <si>
    <t>C2.02</t>
  </si>
  <si>
    <t>C2.03</t>
  </si>
  <si>
    <t>D1.01</t>
  </si>
  <si>
    <t>D1.02</t>
  </si>
  <si>
    <t>D1.03</t>
  </si>
  <si>
    <t>D1.04</t>
  </si>
  <si>
    <t>D1.05</t>
  </si>
  <si>
    <t>D1.06</t>
  </si>
  <si>
    <t>Loopbrug</t>
  </si>
  <si>
    <t>D1.07</t>
  </si>
  <si>
    <t>Overblijfgebied</t>
  </si>
  <si>
    <t>Macropedius</t>
  </si>
  <si>
    <t>101</t>
  </si>
  <si>
    <t>102</t>
  </si>
  <si>
    <t>Surestep</t>
  </si>
  <si>
    <t>103</t>
  </si>
  <si>
    <t>104</t>
  </si>
  <si>
    <t>105</t>
  </si>
  <si>
    <t>106</t>
  </si>
  <si>
    <t>107</t>
  </si>
  <si>
    <t>108</t>
  </si>
  <si>
    <t>110</t>
  </si>
  <si>
    <t>111</t>
  </si>
  <si>
    <t>111a</t>
  </si>
  <si>
    <t>111b</t>
  </si>
  <si>
    <t>111c</t>
  </si>
  <si>
    <t>Trap bij nooduitgang</t>
  </si>
  <si>
    <t>113</t>
  </si>
  <si>
    <t xml:space="preserve">Personeelskamer </t>
  </si>
  <si>
    <t>114</t>
  </si>
  <si>
    <t>115</t>
  </si>
  <si>
    <t>200a</t>
  </si>
  <si>
    <t>202</t>
  </si>
  <si>
    <t>203</t>
  </si>
  <si>
    <t>204</t>
  </si>
  <si>
    <t>204a</t>
  </si>
  <si>
    <t>204b</t>
  </si>
  <si>
    <t>205</t>
  </si>
  <si>
    <t>206</t>
  </si>
  <si>
    <t>207</t>
  </si>
  <si>
    <t>Teamruimte</t>
  </si>
  <si>
    <t>207a</t>
  </si>
  <si>
    <t>208</t>
  </si>
  <si>
    <t>209</t>
  </si>
  <si>
    <t>210</t>
  </si>
  <si>
    <t>211</t>
  </si>
  <si>
    <t>212</t>
  </si>
  <si>
    <t>213</t>
  </si>
  <si>
    <t>214</t>
  </si>
  <si>
    <t>216</t>
  </si>
  <si>
    <t>217</t>
  </si>
  <si>
    <t>Lockerruimte</t>
  </si>
  <si>
    <t>218</t>
  </si>
  <si>
    <t>219</t>
  </si>
  <si>
    <t>220</t>
  </si>
  <si>
    <t>221</t>
  </si>
  <si>
    <t>222</t>
  </si>
  <si>
    <t>223</t>
  </si>
  <si>
    <t>Miva toilet</t>
  </si>
  <si>
    <t>300</t>
  </si>
  <si>
    <t>300c</t>
  </si>
  <si>
    <t>300d</t>
  </si>
  <si>
    <t>300e</t>
  </si>
  <si>
    <t>302</t>
  </si>
  <si>
    <t>303</t>
  </si>
  <si>
    <t>303a</t>
  </si>
  <si>
    <t>303b</t>
  </si>
  <si>
    <t>303c</t>
  </si>
  <si>
    <t>303d</t>
  </si>
  <si>
    <t>Portaal</t>
  </si>
  <si>
    <t>304</t>
  </si>
  <si>
    <t>304a</t>
  </si>
  <si>
    <t>305</t>
  </si>
  <si>
    <t>Flotex / surestep</t>
  </si>
  <si>
    <t>306</t>
  </si>
  <si>
    <t>307</t>
  </si>
  <si>
    <t>308</t>
  </si>
  <si>
    <t>309</t>
  </si>
  <si>
    <t>310</t>
  </si>
  <si>
    <t>Kabinet</t>
  </si>
  <si>
    <t>311</t>
  </si>
  <si>
    <t>312</t>
  </si>
  <si>
    <t>313</t>
  </si>
  <si>
    <t>314</t>
  </si>
  <si>
    <t>315</t>
  </si>
  <si>
    <t>316</t>
  </si>
  <si>
    <t>317</t>
  </si>
  <si>
    <t>318</t>
  </si>
  <si>
    <t>319</t>
  </si>
  <si>
    <t>320</t>
  </si>
  <si>
    <t>321</t>
  </si>
  <si>
    <t>322</t>
  </si>
  <si>
    <t>323</t>
  </si>
  <si>
    <t>324</t>
  </si>
  <si>
    <t>400</t>
  </si>
  <si>
    <t>400c</t>
  </si>
  <si>
    <t>Garderobe/lockerruimte</t>
  </si>
  <si>
    <t>401</t>
  </si>
  <si>
    <t>402</t>
  </si>
  <si>
    <t>403</t>
  </si>
  <si>
    <t>404</t>
  </si>
  <si>
    <t>405</t>
  </si>
  <si>
    <t>406</t>
  </si>
  <si>
    <t>407</t>
  </si>
  <si>
    <t>408</t>
  </si>
  <si>
    <t>409</t>
  </si>
  <si>
    <t>410</t>
  </si>
  <si>
    <t>411</t>
  </si>
  <si>
    <t>412</t>
  </si>
  <si>
    <t>414</t>
  </si>
  <si>
    <t>415</t>
  </si>
  <si>
    <t>417</t>
  </si>
  <si>
    <t>418</t>
  </si>
  <si>
    <t>419</t>
  </si>
  <si>
    <t>420</t>
  </si>
  <si>
    <t>421</t>
  </si>
  <si>
    <t>422</t>
  </si>
  <si>
    <t>423</t>
  </si>
  <si>
    <t>Leerlingruimte/lokaal</t>
  </si>
  <si>
    <t>424</t>
  </si>
  <si>
    <t>Studieruimte</t>
  </si>
  <si>
    <t>425</t>
  </si>
  <si>
    <t>426</t>
  </si>
  <si>
    <t>427</t>
  </si>
  <si>
    <t>Leerlingenruimte</t>
  </si>
  <si>
    <t>429</t>
  </si>
  <si>
    <t>430</t>
  </si>
  <si>
    <t>430a</t>
  </si>
  <si>
    <t>431</t>
  </si>
  <si>
    <t>432</t>
  </si>
  <si>
    <t>433</t>
  </si>
  <si>
    <t>500</t>
  </si>
  <si>
    <t>502</t>
  </si>
  <si>
    <t>Verkeersruimte (518+500)</t>
  </si>
  <si>
    <t>503</t>
  </si>
  <si>
    <t>Muziekstudio</t>
  </si>
  <si>
    <t>504</t>
  </si>
  <si>
    <t>505</t>
  </si>
  <si>
    <t>506</t>
  </si>
  <si>
    <t>507</t>
  </si>
  <si>
    <t>508</t>
  </si>
  <si>
    <t>509</t>
  </si>
  <si>
    <t>510</t>
  </si>
  <si>
    <t>511</t>
  </si>
  <si>
    <t>512</t>
  </si>
  <si>
    <t>513</t>
  </si>
  <si>
    <t>514</t>
  </si>
  <si>
    <t>515</t>
  </si>
  <si>
    <t>516</t>
  </si>
  <si>
    <t>517</t>
  </si>
  <si>
    <t>519</t>
  </si>
  <si>
    <t>520</t>
  </si>
  <si>
    <t>600</t>
  </si>
  <si>
    <t>Verkeersruimte podium</t>
  </si>
  <si>
    <t>Marmoleum bruine vloer</t>
  </si>
  <si>
    <t>600a</t>
  </si>
  <si>
    <t>Podium</t>
  </si>
  <si>
    <t>602</t>
  </si>
  <si>
    <t>602a</t>
  </si>
  <si>
    <t>602b</t>
  </si>
  <si>
    <t>603</t>
  </si>
  <si>
    <t>Descol</t>
  </si>
  <si>
    <t>603a</t>
  </si>
  <si>
    <t>604</t>
  </si>
  <si>
    <t>604a</t>
  </si>
  <si>
    <t>604b</t>
  </si>
  <si>
    <t>605</t>
  </si>
  <si>
    <t xml:space="preserve">Verkeersruimte boven </t>
  </si>
  <si>
    <t>605a</t>
  </si>
  <si>
    <t>Trap fitness</t>
  </si>
  <si>
    <t>606</t>
  </si>
  <si>
    <t>Ringmat</t>
  </si>
  <si>
    <t>607</t>
  </si>
  <si>
    <t>Restaurant</t>
  </si>
  <si>
    <t>608</t>
  </si>
  <si>
    <t>608a</t>
  </si>
  <si>
    <t>609</t>
  </si>
  <si>
    <t>609a</t>
  </si>
  <si>
    <t>610</t>
  </si>
  <si>
    <t>610a</t>
  </si>
  <si>
    <t>610b</t>
  </si>
  <si>
    <t>611</t>
  </si>
  <si>
    <t>612</t>
  </si>
  <si>
    <t>Sectieruimte</t>
  </si>
  <si>
    <t>612a</t>
  </si>
  <si>
    <t>612b</t>
  </si>
  <si>
    <t>615</t>
  </si>
  <si>
    <t>615a</t>
  </si>
  <si>
    <t>615b</t>
  </si>
  <si>
    <t>615d</t>
  </si>
  <si>
    <t>616</t>
  </si>
  <si>
    <t>618</t>
  </si>
  <si>
    <t>700</t>
  </si>
  <si>
    <t>701</t>
  </si>
  <si>
    <t>Kantoor - administratie</t>
  </si>
  <si>
    <t>702</t>
  </si>
  <si>
    <t>703</t>
  </si>
  <si>
    <t>704</t>
  </si>
  <si>
    <t>705</t>
  </si>
  <si>
    <t>706</t>
  </si>
  <si>
    <t>707</t>
  </si>
  <si>
    <t>708</t>
  </si>
  <si>
    <t>97</t>
  </si>
  <si>
    <t>Aula kuil</t>
  </si>
  <si>
    <t>98</t>
  </si>
  <si>
    <t>99</t>
  </si>
  <si>
    <t>willibrord Gymnasium</t>
  </si>
  <si>
    <t xml:space="preserve">0.01 </t>
  </si>
  <si>
    <t>Entrée</t>
  </si>
  <si>
    <t xml:space="preserve">0.02 </t>
  </si>
  <si>
    <t>Kantoor administratie</t>
  </si>
  <si>
    <t xml:space="preserve">0.03 </t>
  </si>
  <si>
    <t>Stiltelokaal 1</t>
  </si>
  <si>
    <t xml:space="preserve">0.04 </t>
  </si>
  <si>
    <t>Bronnenhoek</t>
  </si>
  <si>
    <t>Berging</t>
  </si>
  <si>
    <t>Sure step</t>
  </si>
  <si>
    <t xml:space="preserve">0.06 </t>
  </si>
  <si>
    <t xml:space="preserve">0.07 </t>
  </si>
  <si>
    <t>0.08 -</t>
  </si>
  <si>
    <t>0.09</t>
  </si>
  <si>
    <t>Archief</t>
  </si>
  <si>
    <t xml:space="preserve">0.10 </t>
  </si>
  <si>
    <t>Auditorium</t>
  </si>
  <si>
    <t xml:space="preserve">0.11 </t>
  </si>
  <si>
    <t>Kantoor rector</t>
  </si>
  <si>
    <t>Overlegruimte</t>
  </si>
  <si>
    <t xml:space="preserve">0.13 </t>
  </si>
  <si>
    <t>Toilet personeel</t>
  </si>
  <si>
    <t xml:space="preserve">0.16 </t>
  </si>
  <si>
    <t xml:space="preserve">0.17 </t>
  </si>
  <si>
    <t>Toiletgroep heren</t>
  </si>
  <si>
    <t xml:space="preserve">0.18 </t>
  </si>
  <si>
    <t>Toiletgroep dames</t>
  </si>
  <si>
    <t xml:space="preserve">0.19 </t>
  </si>
  <si>
    <t>0.20</t>
  </si>
  <si>
    <t xml:space="preserve">0.21 </t>
  </si>
  <si>
    <t>Beleidskamer</t>
  </si>
  <si>
    <t xml:space="preserve">0.22 </t>
  </si>
  <si>
    <t>Docentenwerkkamer</t>
  </si>
  <si>
    <t xml:space="preserve">0.23 </t>
  </si>
  <si>
    <t>Experimenteerruimte</t>
  </si>
  <si>
    <t xml:space="preserve">0.24 </t>
  </si>
  <si>
    <t>Kabinet biologie</t>
  </si>
  <si>
    <t xml:space="preserve">0.25 </t>
  </si>
  <si>
    <t>Leslokaal biologie</t>
  </si>
  <si>
    <t>0.26</t>
  </si>
  <si>
    <t xml:space="preserve">0.27 </t>
  </si>
  <si>
    <t xml:space="preserve">0.28 </t>
  </si>
  <si>
    <t xml:space="preserve">0.29 </t>
  </si>
  <si>
    <t xml:space="preserve">0.30 </t>
  </si>
  <si>
    <t>0.33</t>
  </si>
  <si>
    <t xml:space="preserve">0.34 </t>
  </si>
  <si>
    <t>Kabinet natuurkunde</t>
  </si>
  <si>
    <t xml:space="preserve">0.35 </t>
  </si>
  <si>
    <t>Leslokaal natuurkunde</t>
  </si>
  <si>
    <t>0.36</t>
  </si>
  <si>
    <t>Leslokaal scheikunde</t>
  </si>
  <si>
    <t xml:space="preserve">0.37 </t>
  </si>
  <si>
    <t xml:space="preserve">0.38 </t>
  </si>
  <si>
    <t>Kabinet scheikunde</t>
  </si>
  <si>
    <t>0.39</t>
  </si>
  <si>
    <t>0.40</t>
  </si>
  <si>
    <t>Conrector</t>
  </si>
  <si>
    <t>Eigen dienst</t>
  </si>
  <si>
    <t>0.41</t>
  </si>
  <si>
    <t>Docentenkamer</t>
  </si>
  <si>
    <t>0.42</t>
  </si>
  <si>
    <t>Kluis</t>
  </si>
  <si>
    <t>0.43</t>
  </si>
  <si>
    <t>0.44</t>
  </si>
  <si>
    <t xml:space="preserve">0.45 </t>
  </si>
  <si>
    <t>Handvaardigheidslokaal</t>
  </si>
  <si>
    <t xml:space="preserve">0.46 </t>
  </si>
  <si>
    <t>Kantoor conrector</t>
  </si>
  <si>
    <t>0.47</t>
  </si>
  <si>
    <t>CV</t>
  </si>
  <si>
    <t>TCHRC</t>
  </si>
  <si>
    <t xml:space="preserve">0.48 </t>
  </si>
  <si>
    <t xml:space="preserve">0.49 </t>
  </si>
  <si>
    <t xml:space="preserve">0.50 </t>
  </si>
  <si>
    <t>0.51</t>
  </si>
  <si>
    <t>0.52</t>
  </si>
  <si>
    <t>Inloopmat</t>
  </si>
  <si>
    <t>0.53</t>
  </si>
  <si>
    <t>Concierge</t>
  </si>
  <si>
    <t>0.54</t>
  </si>
  <si>
    <t>0.55</t>
  </si>
  <si>
    <t>0.56</t>
  </si>
  <si>
    <t>0.57</t>
  </si>
  <si>
    <t>Toiletruimte</t>
  </si>
  <si>
    <t>0.58</t>
  </si>
  <si>
    <t>Werkkast</t>
  </si>
  <si>
    <t>0.59</t>
  </si>
  <si>
    <t>0.60</t>
  </si>
  <si>
    <t>0.61</t>
  </si>
  <si>
    <t>0.61a</t>
  </si>
  <si>
    <t>Buffet aula</t>
  </si>
  <si>
    <t>0.62</t>
  </si>
  <si>
    <t>0.63</t>
  </si>
  <si>
    <t>0.64</t>
  </si>
  <si>
    <t>0.65</t>
  </si>
  <si>
    <t>Toneel</t>
  </si>
  <si>
    <t>RCRTA</t>
  </si>
  <si>
    <t>0.66</t>
  </si>
  <si>
    <t>0.67</t>
  </si>
  <si>
    <t>Trapje naar toneel</t>
  </si>
  <si>
    <t>0.68</t>
  </si>
  <si>
    <t>0.69</t>
  </si>
  <si>
    <t>0.70</t>
  </si>
  <si>
    <t>0.71</t>
  </si>
  <si>
    <t>0.72</t>
  </si>
  <si>
    <t>0.73</t>
  </si>
  <si>
    <t>0.74</t>
  </si>
  <si>
    <t>0.75</t>
  </si>
  <si>
    <t>0.76</t>
  </si>
  <si>
    <t>0.76a</t>
  </si>
  <si>
    <t>0.76b</t>
  </si>
  <si>
    <t>School centrum</t>
  </si>
  <si>
    <t>0.77</t>
  </si>
  <si>
    <t>0.78</t>
  </si>
  <si>
    <t>0.79</t>
  </si>
  <si>
    <t>0.80</t>
  </si>
  <si>
    <t>Buitenberging</t>
  </si>
  <si>
    <t>0.81</t>
  </si>
  <si>
    <t>0.82</t>
  </si>
  <si>
    <t>Portaal douches</t>
  </si>
  <si>
    <t>0.82a</t>
  </si>
  <si>
    <t>0.82b</t>
  </si>
  <si>
    <t>0.83</t>
  </si>
  <si>
    <t>0.84</t>
  </si>
  <si>
    <t>0.85</t>
  </si>
  <si>
    <t>Douche docent</t>
  </si>
  <si>
    <t>0.86</t>
  </si>
  <si>
    <t>Kleedruimte docent</t>
  </si>
  <si>
    <t>0.87</t>
  </si>
  <si>
    <t>0.88</t>
  </si>
  <si>
    <t>0.89</t>
  </si>
  <si>
    <t>0.90</t>
  </si>
  <si>
    <t>0.91</t>
  </si>
  <si>
    <t>C.V. ruimtes</t>
  </si>
  <si>
    <t>0.92</t>
  </si>
  <si>
    <t>0.93</t>
  </si>
  <si>
    <t>0.94</t>
  </si>
  <si>
    <t>0.95</t>
  </si>
  <si>
    <t>Portaal douche</t>
  </si>
  <si>
    <t>0.95a</t>
  </si>
  <si>
    <t>0.95b</t>
  </si>
  <si>
    <t>0.96</t>
  </si>
  <si>
    <t>0.97</t>
  </si>
  <si>
    <t>1.01</t>
  </si>
  <si>
    <t>Berging en vide</t>
  </si>
  <si>
    <t>MGZNB</t>
  </si>
  <si>
    <t xml:space="preserve">1.02 </t>
  </si>
  <si>
    <t>Stiltelokaal 2</t>
  </si>
  <si>
    <t xml:space="preserve">1.03 </t>
  </si>
  <si>
    <t>Vide studieruimte</t>
  </si>
  <si>
    <t xml:space="preserve">1.03a </t>
  </si>
  <si>
    <t>Samenvatting en totalen</t>
  </si>
  <si>
    <t>Opsplitsing</t>
  </si>
  <si>
    <t>Locaties</t>
  </si>
  <si>
    <t>Vloeroppervlak in onderhoud per locatie</t>
  </si>
  <si>
    <t>Uren per jaar</t>
  </si>
  <si>
    <t>Uren per dag</t>
  </si>
  <si>
    <t>Gemiddeld productie tarief per uur</t>
  </si>
  <si>
    <t>Undermanagement vergoeding tarief per uur</t>
  </si>
  <si>
    <t>Kosten per jaar</t>
  </si>
  <si>
    <t>Perc. Dagelijks onderhoud</t>
  </si>
  <si>
    <t>Kosten dagelijks onderhoud per jaar</t>
  </si>
  <si>
    <t>Percentage periodiek inventaris onderhoud</t>
  </si>
  <si>
    <t>Kosten periodiek inventaris onderhoud per jaar</t>
  </si>
  <si>
    <t>Uren vrijgesteld toezicht per dag</t>
  </si>
  <si>
    <t>Uren toezicht per jaar</t>
  </si>
  <si>
    <t>Toezicht tarief per uur</t>
  </si>
  <si>
    <t>Kosten toezicht per jaar</t>
  </si>
  <si>
    <t>Percentage toezicht t.o.v. productie uren</t>
  </si>
  <si>
    <t>Totaalkosten per jaar</t>
  </si>
  <si>
    <t>willibrord Gymnasium Undermanagement</t>
  </si>
  <si>
    <t>Totaal</t>
  </si>
  <si>
    <t>In te vullen kolommen/cellen:</t>
  </si>
  <si>
    <t>Kolom 1</t>
  </si>
  <si>
    <t>Uren per jaar vanuit tabblad "Ruimtestaat"</t>
  </si>
  <si>
    <t>Kolom 2</t>
  </si>
  <si>
    <r>
      <t>Totaal all-in uurtarief voor schoonmaakonderhoud, inclusief materialen, middelen, machines, overhead en winst en risico e.d.,</t>
    </r>
    <r>
      <rPr>
        <b/>
        <sz val="11"/>
        <rFont val="Calibri"/>
        <family val="2"/>
        <scheme val="minor"/>
      </rPr>
      <t xml:space="preserve"> inclusief BTW</t>
    </r>
  </si>
  <si>
    <t>Kolom 3</t>
  </si>
  <si>
    <t>Totaal kosten voor undermanagement per uur</t>
  </si>
  <si>
    <t>Kolom 4</t>
  </si>
  <si>
    <t>Totaal kosten perdiodieke werkzaamheden aan het inventaris per jaar</t>
  </si>
  <si>
    <t>Kolom 5</t>
  </si>
  <si>
    <t>Totaal kosten voor toezicht, inclusief overhead en winst en risico e.d., inclusief BTW</t>
  </si>
  <si>
    <t>Kolom 6</t>
  </si>
  <si>
    <t>Percentage in te zetten vrijgesteld toezicht uren per dag t.o.v. totaal uren per jaar</t>
  </si>
  <si>
    <t>NB.</t>
  </si>
  <si>
    <t>U wordt verzocht de formules in de grijze cellen niet aan te passen.</t>
  </si>
  <si>
    <r>
      <t xml:space="preserve">Alle tarieven en prijzen dienen </t>
    </r>
    <r>
      <rPr>
        <b/>
        <sz val="11"/>
        <rFont val="Calibri"/>
        <family val="2"/>
        <scheme val="minor"/>
      </rPr>
      <t xml:space="preserve">inclusief BTW </t>
    </r>
    <r>
      <rPr>
        <sz val="11"/>
        <rFont val="Calibri"/>
        <family val="2"/>
        <scheme val="minor"/>
      </rPr>
      <t>te zijn</t>
    </r>
  </si>
  <si>
    <t>Handtekening:</t>
  </si>
  <si>
    <t xml:space="preserve">Bijlage 3b -  Invulformulier schoonmaakdienstverlening perceel 2 </t>
  </si>
  <si>
    <t xml:space="preserve">Bijlage 3b - Invulformulier schoonmaakdienstverlening perceel 2 </t>
  </si>
  <si>
    <t xml:space="preserve">Bijlage 3b Kengetallenoverzicht schoonmaakonderhoud perceel 2 </t>
  </si>
  <si>
    <t xml:space="preserve">Bijlage 3b Ruimtestaat en calculatie perceel 2 </t>
  </si>
  <si>
    <t xml:space="preserve">Bijlage 3b Totaaloverzicht perceel 2 </t>
  </si>
  <si>
    <t>Bodem en plafond bedragen conform aanbestedingsdocument H6.3.1</t>
  </si>
  <si>
    <t>Inschrijver dient bij zijn inschrijving een volledig ingevuld digitaal exemplaar in excel-format van dit Prijzenblad te uploaden in Tenderned.</t>
  </si>
  <si>
    <r>
      <t xml:space="preserve">Inschrijver dient bij zijn inschrijving tevens een volledig ingevuld </t>
    </r>
    <r>
      <rPr>
        <b/>
        <sz val="11"/>
        <rFont val="Calibri"/>
        <family val="2"/>
        <scheme val="minor"/>
      </rPr>
      <t xml:space="preserve">en door een bevoegd persoon namens zijn onderneming ondertekend </t>
    </r>
    <r>
      <rPr>
        <sz val="11"/>
        <rFont val="Calibri"/>
        <family val="2"/>
        <scheme val="minor"/>
      </rPr>
      <t xml:space="preserve">exemplaar van het </t>
    </r>
    <r>
      <rPr>
        <i/>
        <sz val="11"/>
        <rFont val="Calibri"/>
        <family val="2"/>
        <scheme val="minor"/>
      </rPr>
      <t>Inschrijfblad</t>
    </r>
    <r>
      <rPr>
        <sz val="11"/>
        <rFont val="Calibri"/>
        <family val="2"/>
        <scheme val="minor"/>
      </rPr>
      <t xml:space="preserve"> en het tabblad </t>
    </r>
    <r>
      <rPr>
        <i/>
        <sz val="11"/>
        <rFont val="Calibri"/>
        <family val="2"/>
        <scheme val="minor"/>
      </rPr>
      <t>Totalen</t>
    </r>
    <r>
      <rPr>
        <sz val="11"/>
        <rFont val="Calibri"/>
        <family val="2"/>
        <scheme val="minor"/>
      </rPr>
      <t xml:space="preserve"> uit dit Prijzenblad in PDF-format te uploaden in TendeNed.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</si>
</sst>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quot;€&quot;\ * #,##0.00_ ;_ &quot;€&quot;\ * \-#,##0.00_ ;_ &quot;€&quot;\ * &quot;-&quot;??_ ;_ @_ "/>
    <numFmt numFmtId="43" formatCode="_ * #,##0.00_ ;_ * \-#,##0.00_ ;_ * &quot;-&quot;??_ ;_ @_ "/>
    <numFmt numFmtId="164" formatCode="_-* #,##0_-;_-* #,##0\-;_-* &quot;-&quot;_-;_-@_-"/>
    <numFmt numFmtId="165" formatCode="_-&quot;€&quot;\ * #,##0.00_-;_-&quot;€&quot;\ * #,##0.00\-;_-&quot;€&quot;\ * &quot;-&quot;??_-;_-@_-"/>
    <numFmt numFmtId="166" formatCode="_-* #,##0.00_-;_-* #,##0.00\-;_-* &quot;-&quot;??_-;_-@_-"/>
    <numFmt numFmtId="167" formatCode="_(* #,##0.00_);_(* \(#,##0.00\);_(* &quot;-&quot;??_);_(@_)"/>
    <numFmt numFmtId="168" formatCode="_(&quot;Fl.&quot;* #,##0_);_(&quot;Fl.&quot;* \(#,##0\);_(&quot;Fl.&quot;* &quot;-&quot;_);_(@_)"/>
    <numFmt numFmtId="169" formatCode="_(&quot;Fl.&quot;* #,##0.00_);_(&quot;Fl.&quot;* \(#,##0.00\);_(&quot;Fl.&quot;* &quot;-&quot;??_);_(@_)"/>
    <numFmt numFmtId="170" formatCode="0.000"/>
    <numFmt numFmtId="171" formatCode="0.0"/>
    <numFmt numFmtId="172" formatCode="_-&quot;€&quot;\ * #,##0.00_-;\-&quot;€&quot;\ * #,##0.00_-;_-&quot;€&quot;\ * &quot;-&quot;??_-;_-@_-"/>
    <numFmt numFmtId="173" formatCode="_ [$€-2]\ * #,##0.00_ ;_ [$€-2]\ * \-#,##0.00_ ;_ [$€-2]\ * &quot;-&quot;??_ ;_ @_ "/>
    <numFmt numFmtId="174" formatCode="0.0%"/>
    <numFmt numFmtId="175" formatCode="###0"/>
    <numFmt numFmtId="176" formatCode="_-* #,##0_-;_-* #,##0\-;_-* &quot;-&quot;??_-;_-@_-"/>
    <numFmt numFmtId="177" formatCode="_ [$€-413]\ * #,##0.00_ ;_ [$€-413]\ * \-#,##0.00_ ;_ [$€-413]\ * &quot;-&quot;??_ ;_ @_ "/>
    <numFmt numFmtId="178" formatCode="&quot;€&quot;\ #,##0.00"/>
  </numFmts>
  <fonts count="52">
    <font>
      <sz val="11"/>
      <color theme="1"/>
      <name val="Calibri"/>
      <family val="2"/>
      <scheme val="minor"/>
    </font>
    <font>
      <sz val="11"/>
      <color theme="1"/>
      <name val="Calibri"/>
      <family val="2"/>
      <scheme val="minor"/>
    </font>
    <font>
      <b/>
      <sz val="11"/>
      <color theme="1"/>
      <name val="Calibri"/>
      <family val="2"/>
      <scheme val="minor"/>
    </font>
    <font>
      <sz val="10"/>
      <name val="MS Sans Serif"/>
      <family val="2"/>
    </font>
    <font>
      <sz val="10"/>
      <name val="Helv"/>
    </font>
    <font>
      <sz val="10"/>
      <name val="Courier"/>
      <family val="3"/>
    </font>
    <font>
      <u/>
      <sz val="9"/>
      <color indexed="36"/>
      <name val="Geneva"/>
    </font>
    <font>
      <sz val="10"/>
      <name val="Verdana"/>
      <family val="2"/>
    </font>
    <font>
      <sz val="12"/>
      <color indexed="18"/>
      <name val="Verdana"/>
      <family val="2"/>
    </font>
    <font>
      <sz val="10"/>
      <name val="Arial"/>
      <family val="2"/>
    </font>
    <font>
      <sz val="10"/>
      <name val="MS Sans Serif"/>
      <family val="2"/>
    </font>
    <font>
      <sz val="10"/>
      <name val="Courier"/>
      <family val="3"/>
    </font>
    <font>
      <sz val="8"/>
      <name val="Verdana"/>
      <family val="2"/>
    </font>
    <font>
      <i/>
      <sz val="8"/>
      <name val="Verdana"/>
      <family val="2"/>
    </font>
    <font>
      <sz val="8"/>
      <color indexed="9"/>
      <name val="Verdana"/>
      <family val="2"/>
    </font>
    <font>
      <b/>
      <sz val="10"/>
      <name val="Arial"/>
      <family val="2"/>
    </font>
    <font>
      <sz val="11"/>
      <name val="Calibri"/>
      <family val="2"/>
      <scheme val="minor"/>
    </font>
    <font>
      <sz val="8"/>
      <color theme="1"/>
      <name val="Verdana"/>
      <family val="2"/>
    </font>
    <font>
      <sz val="11"/>
      <color theme="0"/>
      <name val="Calibri"/>
      <family val="2"/>
      <scheme val="minor"/>
    </font>
    <font>
      <b/>
      <sz val="9"/>
      <color theme="0"/>
      <name val="Calibri"/>
      <family val="2"/>
      <scheme val="minor"/>
    </font>
    <font>
      <sz val="8"/>
      <color theme="0"/>
      <name val="Verdana"/>
      <family val="2"/>
    </font>
    <font>
      <sz val="10"/>
      <name val="Arial"/>
      <family val="2"/>
    </font>
    <font>
      <b/>
      <sz val="11"/>
      <color rgb="FFFF0000"/>
      <name val="Calibri"/>
      <family val="2"/>
      <scheme val="minor"/>
    </font>
    <font>
      <sz val="10"/>
      <color theme="1"/>
      <name val="Calibri"/>
      <family val="2"/>
      <scheme val="minor"/>
    </font>
    <font>
      <sz val="10"/>
      <name val="Calibri"/>
      <family val="2"/>
      <scheme val="minor"/>
    </font>
    <font>
      <b/>
      <sz val="11"/>
      <color theme="0"/>
      <name val="Calibri"/>
      <family val="2"/>
      <scheme val="minor"/>
    </font>
    <font>
      <b/>
      <sz val="10"/>
      <name val="Calibri"/>
      <family val="2"/>
      <scheme val="minor"/>
    </font>
    <font>
      <b/>
      <sz val="11"/>
      <name val="Calibri"/>
      <family val="2"/>
      <scheme val="minor"/>
    </font>
    <font>
      <sz val="11"/>
      <color indexed="18"/>
      <name val="Calibri"/>
      <family val="2"/>
      <scheme val="minor"/>
    </font>
    <font>
      <b/>
      <sz val="11"/>
      <color indexed="18"/>
      <name val="Calibri"/>
      <family val="2"/>
      <scheme val="minor"/>
    </font>
    <font>
      <sz val="11"/>
      <color indexed="10"/>
      <name val="Calibri"/>
      <family val="2"/>
      <scheme val="minor"/>
    </font>
    <font>
      <sz val="11"/>
      <color indexed="8"/>
      <name val="Calibri"/>
      <family val="2"/>
      <scheme val="minor"/>
    </font>
    <font>
      <b/>
      <sz val="10"/>
      <color indexed="10"/>
      <name val="Calibri"/>
      <family val="2"/>
      <scheme val="minor"/>
    </font>
    <font>
      <i/>
      <sz val="11"/>
      <color rgb="FFFF0000"/>
      <name val="Calibri"/>
      <family val="2"/>
      <scheme val="minor"/>
    </font>
    <font>
      <b/>
      <i/>
      <sz val="11"/>
      <name val="Calibri"/>
      <family val="2"/>
      <scheme val="minor"/>
    </font>
    <font>
      <b/>
      <i/>
      <sz val="11"/>
      <color theme="0" tint="-0.14999847407452621"/>
      <name val="Calibri"/>
      <family val="2"/>
      <scheme val="minor"/>
    </font>
    <font>
      <i/>
      <sz val="11"/>
      <name val="Calibri"/>
      <family val="2"/>
      <scheme val="minor"/>
    </font>
    <font>
      <sz val="11"/>
      <color indexed="9"/>
      <name val="Calibri"/>
      <family val="2"/>
      <scheme val="minor"/>
    </font>
    <font>
      <sz val="16"/>
      <color theme="1" tint="0.34998626667073579"/>
      <name val="Calibri Light"/>
      <family val="2"/>
    </font>
    <font>
      <sz val="8"/>
      <name val="Calibri"/>
      <family val="2"/>
      <scheme val="minor"/>
    </font>
    <font>
      <b/>
      <sz val="15"/>
      <color theme="3"/>
      <name val="Calibri"/>
      <family val="2"/>
      <scheme val="minor"/>
    </font>
    <font>
      <sz val="20"/>
      <color theme="1"/>
      <name val="Calibri Light"/>
      <family val="2"/>
    </font>
    <font>
      <sz val="9"/>
      <name val="Calibri"/>
      <family val="2"/>
      <scheme val="minor"/>
    </font>
    <font>
      <sz val="9"/>
      <color theme="1"/>
      <name val="Calibri"/>
      <family val="2"/>
      <scheme val="minor"/>
    </font>
    <font>
      <b/>
      <sz val="15"/>
      <color rgb="FF3E5B63"/>
      <name val="Sans Light"/>
      <family val="2"/>
    </font>
    <font>
      <sz val="12"/>
      <color theme="1" tint="0.34998626667073579"/>
      <name val="Calibri Light"/>
      <family val="2"/>
    </font>
    <font>
      <b/>
      <u val="singleAccounting"/>
      <sz val="11"/>
      <color theme="0"/>
      <name val="Calibri"/>
      <family val="2"/>
      <scheme val="minor"/>
    </font>
    <font>
      <sz val="11"/>
      <color theme="1"/>
      <name val="Calibri"/>
      <family val="2"/>
    </font>
    <font>
      <b/>
      <sz val="10"/>
      <name val="MS Sans Serif"/>
      <family val="2"/>
    </font>
    <font>
      <sz val="11"/>
      <name val="Calibri"/>
      <family val="2"/>
    </font>
    <font>
      <sz val="10"/>
      <color rgb="FFFF0000"/>
      <name val="MS Sans Serif"/>
      <family val="2"/>
    </font>
    <font>
      <sz val="10"/>
      <name val="MS Sans Serif"/>
    </font>
  </fonts>
  <fills count="1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9900"/>
        <bgColor indexed="64"/>
      </patternFill>
    </fill>
    <fill>
      <patternFill patternType="solid">
        <fgColor indexed="43"/>
        <bgColor indexed="64"/>
      </patternFill>
    </fill>
    <fill>
      <patternFill patternType="solid">
        <fgColor theme="0" tint="-0.34998626667073579"/>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medium">
        <color rgb="FF3E5B63"/>
      </bottom>
      <diagonal/>
    </border>
  </borders>
  <cellStyleXfs count="32">
    <xf numFmtId="0" fontId="0" fillId="0" borderId="0"/>
    <xf numFmtId="0" fontId="9"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7" fontId="4" fillId="0" borderId="0" applyFont="0" applyFill="0" applyBorder="0" applyAlignment="0" applyProtection="0"/>
    <xf numFmtId="168" fontId="4" fillId="0" borderId="0" applyFont="0" applyFill="0" applyBorder="0" applyAlignment="0" applyProtection="0"/>
    <xf numFmtId="169" fontId="4" fillId="0" borderId="0" applyFont="0" applyFill="0" applyBorder="0" applyAlignment="0" applyProtection="0"/>
    <xf numFmtId="0" fontId="6" fillId="0" borderId="0" applyNumberFormat="0" applyFill="0" applyBorder="0" applyAlignment="0" applyProtection="0">
      <alignment vertical="top"/>
      <protection locked="0"/>
    </xf>
    <xf numFmtId="166" fontId="3" fillId="0" borderId="0" applyFont="0" applyFill="0" applyBorder="0" applyAlignment="0" applyProtection="0"/>
    <xf numFmtId="164" fontId="3" fillId="0" borderId="0" applyFont="0" applyFill="0" applyBorder="0" applyAlignment="0" applyProtection="0"/>
    <xf numFmtId="0" fontId="4" fillId="0" borderId="0"/>
    <xf numFmtId="0" fontId="5"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9" fillId="0" borderId="0"/>
    <xf numFmtId="0" fontId="1" fillId="0" borderId="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1" fillId="0" borderId="0"/>
    <xf numFmtId="9"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9" fillId="0" borderId="0" applyFont="0" applyFill="0" applyBorder="0" applyAlignment="0" applyProtection="0"/>
    <xf numFmtId="165" fontId="1" fillId="0" borderId="0" applyFont="0" applyFill="0" applyBorder="0" applyAlignment="0" applyProtection="0"/>
    <xf numFmtId="0" fontId="17" fillId="0" borderId="0"/>
    <xf numFmtId="0" fontId="21" fillId="0" borderId="0" applyNumberFormat="0" applyFont="0" applyFill="0" applyBorder="0" applyAlignment="0" applyProtection="0"/>
    <xf numFmtId="0" fontId="40" fillId="0" borderId="15" applyNumberFormat="0" applyFill="0" applyAlignment="0" applyProtection="0"/>
    <xf numFmtId="165" fontId="1" fillId="0" borderId="0" applyFont="0" applyFill="0" applyBorder="0" applyAlignment="0" applyProtection="0"/>
  </cellStyleXfs>
  <cellXfs count="247">
    <xf numFmtId="0" fontId="0" fillId="0" borderId="0" xfId="0"/>
    <xf numFmtId="0" fontId="2" fillId="10" borderId="0" xfId="4" applyFont="1" applyFill="1" applyAlignment="1">
      <alignment horizontal="center"/>
    </xf>
    <xf numFmtId="0" fontId="7" fillId="0" borderId="0" xfId="14" applyFont="1"/>
    <xf numFmtId="0" fontId="7" fillId="0" borderId="0" xfId="4" applyFont="1"/>
    <xf numFmtId="0" fontId="8" fillId="0" borderId="0" xfId="11" applyFont="1"/>
    <xf numFmtId="0" fontId="12" fillId="0" borderId="3" xfId="0" applyFont="1" applyBorder="1"/>
    <xf numFmtId="0" fontId="13" fillId="0" borderId="3" xfId="0" applyFont="1" applyBorder="1"/>
    <xf numFmtId="0" fontId="14" fillId="0" borderId="3" xfId="0" applyFont="1" applyBorder="1"/>
    <xf numFmtId="0" fontId="15" fillId="0" borderId="0" xfId="1" applyFont="1" applyAlignment="1">
      <alignment horizontal="left" vertical="center"/>
    </xf>
    <xf numFmtId="0" fontId="0" fillId="0" borderId="0" xfId="1" applyFont="1" applyAlignment="1">
      <alignment horizontal="left" vertical="center"/>
    </xf>
    <xf numFmtId="4" fontId="0" fillId="0" borderId="0" xfId="1" applyNumberFormat="1" applyFont="1" applyAlignment="1">
      <alignment horizontal="right" vertical="center" wrapText="1" readingOrder="1"/>
    </xf>
    <xf numFmtId="0" fontId="15" fillId="0" borderId="0" xfId="1" applyFont="1" applyAlignment="1">
      <alignment horizontal="left" vertical="center" readingOrder="1"/>
    </xf>
    <xf numFmtId="0" fontId="0" fillId="0" borderId="0" xfId="1" applyFont="1" applyAlignment="1">
      <alignment horizontal="left" vertical="top" wrapText="1" readingOrder="1"/>
    </xf>
    <xf numFmtId="4" fontId="0" fillId="0" borderId="0" xfId="1" applyNumberFormat="1" applyFont="1" applyAlignment="1">
      <alignment horizontal="right" vertical="center" readingOrder="1"/>
    </xf>
    <xf numFmtId="0" fontId="16" fillId="0" borderId="0" xfId="0" applyFont="1"/>
    <xf numFmtId="165" fontId="16" fillId="0" borderId="0" xfId="27" applyFont="1" applyBorder="1"/>
    <xf numFmtId="0" fontId="0" fillId="0" borderId="0" xfId="0" applyAlignment="1">
      <alignment horizontal="right"/>
    </xf>
    <xf numFmtId="0" fontId="20" fillId="0" borderId="3" xfId="0" applyFont="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xf>
    <xf numFmtId="0" fontId="0" fillId="0" borderId="0" xfId="0" applyAlignment="1">
      <alignment horizontal="left"/>
    </xf>
    <xf numFmtId="0" fontId="0" fillId="0" borderId="0" xfId="0" applyAlignment="1">
      <alignment horizontal="center"/>
    </xf>
    <xf numFmtId="0" fontId="22" fillId="0" borderId="0" xfId="0" applyFont="1"/>
    <xf numFmtId="0" fontId="24" fillId="9" borderId="0" xfId="0" applyFont="1" applyFill="1" applyAlignment="1">
      <alignment horizontal="center" vertical="center"/>
    </xf>
    <xf numFmtId="0" fontId="1" fillId="0" borderId="0" xfId="0" applyFont="1"/>
    <xf numFmtId="0" fontId="1" fillId="0" borderId="1" xfId="1" applyFont="1" applyBorder="1" applyAlignment="1">
      <alignment horizontal="left" vertical="center"/>
    </xf>
    <xf numFmtId="175" fontId="1" fillId="0" borderId="1" xfId="1" applyNumberFormat="1" applyFont="1" applyBorder="1" applyAlignment="1">
      <alignment horizontal="left" vertical="center"/>
    </xf>
    <xf numFmtId="3" fontId="1" fillId="0" borderId="1" xfId="1" applyNumberFormat="1" applyFont="1" applyBorder="1" applyAlignment="1">
      <alignment horizontal="center" vertical="center"/>
    </xf>
    <xf numFmtId="4" fontId="1" fillId="0" borderId="1" xfId="1" applyNumberFormat="1" applyFont="1" applyBorder="1" applyAlignment="1">
      <alignment horizontal="left" vertical="center"/>
    </xf>
    <xf numFmtId="0" fontId="1" fillId="0" borderId="0" xfId="0" applyFont="1" applyAlignment="1">
      <alignment horizontal="center"/>
    </xf>
    <xf numFmtId="4" fontId="1" fillId="0" borderId="0" xfId="0" applyNumberFormat="1" applyFont="1"/>
    <xf numFmtId="166" fontId="16" fillId="0" borderId="0" xfId="15" applyFont="1" applyAlignment="1">
      <alignment horizontal="left"/>
    </xf>
    <xf numFmtId="166" fontId="16" fillId="0" borderId="0" xfId="15" applyFont="1" applyAlignment="1">
      <alignment horizontal="center"/>
    </xf>
    <xf numFmtId="170" fontId="16" fillId="0" borderId="0" xfId="14" applyNumberFormat="1" applyFont="1" applyAlignment="1">
      <alignment horizontal="center"/>
    </xf>
    <xf numFmtId="3" fontId="16" fillId="0" borderId="0" xfId="14" applyNumberFormat="1" applyFont="1" applyAlignment="1">
      <alignment horizontal="right"/>
    </xf>
    <xf numFmtId="0" fontId="16" fillId="0" borderId="0" xfId="14" applyFont="1"/>
    <xf numFmtId="0" fontId="28" fillId="0" borderId="0" xfId="11" applyFont="1"/>
    <xf numFmtId="0" fontId="28" fillId="0" borderId="0" xfId="11" applyFont="1" applyAlignment="1">
      <alignment horizontal="center"/>
    </xf>
    <xf numFmtId="170" fontId="28" fillId="0" borderId="0" xfId="11" applyNumberFormat="1" applyFont="1"/>
    <xf numFmtId="3" fontId="28" fillId="0" borderId="0" xfId="11" applyNumberFormat="1" applyFont="1" applyAlignment="1">
      <alignment horizontal="right"/>
    </xf>
    <xf numFmtId="2" fontId="16" fillId="0" borderId="0" xfId="11" applyNumberFormat="1" applyFont="1"/>
    <xf numFmtId="2" fontId="28" fillId="0" borderId="0" xfId="11" applyNumberFormat="1" applyFont="1"/>
    <xf numFmtId="2" fontId="29" fillId="0" borderId="0" xfId="11" applyNumberFormat="1" applyFont="1" applyAlignment="1">
      <alignment horizontal="center" vertical="top" wrapText="1"/>
    </xf>
    <xf numFmtId="2" fontId="22" fillId="0" borderId="0" xfId="11" applyNumberFormat="1" applyFont="1"/>
    <xf numFmtId="2" fontId="16" fillId="0" borderId="0" xfId="15" applyNumberFormat="1" applyFont="1" applyAlignment="1">
      <alignment horizontal="left"/>
    </xf>
    <xf numFmtId="2" fontId="16" fillId="0" borderId="0" xfId="15" applyNumberFormat="1" applyFont="1" applyAlignment="1">
      <alignment horizontal="center"/>
    </xf>
    <xf numFmtId="2" fontId="25" fillId="4" borderId="1" xfId="4" applyNumberFormat="1" applyFont="1" applyFill="1" applyBorder="1" applyAlignment="1">
      <alignment horizontal="center" vertical="center" wrapText="1"/>
    </xf>
    <xf numFmtId="170" fontId="25" fillId="4" borderId="1" xfId="4" applyNumberFormat="1" applyFont="1" applyFill="1" applyBorder="1" applyAlignment="1">
      <alignment horizontal="center" vertical="center" wrapText="1"/>
    </xf>
    <xf numFmtId="3" fontId="25" fillId="4" borderId="1" xfId="4" applyNumberFormat="1" applyFont="1" applyFill="1" applyBorder="1" applyAlignment="1">
      <alignment horizontal="center" vertical="center" wrapText="1"/>
    </xf>
    <xf numFmtId="0" fontId="16" fillId="2" borderId="1" xfId="4" applyFont="1" applyFill="1" applyBorder="1" applyAlignment="1">
      <alignment horizontal="left"/>
    </xf>
    <xf numFmtId="0" fontId="16" fillId="2" borderId="1" xfId="4" applyFont="1" applyFill="1" applyBorder="1" applyAlignment="1">
      <alignment horizontal="center"/>
    </xf>
    <xf numFmtId="170" fontId="16" fillId="2" borderId="1" xfId="4" applyNumberFormat="1" applyFont="1" applyFill="1" applyBorder="1" applyAlignment="1">
      <alignment horizontal="left"/>
    </xf>
    <xf numFmtId="3" fontId="30" fillId="2" borderId="1" xfId="4" applyNumberFormat="1" applyFont="1" applyFill="1" applyBorder="1" applyAlignment="1">
      <alignment horizontal="right"/>
    </xf>
    <xf numFmtId="0" fontId="31" fillId="0" borderId="0" xfId="14" applyFont="1"/>
    <xf numFmtId="0" fontId="16" fillId="0" borderId="1" xfId="1" applyFont="1" applyBorder="1" applyAlignment="1">
      <alignment horizontal="left" vertical="center"/>
    </xf>
    <xf numFmtId="3" fontId="30" fillId="0" borderId="1" xfId="18" applyNumberFormat="1" applyFont="1" applyBorder="1" applyAlignment="1">
      <alignment horizontal="right"/>
    </xf>
    <xf numFmtId="0" fontId="32" fillId="0" borderId="0" xfId="4" applyFont="1" applyAlignment="1">
      <alignment horizontal="left"/>
    </xf>
    <xf numFmtId="0" fontId="24" fillId="0" borderId="0" xfId="4" applyFont="1" applyAlignment="1">
      <alignment horizontal="right"/>
    </xf>
    <xf numFmtId="0" fontId="24" fillId="0" borderId="0" xfId="4" applyFont="1"/>
    <xf numFmtId="2" fontId="24" fillId="0" borderId="0" xfId="4" applyNumberFormat="1" applyFont="1" applyAlignment="1">
      <alignment horizontal="right"/>
    </xf>
    <xf numFmtId="1" fontId="24" fillId="0" borderId="0" xfId="4" applyNumberFormat="1" applyFont="1"/>
    <xf numFmtId="166" fontId="24" fillId="0" borderId="0" xfId="9" applyFont="1" applyBorder="1"/>
    <xf numFmtId="165" fontId="24" fillId="0" borderId="0" xfId="27" applyFont="1" applyBorder="1"/>
    <xf numFmtId="2" fontId="32" fillId="0" borderId="0" xfId="4" applyNumberFormat="1" applyFont="1" applyAlignment="1">
      <alignment horizontal="left"/>
    </xf>
    <xf numFmtId="2" fontId="26" fillId="0" borderId="0" xfId="4" applyNumberFormat="1" applyFont="1" applyAlignment="1">
      <alignment horizontal="right"/>
    </xf>
    <xf numFmtId="2" fontId="26" fillId="0" borderId="0" xfId="4" applyNumberFormat="1" applyFont="1"/>
    <xf numFmtId="0" fontId="26" fillId="0" borderId="0" xfId="4" applyFont="1"/>
    <xf numFmtId="1" fontId="26" fillId="0" borderId="0" xfId="4" applyNumberFormat="1" applyFont="1"/>
    <xf numFmtId="0" fontId="26" fillId="0" borderId="0" xfId="4" applyFont="1" applyAlignment="1">
      <alignment horizontal="right"/>
    </xf>
    <xf numFmtId="166" fontId="26" fillId="0" borderId="0" xfId="9" applyFont="1" applyBorder="1"/>
    <xf numFmtId="165" fontId="26" fillId="0" borderId="0" xfId="27" applyFont="1" applyBorder="1"/>
    <xf numFmtId="0" fontId="1" fillId="0" borderId="0" xfId="0" applyFont="1" applyAlignment="1">
      <alignment horizontal="right"/>
    </xf>
    <xf numFmtId="0" fontId="1" fillId="0" borderId="0" xfId="0" applyFont="1" applyAlignment="1">
      <alignment horizontal="left"/>
    </xf>
    <xf numFmtId="2" fontId="27" fillId="0" borderId="0" xfId="4" applyNumberFormat="1" applyFont="1" applyAlignment="1">
      <alignment horizontal="right"/>
    </xf>
    <xf numFmtId="2" fontId="27" fillId="0" borderId="0" xfId="4" applyNumberFormat="1" applyFont="1"/>
    <xf numFmtId="0" fontId="27" fillId="0" borderId="0" xfId="4" applyFont="1"/>
    <xf numFmtId="1" fontId="27" fillId="0" borderId="0" xfId="4" applyNumberFormat="1" applyFont="1"/>
    <xf numFmtId="0" fontId="27" fillId="0" borderId="0" xfId="4" applyFont="1" applyAlignment="1">
      <alignment horizontal="right"/>
    </xf>
    <xf numFmtId="166" fontId="27" fillId="0" borderId="0" xfId="9" applyFont="1" applyBorder="1"/>
    <xf numFmtId="165" fontId="27" fillId="0" borderId="0" xfId="27" applyFont="1" applyBorder="1"/>
    <xf numFmtId="2" fontId="16" fillId="0" borderId="0" xfId="11" applyNumberFormat="1" applyFont="1" applyAlignment="1">
      <alignment horizontal="left"/>
    </xf>
    <xf numFmtId="1" fontId="27" fillId="0" borderId="0" xfId="4" applyNumberFormat="1" applyFont="1" applyAlignment="1">
      <alignment horizontal="left" vertical="top" wrapText="1"/>
    </xf>
    <xf numFmtId="2" fontId="27" fillId="0" borderId="0" xfId="11" applyNumberFormat="1" applyFont="1" applyAlignment="1">
      <alignment horizontal="left"/>
    </xf>
    <xf numFmtId="1" fontId="27" fillId="0" borderId="0" xfId="4" applyNumberFormat="1" applyFont="1" applyAlignment="1">
      <alignment horizontal="right" vertical="top"/>
    </xf>
    <xf numFmtId="1" fontId="27" fillId="0" borderId="0" xfId="4" applyNumberFormat="1" applyFont="1" applyAlignment="1">
      <alignment horizontal="center" vertical="top"/>
    </xf>
    <xf numFmtId="2" fontId="27" fillId="0" borderId="0" xfId="4" applyNumberFormat="1" applyFont="1" applyAlignment="1">
      <alignment horizontal="center"/>
    </xf>
    <xf numFmtId="43" fontId="27" fillId="8" borderId="1" xfId="2" applyFont="1" applyFill="1" applyBorder="1" applyAlignment="1">
      <alignment horizontal="right"/>
    </xf>
    <xf numFmtId="43" fontId="27" fillId="8" borderId="1" xfId="2" applyFont="1" applyFill="1" applyBorder="1" applyAlignment="1">
      <alignment horizontal="center"/>
    </xf>
    <xf numFmtId="165" fontId="27" fillId="8" borderId="1" xfId="27" applyFont="1" applyFill="1" applyBorder="1" applyAlignment="1">
      <alignment horizontal="center"/>
    </xf>
    <xf numFmtId="2" fontId="22" fillId="0" borderId="0" xfId="4" applyNumberFormat="1" applyFont="1" applyAlignment="1">
      <alignment horizontal="left"/>
    </xf>
    <xf numFmtId="2" fontId="25" fillId="4" borderId="1" xfId="4" applyNumberFormat="1" applyFont="1" applyFill="1" applyBorder="1" applyAlignment="1">
      <alignment horizontal="left" vertical="center" wrapText="1"/>
    </xf>
    <xf numFmtId="165" fontId="25" fillId="4" borderId="1" xfId="27" applyFont="1" applyFill="1" applyBorder="1" applyAlignment="1">
      <alignment horizontal="center" vertical="center" wrapText="1"/>
    </xf>
    <xf numFmtId="2" fontId="16" fillId="9" borderId="1" xfId="4" applyNumberFormat="1" applyFont="1" applyFill="1" applyBorder="1" applyAlignment="1">
      <alignment horizontal="left" vertical="center" wrapText="1"/>
    </xf>
    <xf numFmtId="2" fontId="16" fillId="9" borderId="1" xfId="4" applyNumberFormat="1" applyFont="1" applyFill="1" applyBorder="1" applyAlignment="1">
      <alignment horizontal="center" vertical="center" wrapText="1"/>
    </xf>
    <xf numFmtId="166" fontId="16" fillId="0" borderId="1" xfId="9" applyFont="1" applyFill="1" applyBorder="1" applyAlignment="1">
      <alignment horizontal="center"/>
    </xf>
    <xf numFmtId="165" fontId="16" fillId="0" borderId="1" xfId="27" applyFont="1" applyFill="1" applyBorder="1" applyAlignment="1">
      <alignment horizontal="center"/>
    </xf>
    <xf numFmtId="0" fontId="1" fillId="0" borderId="1" xfId="1" applyFont="1" applyBorder="1" applyAlignment="1">
      <alignment horizontal="left" vertical="center" wrapText="1"/>
    </xf>
    <xf numFmtId="0" fontId="1" fillId="0" borderId="1" xfId="1" applyFont="1" applyBorder="1" applyAlignment="1">
      <alignment horizontal="center" vertical="center" wrapText="1"/>
    </xf>
    <xf numFmtId="0" fontId="1" fillId="0" borderId="1" xfId="1" applyFont="1" applyBorder="1" applyAlignment="1">
      <alignment horizontal="left" vertical="center" wrapText="1" readingOrder="1"/>
    </xf>
    <xf numFmtId="2" fontId="1" fillId="0" borderId="1" xfId="1" applyNumberFormat="1" applyFont="1" applyBorder="1" applyAlignment="1">
      <alignment horizontal="center" vertical="center" wrapText="1" readingOrder="1"/>
    </xf>
    <xf numFmtId="4" fontId="1" fillId="0" borderId="1" xfId="1" applyNumberFormat="1" applyFont="1" applyBorder="1" applyAlignment="1">
      <alignment horizontal="center" vertical="center" wrapText="1"/>
    </xf>
    <xf numFmtId="176" fontId="16" fillId="0" borderId="1" xfId="9" applyNumberFormat="1" applyFont="1" applyFill="1" applyBorder="1" applyAlignment="1">
      <alignment horizontal="center"/>
    </xf>
    <xf numFmtId="0" fontId="1" fillId="0" borderId="1" xfId="0" applyFont="1" applyBorder="1"/>
    <xf numFmtId="2" fontId="1" fillId="0" borderId="1" xfId="1" applyNumberFormat="1" applyFont="1" applyBorder="1" applyAlignment="1">
      <alignment horizontal="center" vertical="center"/>
    </xf>
    <xf numFmtId="0" fontId="1" fillId="0" borderId="1" xfId="1" applyFont="1" applyBorder="1" applyAlignment="1">
      <alignment horizontal="center" vertical="center"/>
    </xf>
    <xf numFmtId="0" fontId="16" fillId="0" borderId="1" xfId="1" applyFont="1" applyBorder="1" applyAlignment="1">
      <alignment horizontal="left" vertical="center" wrapText="1" readingOrder="1"/>
    </xf>
    <xf numFmtId="0" fontId="16" fillId="0" borderId="1" xfId="1" applyFont="1" applyBorder="1" applyAlignment="1">
      <alignment horizontal="left" vertical="center" wrapText="1"/>
    </xf>
    <xf numFmtId="0" fontId="1" fillId="0" borderId="1" xfId="0" applyFont="1" applyBorder="1" applyAlignment="1">
      <alignment horizontal="left"/>
    </xf>
    <xf numFmtId="0" fontId="1" fillId="0" borderId="1" xfId="0" applyFont="1" applyBorder="1" applyAlignment="1">
      <alignment horizontal="center"/>
    </xf>
    <xf numFmtId="171" fontId="1" fillId="0" borderId="1" xfId="0" applyNumberFormat="1" applyFont="1" applyBorder="1" applyAlignment="1">
      <alignment horizontal="center"/>
    </xf>
    <xf numFmtId="0" fontId="23" fillId="0" borderId="0" xfId="0" applyFont="1"/>
    <xf numFmtId="0" fontId="2" fillId="0" borderId="0" xfId="0" applyFont="1"/>
    <xf numFmtId="2" fontId="27" fillId="0" borderId="0" xfId="11" applyNumberFormat="1" applyFont="1"/>
    <xf numFmtId="0" fontId="16" fillId="0" borderId="3" xfId="0" applyFont="1" applyBorder="1"/>
    <xf numFmtId="0" fontId="25" fillId="4" borderId="1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33" fillId="0" borderId="3" xfId="0" applyFont="1" applyBorder="1" applyAlignment="1">
      <alignment horizontal="center" vertical="justify"/>
    </xf>
    <xf numFmtId="0" fontId="34" fillId="0" borderId="3" xfId="0" applyFont="1" applyBorder="1" applyAlignment="1">
      <alignment horizontal="center" vertical="justify"/>
    </xf>
    <xf numFmtId="0" fontId="35" fillId="0" borderId="3" xfId="0" applyFont="1" applyBorder="1" applyAlignment="1">
      <alignment horizontal="center" vertical="justify"/>
    </xf>
    <xf numFmtId="0" fontId="34" fillId="0" borderId="3" xfId="0" applyFont="1" applyBorder="1"/>
    <xf numFmtId="0" fontId="36" fillId="0" borderId="3" xfId="0" applyFont="1" applyBorder="1" applyAlignment="1">
      <alignment horizontal="center" vertical="justify"/>
    </xf>
    <xf numFmtId="171" fontId="16" fillId="3" borderId="3" xfId="0" applyNumberFormat="1" applyFont="1" applyFill="1" applyBorder="1" applyAlignment="1">
      <alignment horizontal="left"/>
    </xf>
    <xf numFmtId="2" fontId="16" fillId="3" borderId="3" xfId="0" applyNumberFormat="1" applyFont="1" applyFill="1" applyBorder="1" applyAlignment="1">
      <alignment horizontal="center"/>
    </xf>
    <xf numFmtId="171" fontId="16" fillId="3" borderId="3" xfId="0" applyNumberFormat="1" applyFont="1" applyFill="1" applyBorder="1" applyAlignment="1">
      <alignment horizontal="center"/>
    </xf>
    <xf numFmtId="172" fontId="16" fillId="5" borderId="3" xfId="26" applyFont="1" applyFill="1" applyBorder="1" applyAlignment="1">
      <alignment horizontal="center"/>
    </xf>
    <xf numFmtId="165" fontId="16" fillId="3" borderId="3" xfId="27" applyFont="1" applyFill="1" applyBorder="1" applyAlignment="1">
      <alignment horizontal="center"/>
    </xf>
    <xf numFmtId="0" fontId="16" fillId="0" borderId="3" xfId="0" applyFont="1" applyBorder="1" applyAlignment="1">
      <alignment horizontal="center"/>
    </xf>
    <xf numFmtId="174" fontId="16" fillId="3" borderId="3" xfId="3" applyNumberFormat="1" applyFont="1" applyFill="1" applyBorder="1" applyAlignment="1">
      <alignment horizontal="center"/>
    </xf>
    <xf numFmtId="172" fontId="16" fillId="3" borderId="3" xfId="26" applyFont="1" applyFill="1" applyBorder="1" applyAlignment="1">
      <alignment horizontal="center"/>
    </xf>
    <xf numFmtId="0" fontId="16" fillId="3" borderId="3" xfId="0" applyFont="1" applyFill="1" applyBorder="1"/>
    <xf numFmtId="0" fontId="16" fillId="3" borderId="3" xfId="0" applyFont="1" applyFill="1" applyBorder="1" applyAlignment="1">
      <alignment horizontal="center"/>
    </xf>
    <xf numFmtId="10" fontId="16" fillId="3" borderId="3" xfId="3" applyNumberFormat="1" applyFont="1" applyFill="1" applyBorder="1" applyAlignment="1">
      <alignment horizontal="center"/>
    </xf>
    <xf numFmtId="0" fontId="27" fillId="4" borderId="3" xfId="0" applyFont="1" applyFill="1" applyBorder="1"/>
    <xf numFmtId="2" fontId="27" fillId="4" borderId="3" xfId="2" applyNumberFormat="1" applyFont="1" applyFill="1" applyBorder="1" applyAlignment="1">
      <alignment horizontal="center"/>
    </xf>
    <xf numFmtId="43" fontId="27" fillId="4" borderId="3" xfId="2" applyFont="1" applyFill="1" applyBorder="1" applyAlignment="1">
      <alignment horizontal="center"/>
    </xf>
    <xf numFmtId="171" fontId="27" fillId="4" borderId="3" xfId="0" applyNumberFormat="1" applyFont="1" applyFill="1" applyBorder="1" applyAlignment="1">
      <alignment horizontal="center"/>
    </xf>
    <xf numFmtId="44" fontId="27" fillId="4" borderId="3" xfId="0" applyNumberFormat="1" applyFont="1" applyFill="1" applyBorder="1" applyAlignment="1">
      <alignment horizontal="center"/>
    </xf>
    <xf numFmtId="165" fontId="27" fillId="4" borderId="3" xfId="0" applyNumberFormat="1" applyFont="1" applyFill="1" applyBorder="1" applyAlignment="1">
      <alignment horizontal="center"/>
    </xf>
    <xf numFmtId="0" fontId="27" fillId="0" borderId="3" xfId="0" applyFont="1" applyBorder="1" applyAlignment="1">
      <alignment horizontal="center"/>
    </xf>
    <xf numFmtId="44" fontId="27" fillId="6" borderId="3" xfId="0" applyNumberFormat="1" applyFont="1" applyFill="1" applyBorder="1" applyAlignment="1">
      <alignment horizontal="center"/>
    </xf>
    <xf numFmtId="173" fontId="27" fillId="4" borderId="3" xfId="0" applyNumberFormat="1" applyFont="1" applyFill="1" applyBorder="1" applyAlignment="1">
      <alignment horizontal="center"/>
    </xf>
    <xf numFmtId="172" fontId="27" fillId="4" borderId="3" xfId="26" applyFont="1" applyFill="1" applyBorder="1" applyAlignment="1">
      <alignment horizontal="center"/>
    </xf>
    <xf numFmtId="0" fontId="27" fillId="4" borderId="3" xfId="0" applyFont="1" applyFill="1" applyBorder="1" applyAlignment="1">
      <alignment horizontal="center"/>
    </xf>
    <xf numFmtId="9" fontId="27" fillId="4" borderId="3" xfId="3" applyFont="1" applyFill="1" applyBorder="1" applyAlignment="1">
      <alignment horizontal="center"/>
    </xf>
    <xf numFmtId="0" fontId="37" fillId="0" borderId="3" xfId="0" applyFont="1" applyBorder="1"/>
    <xf numFmtId="172" fontId="16" fillId="0" borderId="3" xfId="26" applyFont="1" applyFill="1" applyBorder="1" applyAlignment="1">
      <alignment horizontal="center"/>
    </xf>
    <xf numFmtId="2" fontId="38" fillId="0" borderId="0" xfId="11" applyNumberFormat="1" applyFont="1"/>
    <xf numFmtId="0" fontId="38" fillId="0" borderId="0" xfId="0" applyFont="1"/>
    <xf numFmtId="3" fontId="25" fillId="4" borderId="1" xfId="4" applyNumberFormat="1" applyFont="1" applyFill="1" applyBorder="1" applyAlignment="1">
      <alignment horizontal="center" vertical="center" textRotation="90" wrapText="1"/>
    </xf>
    <xf numFmtId="175" fontId="0" fillId="0" borderId="1" xfId="29" applyNumberFormat="1" applyFont="1" applyFill="1" applyBorder="1" applyAlignment="1" applyProtection="1">
      <alignment horizontal="center" vertical="center"/>
    </xf>
    <xf numFmtId="1" fontId="28" fillId="0" borderId="0" xfId="11" applyNumberFormat="1" applyFont="1" applyAlignment="1">
      <alignment horizontal="center"/>
    </xf>
    <xf numFmtId="2" fontId="16" fillId="0" borderId="1" xfId="4" applyNumberFormat="1" applyFont="1" applyBorder="1" applyAlignment="1">
      <alignment horizontal="left" vertical="center" wrapText="1"/>
    </xf>
    <xf numFmtId="0" fontId="0" fillId="9" borderId="0" xfId="0" applyFill="1"/>
    <xf numFmtId="0" fontId="41" fillId="9" borderId="0" xfId="0" applyFont="1" applyFill="1"/>
    <xf numFmtId="0" fontId="23" fillId="9" borderId="0" xfId="0" applyFont="1" applyFill="1"/>
    <xf numFmtId="0" fontId="38" fillId="0" borderId="3" xfId="0" applyFont="1" applyBorder="1"/>
    <xf numFmtId="0" fontId="42" fillId="0" borderId="3" xfId="0" applyFont="1" applyBorder="1"/>
    <xf numFmtId="0" fontId="43" fillId="0" borderId="3" xfId="0" applyFont="1" applyBorder="1"/>
    <xf numFmtId="0" fontId="1" fillId="0" borderId="3" xfId="0" applyFont="1" applyBorder="1"/>
    <xf numFmtId="166" fontId="16" fillId="9" borderId="0" xfId="15" applyFont="1" applyFill="1" applyAlignment="1">
      <alignment horizontal="left"/>
    </xf>
    <xf numFmtId="170" fontId="16" fillId="9" borderId="0" xfId="14" applyNumberFormat="1" applyFont="1" applyFill="1" applyAlignment="1">
      <alignment horizontal="center"/>
    </xf>
    <xf numFmtId="3" fontId="16" fillId="9" borderId="0" xfId="14" applyNumberFormat="1" applyFont="1" applyFill="1" applyAlignment="1">
      <alignment horizontal="right"/>
    </xf>
    <xf numFmtId="0" fontId="16" fillId="9" borderId="0" xfId="14" applyFont="1" applyFill="1"/>
    <xf numFmtId="0" fontId="7" fillId="9" borderId="0" xfId="14" applyFont="1" applyFill="1"/>
    <xf numFmtId="0" fontId="7" fillId="9" borderId="0" xfId="18" applyFont="1" applyFill="1"/>
    <xf numFmtId="0" fontId="3" fillId="9" borderId="0" xfId="4" applyFill="1"/>
    <xf numFmtId="0" fontId="44" fillId="9" borderId="16" xfId="30" applyFont="1" applyFill="1" applyBorder="1" applyAlignment="1">
      <alignment vertical="top"/>
    </xf>
    <xf numFmtId="0" fontId="44" fillId="9" borderId="0" xfId="30" applyFont="1" applyFill="1" applyBorder="1" applyAlignment="1">
      <alignment vertical="top"/>
    </xf>
    <xf numFmtId="0" fontId="3" fillId="9" borderId="0" xfId="4" applyFill="1" applyAlignment="1">
      <alignment horizontal="right" vertical="top"/>
    </xf>
    <xf numFmtId="0" fontId="3" fillId="9" borderId="0" xfId="4" applyFill="1" applyAlignment="1">
      <alignment vertical="top" wrapText="1"/>
    </xf>
    <xf numFmtId="0" fontId="3" fillId="9" borderId="0" xfId="4" applyFill="1" applyAlignment="1">
      <alignment vertical="top"/>
    </xf>
    <xf numFmtId="0" fontId="16" fillId="9" borderId="0" xfId="11" applyFont="1" applyFill="1" applyAlignment="1">
      <alignment horizontal="left" vertical="top" wrapText="1"/>
    </xf>
    <xf numFmtId="0" fontId="36" fillId="9" borderId="0" xfId="11" applyFont="1" applyFill="1" applyAlignment="1">
      <alignment horizontal="left" vertical="top" wrapText="1"/>
    </xf>
    <xf numFmtId="2" fontId="45" fillId="9" borderId="0" xfId="11" applyNumberFormat="1" applyFont="1" applyFill="1"/>
    <xf numFmtId="0" fontId="2" fillId="9" borderId="0" xfId="4" applyFont="1" applyFill="1"/>
    <xf numFmtId="0" fontId="2" fillId="9" borderId="0" xfId="4" applyFont="1" applyFill="1" applyAlignment="1">
      <alignment wrapText="1"/>
    </xf>
    <xf numFmtId="0" fontId="3" fillId="0" borderId="0" xfId="4"/>
    <xf numFmtId="177" fontId="46" fillId="11" borderId="0" xfId="4" applyNumberFormat="1" applyFont="1" applyFill="1"/>
    <xf numFmtId="177" fontId="18" fillId="9" borderId="0" xfId="4" applyNumberFormat="1" applyFont="1" applyFill="1"/>
    <xf numFmtId="165" fontId="47" fillId="9" borderId="0" xfId="31" applyFont="1" applyFill="1" applyAlignment="1">
      <alignment horizontal="center" wrapText="1"/>
    </xf>
    <xf numFmtId="0" fontId="0" fillId="0" borderId="0" xfId="0" applyAlignment="1">
      <alignment horizontal="left" vertical="top" wrapText="1"/>
    </xf>
    <xf numFmtId="172" fontId="16" fillId="0" borderId="3" xfId="26" applyFont="1" applyFill="1" applyBorder="1" applyAlignment="1">
      <alignment horizontal="left"/>
    </xf>
    <xf numFmtId="0" fontId="27" fillId="0" borderId="3" xfId="0" applyFont="1" applyBorder="1"/>
    <xf numFmtId="0" fontId="1" fillId="9" borderId="0" xfId="4" applyFont="1" applyFill="1"/>
    <xf numFmtId="0" fontId="12" fillId="9" borderId="0" xfId="0" applyFont="1" applyFill="1"/>
    <xf numFmtId="0" fontId="41" fillId="0" borderId="0" xfId="0" applyFont="1"/>
    <xf numFmtId="0" fontId="3" fillId="0" borderId="0" xfId="4" applyAlignment="1">
      <alignment vertical="top" wrapText="1"/>
    </xf>
    <xf numFmtId="2" fontId="1" fillId="0" borderId="1" xfId="0" applyNumberFormat="1" applyFont="1" applyBorder="1" applyAlignment="1">
      <alignment horizontal="center" vertical="center"/>
    </xf>
    <xf numFmtId="2" fontId="1" fillId="0" borderId="2" xfId="0" applyNumberFormat="1" applyFont="1" applyBorder="1" applyAlignment="1">
      <alignment horizontal="center" vertical="center"/>
    </xf>
    <xf numFmtId="2" fontId="1" fillId="0" borderId="2" xfId="1" applyNumberFormat="1" applyFont="1" applyBorder="1" applyAlignment="1">
      <alignment horizontal="center" vertical="center" wrapText="1"/>
    </xf>
    <xf numFmtId="2" fontId="1" fillId="0" borderId="2" xfId="1" applyNumberFormat="1" applyFont="1" applyBorder="1" applyAlignment="1">
      <alignment horizontal="center" vertical="center" wrapText="1" readingOrder="1"/>
    </xf>
    <xf numFmtId="2" fontId="1" fillId="0" borderId="2" xfId="1" applyNumberFormat="1" applyFont="1" applyBorder="1" applyAlignment="1">
      <alignment horizontal="center" vertical="center"/>
    </xf>
    <xf numFmtId="2" fontId="1" fillId="0" borderId="1" xfId="1" applyNumberFormat="1" applyFont="1" applyBorder="1" applyAlignment="1">
      <alignment horizontal="center" vertical="center" wrapText="1"/>
    </xf>
    <xf numFmtId="1" fontId="1" fillId="0" borderId="1" xfId="1" applyNumberFormat="1" applyFont="1" applyBorder="1" applyAlignment="1">
      <alignment horizontal="center" vertical="center"/>
    </xf>
    <xf numFmtId="1" fontId="1" fillId="0" borderId="1" xfId="0" applyNumberFormat="1" applyFont="1" applyBorder="1" applyAlignment="1">
      <alignment horizontal="center"/>
    </xf>
    <xf numFmtId="1" fontId="1" fillId="0" borderId="1" xfId="1" applyNumberFormat="1" applyFont="1" applyBorder="1" applyAlignment="1">
      <alignment horizontal="center" vertical="center" wrapText="1"/>
    </xf>
    <xf numFmtId="1" fontId="16" fillId="9" borderId="1" xfId="4" applyNumberFormat="1" applyFont="1" applyFill="1" applyBorder="1" applyAlignment="1">
      <alignment horizontal="center" vertical="center" wrapText="1"/>
    </xf>
    <xf numFmtId="1" fontId="16" fillId="0" borderId="1" xfId="4" applyNumberFormat="1" applyFont="1" applyBorder="1" applyAlignment="1">
      <alignment horizontal="right" vertical="center" wrapText="1"/>
    </xf>
    <xf numFmtId="0" fontId="9" fillId="0" borderId="0" xfId="0" applyFont="1"/>
    <xf numFmtId="0" fontId="36" fillId="7" borderId="0" xfId="11" applyFont="1" applyFill="1" applyAlignment="1" applyProtection="1">
      <alignment horizontal="left" vertical="top" wrapText="1"/>
      <protection locked="0"/>
    </xf>
    <xf numFmtId="2" fontId="16" fillId="7" borderId="2" xfId="4" applyNumberFormat="1" applyFont="1" applyFill="1" applyBorder="1" applyAlignment="1" applyProtection="1">
      <alignment horizontal="center"/>
      <protection locked="0"/>
    </xf>
    <xf numFmtId="1" fontId="16" fillId="7" borderId="1" xfId="4" applyNumberFormat="1" applyFont="1" applyFill="1" applyBorder="1" applyAlignment="1" applyProtection="1">
      <alignment horizontal="center"/>
      <protection locked="0"/>
    </xf>
    <xf numFmtId="165" fontId="27" fillId="7" borderId="1" xfId="27" applyFont="1" applyFill="1" applyBorder="1" applyAlignment="1" applyProtection="1">
      <alignment vertical="center"/>
      <protection locked="0"/>
    </xf>
    <xf numFmtId="0" fontId="24" fillId="7" borderId="1" xfId="0" applyFont="1" applyFill="1" applyBorder="1" applyAlignment="1" applyProtection="1">
      <alignment horizontal="center" vertical="center"/>
      <protection locked="0"/>
    </xf>
    <xf numFmtId="172" fontId="16" fillId="5" borderId="3" xfId="26" applyFont="1" applyFill="1" applyBorder="1" applyAlignment="1" applyProtection="1">
      <alignment horizontal="center"/>
      <protection locked="0"/>
    </xf>
    <xf numFmtId="174" fontId="16" fillId="5" borderId="3" xfId="0" applyNumberFormat="1" applyFont="1" applyFill="1" applyBorder="1" applyAlignment="1" applyProtection="1">
      <alignment horizontal="center"/>
      <protection locked="0"/>
    </xf>
    <xf numFmtId="172" fontId="16" fillId="3" borderId="3" xfId="26" applyFont="1" applyFill="1" applyBorder="1" applyAlignment="1" applyProtection="1">
      <alignment horizontal="center"/>
      <protection locked="0"/>
    </xf>
    <xf numFmtId="174" fontId="16" fillId="3" borderId="3" xfId="0" applyNumberFormat="1" applyFont="1" applyFill="1" applyBorder="1" applyAlignment="1" applyProtection="1">
      <alignment horizontal="center"/>
      <protection locked="0"/>
    </xf>
    <xf numFmtId="165" fontId="49" fillId="9" borderId="0" xfId="31" applyFont="1" applyFill="1" applyAlignment="1">
      <alignment horizontal="left" wrapText="1"/>
    </xf>
    <xf numFmtId="0" fontId="50" fillId="9" borderId="0" xfId="4" applyFont="1" applyFill="1"/>
    <xf numFmtId="178" fontId="0" fillId="9" borderId="0" xfId="0" applyNumberFormat="1" applyFill="1"/>
    <xf numFmtId="178" fontId="0" fillId="0" borderId="0" xfId="0" applyNumberFormat="1"/>
    <xf numFmtId="172" fontId="16" fillId="3" borderId="3" xfId="26" applyFont="1" applyFill="1" applyBorder="1" applyAlignment="1" applyProtection="1">
      <alignment horizontal="center"/>
    </xf>
    <xf numFmtId="0" fontId="27" fillId="10" borderId="0" xfId="4" applyFont="1" applyFill="1" applyAlignment="1">
      <alignment horizontal="center"/>
    </xf>
    <xf numFmtId="0" fontId="3" fillId="0" borderId="0" xfId="4" applyAlignment="1">
      <alignment horizontal="left" vertical="top" wrapText="1"/>
    </xf>
    <xf numFmtId="0" fontId="36" fillId="7" borderId="0" xfId="11" applyFont="1" applyFill="1" applyAlignment="1" applyProtection="1">
      <alignment horizontal="left" vertical="top" wrapText="1"/>
      <protection locked="0"/>
    </xf>
    <xf numFmtId="166" fontId="16" fillId="0" borderId="0" xfId="15" applyFont="1" applyFill="1" applyAlignment="1">
      <alignment horizontal="left"/>
    </xf>
    <xf numFmtId="0" fontId="36" fillId="9" borderId="0" xfId="11" applyFont="1" applyFill="1" applyAlignment="1">
      <alignment horizontal="left" vertical="top" wrapText="1"/>
    </xf>
    <xf numFmtId="0" fontId="16" fillId="10" borderId="0" xfId="4" applyFont="1" applyFill="1" applyAlignment="1">
      <alignment horizontal="center" vertical="center" wrapText="1"/>
    </xf>
    <xf numFmtId="0" fontId="3" fillId="7" borderId="0" xfId="4" applyFill="1" applyAlignment="1">
      <alignment horizontal="center"/>
    </xf>
    <xf numFmtId="177" fontId="18" fillId="11" borderId="0" xfId="4" applyNumberFormat="1" applyFont="1" applyFill="1" applyAlignment="1">
      <alignment horizontal="center"/>
    </xf>
    <xf numFmtId="165" fontId="49" fillId="9" borderId="0" xfId="31" quotePrefix="1" applyFont="1" applyFill="1" applyAlignment="1">
      <alignment horizontal="left" wrapText="1"/>
    </xf>
    <xf numFmtId="165" fontId="49" fillId="9" borderId="0" xfId="31" applyFont="1" applyFill="1" applyAlignment="1">
      <alignment horizontal="left" wrapText="1"/>
    </xf>
    <xf numFmtId="1" fontId="27" fillId="7" borderId="10" xfId="4" applyNumberFormat="1" applyFont="1" applyFill="1" applyBorder="1" applyAlignment="1">
      <alignment horizontal="center" vertical="top" wrapText="1"/>
    </xf>
    <xf numFmtId="1" fontId="27" fillId="7" borderId="11" xfId="4" applyNumberFormat="1" applyFont="1" applyFill="1" applyBorder="1" applyAlignment="1">
      <alignment horizontal="center" vertical="top" wrapText="1"/>
    </xf>
    <xf numFmtId="1" fontId="16" fillId="7" borderId="5" xfId="4" applyNumberFormat="1" applyFont="1" applyFill="1" applyBorder="1" applyAlignment="1">
      <alignment horizontal="left" vertical="top" wrapText="1"/>
    </xf>
    <xf numFmtId="1" fontId="16" fillId="7" borderId="4" xfId="4" applyNumberFormat="1" applyFont="1" applyFill="1" applyBorder="1" applyAlignment="1">
      <alignment horizontal="left" vertical="top" wrapText="1"/>
    </xf>
    <xf numFmtId="1" fontId="16" fillId="7" borderId="6" xfId="4" applyNumberFormat="1" applyFont="1" applyFill="1" applyBorder="1" applyAlignment="1">
      <alignment horizontal="left" vertical="top" wrapText="1"/>
    </xf>
    <xf numFmtId="1" fontId="16" fillId="7" borderId="7" xfId="4" applyNumberFormat="1" applyFont="1" applyFill="1" applyBorder="1" applyAlignment="1">
      <alignment horizontal="left" vertical="top" wrapText="1"/>
    </xf>
    <xf numFmtId="1" fontId="16" fillId="7" borderId="8" xfId="4" applyNumberFormat="1" applyFont="1" applyFill="1" applyBorder="1" applyAlignment="1">
      <alignment horizontal="left" vertical="top" wrapText="1"/>
    </xf>
    <xf numFmtId="1" fontId="16" fillId="7" borderId="9" xfId="4" applyNumberFormat="1" applyFont="1" applyFill="1" applyBorder="1" applyAlignment="1">
      <alignment horizontal="left" vertical="top" wrapText="1"/>
    </xf>
    <xf numFmtId="2" fontId="27" fillId="7" borderId="0" xfId="11" applyNumberFormat="1" applyFont="1" applyFill="1" applyAlignment="1" applyProtection="1">
      <alignment horizontal="left" vertical="top" wrapText="1"/>
      <protection locked="0"/>
    </xf>
    <xf numFmtId="1" fontId="27" fillId="3" borderId="0" xfId="4" applyNumberFormat="1" applyFont="1" applyFill="1" applyAlignment="1" applyProtection="1">
      <alignment horizontal="right" vertical="top" wrapText="1"/>
      <protection locked="0"/>
    </xf>
    <xf numFmtId="43" fontId="27" fillId="8" borderId="13" xfId="2" applyFont="1" applyFill="1" applyBorder="1" applyAlignment="1">
      <alignment horizontal="center"/>
    </xf>
    <xf numFmtId="43" fontId="27" fillId="8" borderId="14" xfId="2" applyFont="1" applyFill="1" applyBorder="1" applyAlignment="1">
      <alignment horizontal="center"/>
    </xf>
    <xf numFmtId="43" fontId="27" fillId="8" borderId="2" xfId="2" applyFont="1" applyFill="1" applyBorder="1" applyAlignment="1">
      <alignment horizontal="center"/>
    </xf>
    <xf numFmtId="1" fontId="27" fillId="7" borderId="10" xfId="4" applyNumberFormat="1" applyFont="1" applyFill="1" applyBorder="1" applyAlignment="1">
      <alignment horizontal="center" vertical="top"/>
    </xf>
    <xf numFmtId="1" fontId="27" fillId="7" borderId="11" xfId="4" applyNumberFormat="1" applyFont="1" applyFill="1" applyBorder="1" applyAlignment="1">
      <alignment horizontal="center" vertical="top"/>
    </xf>
    <xf numFmtId="2" fontId="27" fillId="0" borderId="0" xfId="4" applyNumberFormat="1" applyFont="1" applyAlignment="1">
      <alignment horizontal="center"/>
    </xf>
    <xf numFmtId="0" fontId="27" fillId="7" borderId="0" xfId="11" applyFont="1" applyFill="1" applyAlignment="1" applyProtection="1">
      <alignment horizontal="left" vertical="top" wrapText="1"/>
      <protection locked="0"/>
    </xf>
    <xf numFmtId="0" fontId="2" fillId="3" borderId="0" xfId="0" applyFont="1" applyFill="1" applyAlignment="1">
      <alignment horizontal="center"/>
    </xf>
    <xf numFmtId="0" fontId="0" fillId="0" borderId="0" xfId="1" applyFont="1" applyAlignment="1">
      <alignment horizontal="left" vertical="center" wrapText="1" readingOrder="1"/>
    </xf>
    <xf numFmtId="0" fontId="36" fillId="0" borderId="0" xfId="11" applyFont="1" applyAlignment="1">
      <alignment horizontal="left" vertical="top" wrapText="1"/>
    </xf>
    <xf numFmtId="0" fontId="2" fillId="0" borderId="0" xfId="0" applyFont="1" applyAlignment="1">
      <alignment horizontal="left" vertical="top" wrapText="1"/>
    </xf>
    <xf numFmtId="0" fontId="51" fillId="9" borderId="0" xfId="4" applyFont="1" applyFill="1" applyAlignment="1">
      <alignment vertical="top" wrapText="1"/>
    </xf>
  </cellXfs>
  <cellStyles count="32">
    <cellStyle name="Comma_CALCULATIEBLAD.XLS" xfId="5" xr:uid="{00000000-0005-0000-0000-000000000000}"/>
    <cellStyle name="Currency [0]_AA BCR/ Basis ruimtestaat 13.0" xfId="6" xr:uid="{00000000-0005-0000-0000-000001000000}"/>
    <cellStyle name="Currency_AA BCR/ Basis ruimtestaat 13.0" xfId="7" xr:uid="{00000000-0005-0000-0000-000002000000}"/>
    <cellStyle name="Euro" xfId="26" xr:uid="{00000000-0005-0000-0000-000003000000}"/>
    <cellStyle name="Followed Hyperlink_AFRPPRIJS.xls" xfId="8" xr:uid="{00000000-0005-0000-0000-000004000000}"/>
    <cellStyle name="Komma" xfId="2" builtinId="3"/>
    <cellStyle name="Komma [0] 2" xfId="10" xr:uid="{00000000-0005-0000-0000-000006000000}"/>
    <cellStyle name="Komma [0] 2 2" xfId="20" xr:uid="{00000000-0005-0000-0000-000007000000}"/>
    <cellStyle name="Komma 2" xfId="9" xr:uid="{00000000-0005-0000-0000-000008000000}"/>
    <cellStyle name="Komma 2 2" xfId="19" xr:uid="{00000000-0005-0000-0000-000009000000}"/>
    <cellStyle name="Komma 3" xfId="15" xr:uid="{00000000-0005-0000-0000-00000A000000}"/>
    <cellStyle name="Komma 3 2" xfId="23" xr:uid="{00000000-0005-0000-0000-00000B000000}"/>
    <cellStyle name="Komma 4" xfId="24" xr:uid="{00000000-0005-0000-0000-00000C000000}"/>
    <cellStyle name="Komma 5" xfId="25" xr:uid="{00000000-0005-0000-0000-00000D000000}"/>
    <cellStyle name="Kop 1" xfId="30" builtinId="16"/>
    <cellStyle name="Normal" xfId="29" xr:uid="{00000000-0005-0000-0000-00000E000000}"/>
    <cellStyle name="Normal_CALCULATIEBLAD.XLS" xfId="11" xr:uid="{00000000-0005-0000-0000-00000F000000}"/>
    <cellStyle name="Ongedefinieerd" xfId="12" xr:uid="{00000000-0005-0000-0000-000010000000}"/>
    <cellStyle name="Ongedefinieerd 2" xfId="21" xr:uid="{00000000-0005-0000-0000-000011000000}"/>
    <cellStyle name="Procent" xfId="3" builtinId="5"/>
    <cellStyle name="Procent 2" xfId="13" xr:uid="{00000000-0005-0000-0000-000013000000}"/>
    <cellStyle name="Procent 2 2" xfId="22" xr:uid="{00000000-0005-0000-0000-000014000000}"/>
    <cellStyle name="RijNiveau_4" xfId="1" builtinId="1" iLevel="3"/>
    <cellStyle name="Standaard" xfId="0" builtinId="0"/>
    <cellStyle name="Standaard 2" xfId="4" xr:uid="{00000000-0005-0000-0000-000017000000}"/>
    <cellStyle name="Standaard 2 2" xfId="18" xr:uid="{00000000-0005-0000-0000-000018000000}"/>
    <cellStyle name="Standaard 3" xfId="17" xr:uid="{00000000-0005-0000-0000-000019000000}"/>
    <cellStyle name="Standaard 4" xfId="16" xr:uid="{00000000-0005-0000-0000-00001A000000}"/>
    <cellStyle name="Standaard 5" xfId="28" xr:uid="{00000000-0005-0000-0000-00001B000000}"/>
    <cellStyle name="Standaard_Blad1" xfId="14" xr:uid="{00000000-0005-0000-0000-00001C000000}"/>
    <cellStyle name="Valuta" xfId="27" builtinId="4"/>
    <cellStyle name="Valuta 2" xfId="31" xr:uid="{AA56EBFE-BE26-4F58-BB7E-28BB0A7278E0}"/>
  </cellStyles>
  <dxfs count="0"/>
  <tableStyles count="0" defaultTableStyle="TableStyleMedium2" defaultPivotStyle="PivotStyleLight16"/>
  <colors>
    <mruColors>
      <color rgb="FF00FFFF"/>
      <color rgb="FFFF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1</xdr:col>
      <xdr:colOff>2168470</xdr:colOff>
      <xdr:row>1</xdr:row>
      <xdr:rowOff>284269</xdr:rowOff>
    </xdr:to>
    <xdr:pic>
      <xdr:nvPicPr>
        <xdr:cNvPr id="2" name="Afbeelding 1">
          <a:extLst>
            <a:ext uri="{FF2B5EF4-FFF2-40B4-BE49-F238E27FC236}">
              <a16:creationId xmlns:a16="http://schemas.microsoft.com/office/drawing/2014/main" id="{778E3588-E26F-4B71-836F-9D2B729963CF}"/>
            </a:ext>
          </a:extLst>
        </xdr:cNvPr>
        <xdr:cNvPicPr>
          <a:picLocks noChangeAspect="1"/>
        </xdr:cNvPicPr>
      </xdr:nvPicPr>
      <xdr:blipFill>
        <a:blip xmlns:r="http://schemas.openxmlformats.org/officeDocument/2006/relationships" r:embed="rId1"/>
        <a:stretch>
          <a:fillRect/>
        </a:stretch>
      </xdr:blipFill>
      <xdr:spPr>
        <a:xfrm>
          <a:off x="104775" y="123825"/>
          <a:ext cx="2292295" cy="493819"/>
        </a:xfrm>
        <a:prstGeom prst="rect">
          <a:avLst/>
        </a:prstGeom>
      </xdr:spPr>
    </xdr:pic>
    <xdr:clientData/>
  </xdr:twoCellAnchor>
  <xdr:twoCellAnchor editAs="oneCell">
    <xdr:from>
      <xdr:col>1</xdr:col>
      <xdr:colOff>4276725</xdr:colOff>
      <xdr:row>0</xdr:row>
      <xdr:rowOff>0</xdr:rowOff>
    </xdr:from>
    <xdr:to>
      <xdr:col>2</xdr:col>
      <xdr:colOff>289003</xdr:colOff>
      <xdr:row>2</xdr:row>
      <xdr:rowOff>55687</xdr:rowOff>
    </xdr:to>
    <xdr:pic>
      <xdr:nvPicPr>
        <xdr:cNvPr id="3" name="Afbeelding 2">
          <a:extLst>
            <a:ext uri="{FF2B5EF4-FFF2-40B4-BE49-F238E27FC236}">
              <a16:creationId xmlns:a16="http://schemas.microsoft.com/office/drawing/2014/main" id="{C4B7901B-C75A-3676-116E-EEB978422AE3}"/>
            </a:ext>
          </a:extLst>
        </xdr:cNvPr>
        <xdr:cNvPicPr>
          <a:picLocks noChangeAspect="1"/>
        </xdr:cNvPicPr>
      </xdr:nvPicPr>
      <xdr:blipFill>
        <a:blip xmlns:r="http://schemas.openxmlformats.org/officeDocument/2006/relationships" r:embed="rId2"/>
        <a:stretch>
          <a:fillRect/>
        </a:stretch>
      </xdr:blipFill>
      <xdr:spPr>
        <a:xfrm>
          <a:off x="4514850" y="0"/>
          <a:ext cx="2365453" cy="7033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190500</xdr:rowOff>
    </xdr:from>
    <xdr:to>
      <xdr:col>0</xdr:col>
      <xdr:colOff>2416120</xdr:colOff>
      <xdr:row>2</xdr:row>
      <xdr:rowOff>17569</xdr:rowOff>
    </xdr:to>
    <xdr:pic>
      <xdr:nvPicPr>
        <xdr:cNvPr id="2" name="Afbeelding 1">
          <a:extLst>
            <a:ext uri="{FF2B5EF4-FFF2-40B4-BE49-F238E27FC236}">
              <a16:creationId xmlns:a16="http://schemas.microsoft.com/office/drawing/2014/main" id="{089C3B39-FC39-4D8F-9083-89BD46B40445}"/>
            </a:ext>
          </a:extLst>
        </xdr:cNvPr>
        <xdr:cNvPicPr>
          <a:picLocks noChangeAspect="1"/>
        </xdr:cNvPicPr>
      </xdr:nvPicPr>
      <xdr:blipFill>
        <a:blip xmlns:r="http://schemas.openxmlformats.org/officeDocument/2006/relationships" r:embed="rId1"/>
        <a:stretch>
          <a:fillRect/>
        </a:stretch>
      </xdr:blipFill>
      <xdr:spPr>
        <a:xfrm>
          <a:off x="123825" y="190500"/>
          <a:ext cx="2292295" cy="493819"/>
        </a:xfrm>
        <a:prstGeom prst="rect">
          <a:avLst/>
        </a:prstGeom>
      </xdr:spPr>
    </xdr:pic>
    <xdr:clientData/>
  </xdr:twoCellAnchor>
  <xdr:twoCellAnchor editAs="oneCell">
    <xdr:from>
      <xdr:col>1</xdr:col>
      <xdr:colOff>1000125</xdr:colOff>
      <xdr:row>0</xdr:row>
      <xdr:rowOff>95250</xdr:rowOff>
    </xdr:from>
    <xdr:to>
      <xdr:col>4</xdr:col>
      <xdr:colOff>282906</xdr:colOff>
      <xdr:row>2</xdr:row>
      <xdr:rowOff>152461</xdr:rowOff>
    </xdr:to>
    <xdr:pic>
      <xdr:nvPicPr>
        <xdr:cNvPr id="4" name="Afbeelding 3">
          <a:extLst>
            <a:ext uri="{FF2B5EF4-FFF2-40B4-BE49-F238E27FC236}">
              <a16:creationId xmlns:a16="http://schemas.microsoft.com/office/drawing/2014/main" id="{8A4393F9-DFCB-DF5F-D67B-DBFFB12D92B6}"/>
            </a:ext>
          </a:extLst>
        </xdr:cNvPr>
        <xdr:cNvPicPr>
          <a:picLocks noChangeAspect="1"/>
        </xdr:cNvPicPr>
      </xdr:nvPicPr>
      <xdr:blipFill>
        <a:blip xmlns:r="http://schemas.openxmlformats.org/officeDocument/2006/relationships" r:embed="rId2"/>
        <a:stretch>
          <a:fillRect/>
        </a:stretch>
      </xdr:blipFill>
      <xdr:spPr>
        <a:xfrm>
          <a:off x="4105275" y="95250"/>
          <a:ext cx="2359356" cy="704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209550</xdr:colOff>
      <xdr:row>1</xdr:row>
      <xdr:rowOff>85725</xdr:rowOff>
    </xdr:from>
    <xdr:to>
      <xdr:col>18</xdr:col>
      <xdr:colOff>63445</xdr:colOff>
      <xdr:row>3</xdr:row>
      <xdr:rowOff>179494</xdr:rowOff>
    </xdr:to>
    <xdr:pic>
      <xdr:nvPicPr>
        <xdr:cNvPr id="2" name="Afbeelding 1">
          <a:extLst>
            <a:ext uri="{FF2B5EF4-FFF2-40B4-BE49-F238E27FC236}">
              <a16:creationId xmlns:a16="http://schemas.microsoft.com/office/drawing/2014/main" id="{CB3398AE-F369-4EE1-BF27-307D3FE852A2}"/>
            </a:ext>
          </a:extLst>
        </xdr:cNvPr>
        <xdr:cNvPicPr>
          <a:picLocks noChangeAspect="1"/>
        </xdr:cNvPicPr>
      </xdr:nvPicPr>
      <xdr:blipFill>
        <a:blip xmlns:r="http://schemas.openxmlformats.org/officeDocument/2006/relationships" r:embed="rId1"/>
        <a:stretch>
          <a:fillRect/>
        </a:stretch>
      </xdr:blipFill>
      <xdr:spPr>
        <a:xfrm>
          <a:off x="12839700" y="352425"/>
          <a:ext cx="2292295" cy="493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714375</xdr:colOff>
      <xdr:row>0</xdr:row>
      <xdr:rowOff>200025</xdr:rowOff>
    </xdr:from>
    <xdr:to>
      <xdr:col>12</xdr:col>
      <xdr:colOff>101545</xdr:colOff>
      <xdr:row>3</xdr:row>
      <xdr:rowOff>103294</xdr:rowOff>
    </xdr:to>
    <xdr:pic>
      <xdr:nvPicPr>
        <xdr:cNvPr id="2" name="Afbeelding 1">
          <a:extLst>
            <a:ext uri="{FF2B5EF4-FFF2-40B4-BE49-F238E27FC236}">
              <a16:creationId xmlns:a16="http://schemas.microsoft.com/office/drawing/2014/main" id="{E07D99E2-2AB5-4686-ADF4-615463A3A0FD}"/>
            </a:ext>
          </a:extLst>
        </xdr:cNvPr>
        <xdr:cNvPicPr>
          <a:picLocks noChangeAspect="1"/>
        </xdr:cNvPicPr>
      </xdr:nvPicPr>
      <xdr:blipFill>
        <a:blip xmlns:r="http://schemas.openxmlformats.org/officeDocument/2006/relationships" r:embed="rId1"/>
        <a:stretch>
          <a:fillRect/>
        </a:stretch>
      </xdr:blipFill>
      <xdr:spPr>
        <a:xfrm>
          <a:off x="12239625" y="200025"/>
          <a:ext cx="2292295" cy="4938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542925</xdr:colOff>
      <xdr:row>1</xdr:row>
      <xdr:rowOff>123825</xdr:rowOff>
    </xdr:from>
    <xdr:to>
      <xdr:col>11</xdr:col>
      <xdr:colOff>6295</xdr:colOff>
      <xdr:row>4</xdr:row>
      <xdr:rowOff>46144</xdr:rowOff>
    </xdr:to>
    <xdr:pic>
      <xdr:nvPicPr>
        <xdr:cNvPr id="2" name="Afbeelding 1">
          <a:extLst>
            <a:ext uri="{FF2B5EF4-FFF2-40B4-BE49-F238E27FC236}">
              <a16:creationId xmlns:a16="http://schemas.microsoft.com/office/drawing/2014/main" id="{733DF106-99DA-43B6-9490-6EAD2A40F29D}"/>
            </a:ext>
          </a:extLst>
        </xdr:cNvPr>
        <xdr:cNvPicPr>
          <a:picLocks noChangeAspect="1"/>
        </xdr:cNvPicPr>
      </xdr:nvPicPr>
      <xdr:blipFill>
        <a:blip xmlns:r="http://schemas.openxmlformats.org/officeDocument/2006/relationships" r:embed="rId1"/>
        <a:stretch>
          <a:fillRect/>
        </a:stretch>
      </xdr:blipFill>
      <xdr:spPr>
        <a:xfrm>
          <a:off x="8029575" y="390525"/>
          <a:ext cx="2292295" cy="49381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C9F50-504B-4BF7-A6F2-025A1FEE06EE}">
  <dimension ref="A1:O26"/>
  <sheetViews>
    <sheetView workbookViewId="0">
      <selection activeCell="G14" sqref="G14"/>
    </sheetView>
  </sheetViews>
  <sheetFormatPr defaultColWidth="9.109375" defaultRowHeight="12.6"/>
  <cols>
    <col min="1" max="1" width="3.44140625" style="167" customWidth="1"/>
    <col min="2" max="2" width="92.6640625" style="167" customWidth="1"/>
    <col min="3" max="16384" width="9.109375" style="167"/>
  </cols>
  <sheetData>
    <row r="1" spans="1:15" s="156" customFormat="1" ht="25.8">
      <c r="A1" s="155"/>
      <c r="B1"/>
      <c r="C1" s="154"/>
      <c r="D1" s="154"/>
      <c r="E1" s="154"/>
      <c r="F1" s="154"/>
      <c r="G1" s="154"/>
    </row>
    <row r="2" spans="1:15" s="156" customFormat="1" ht="25.8">
      <c r="A2" s="155"/>
      <c r="B2" s="154"/>
      <c r="C2" s="154"/>
      <c r="D2" s="154"/>
      <c r="E2" s="154"/>
      <c r="F2" s="154"/>
      <c r="G2" s="154"/>
    </row>
    <row r="3" spans="1:15" s="156" customFormat="1" ht="25.8">
      <c r="A3" s="155"/>
      <c r="B3" s="154"/>
      <c r="C3" s="154"/>
      <c r="D3" s="154"/>
      <c r="E3" s="154"/>
      <c r="F3" s="154"/>
      <c r="G3" s="154"/>
    </row>
    <row r="4" spans="1:15" s="156" customFormat="1" ht="21">
      <c r="A4" s="157" t="s">
        <v>830</v>
      </c>
      <c r="B4" s="158"/>
      <c r="C4" s="158"/>
      <c r="D4" s="158"/>
      <c r="E4" s="159"/>
      <c r="F4" s="154"/>
      <c r="G4" s="154"/>
    </row>
    <row r="5" spans="1:15" ht="14.4">
      <c r="A5" s="113"/>
      <c r="B5" s="113"/>
      <c r="C5" s="113"/>
      <c r="D5" s="113"/>
      <c r="E5" s="160"/>
      <c r="F5" s="161"/>
      <c r="G5" s="162"/>
      <c r="H5" s="163"/>
      <c r="I5" s="164"/>
      <c r="J5" s="164"/>
      <c r="K5" s="164"/>
      <c r="L5" s="164"/>
      <c r="M5" s="164"/>
      <c r="N5" s="165"/>
      <c r="O5" s="166"/>
    </row>
    <row r="6" spans="1:15" ht="19.8" thickBot="1">
      <c r="A6" s="168" t="s">
        <v>0</v>
      </c>
      <c r="B6" s="168"/>
      <c r="C6" s="169"/>
      <c r="D6" s="169"/>
      <c r="E6" s="169"/>
      <c r="F6" s="166"/>
    </row>
    <row r="7" spans="1:15" ht="19.2">
      <c r="A7" s="169"/>
      <c r="B7" s="169"/>
      <c r="C7" s="169"/>
      <c r="D7" s="169"/>
      <c r="E7" s="169"/>
      <c r="F7" s="166"/>
    </row>
    <row r="8" spans="1:15" ht="14.4">
      <c r="A8" s="1" t="s">
        <v>1</v>
      </c>
      <c r="B8" s="1"/>
    </row>
    <row r="9" spans="1:15" ht="14.4">
      <c r="A9" s="215" t="s">
        <v>2</v>
      </c>
      <c r="B9" s="215"/>
    </row>
    <row r="11" spans="1:15">
      <c r="A11" s="170" t="s">
        <v>3</v>
      </c>
      <c r="B11" s="171" t="s">
        <v>4</v>
      </c>
    </row>
    <row r="12" spans="1:15" ht="25.2">
      <c r="A12" s="170" t="s">
        <v>5</v>
      </c>
      <c r="B12" s="171" t="s">
        <v>6</v>
      </c>
    </row>
    <row r="13" spans="1:15" ht="50.4">
      <c r="A13" s="170" t="s">
        <v>7</v>
      </c>
      <c r="B13" s="171" t="s">
        <v>8</v>
      </c>
      <c r="D13" s="185"/>
    </row>
    <row r="14" spans="1:15" ht="25.2">
      <c r="A14" s="170" t="s">
        <v>9</v>
      </c>
      <c r="B14" s="171" t="s">
        <v>10</v>
      </c>
    </row>
    <row r="15" spans="1:15" ht="25.2">
      <c r="A15" s="170" t="s">
        <v>11</v>
      </c>
      <c r="B15" s="171" t="s">
        <v>12</v>
      </c>
    </row>
    <row r="16" spans="1:15" ht="25.2">
      <c r="A16" s="170" t="s">
        <v>13</v>
      </c>
      <c r="B16" s="171" t="s">
        <v>14</v>
      </c>
    </row>
    <row r="17" spans="1:4" ht="14.4">
      <c r="A17" s="170" t="s">
        <v>15</v>
      </c>
      <c r="B17" s="188" t="s">
        <v>16</v>
      </c>
    </row>
    <row r="18" spans="1:4" ht="37.799999999999997">
      <c r="A18" s="170" t="s">
        <v>17</v>
      </c>
      <c r="B18" s="171" t="s">
        <v>18</v>
      </c>
    </row>
    <row r="19" spans="1:4" ht="25.2">
      <c r="A19" s="170" t="s">
        <v>19</v>
      </c>
      <c r="B19" s="171" t="s">
        <v>836</v>
      </c>
      <c r="D19" s="185"/>
    </row>
    <row r="20" spans="1:4" ht="14.4">
      <c r="A20" s="170" t="s">
        <v>20</v>
      </c>
      <c r="B20" s="246" t="s">
        <v>835</v>
      </c>
      <c r="D20" s="185"/>
    </row>
    <row r="21" spans="1:4" ht="43.2">
      <c r="A21" s="170" t="s">
        <v>21</v>
      </c>
      <c r="B21" s="171" t="s">
        <v>837</v>
      </c>
      <c r="D21" s="185"/>
    </row>
    <row r="22" spans="1:4">
      <c r="A22" s="170"/>
      <c r="B22" s="171"/>
    </row>
    <row r="23" spans="1:4">
      <c r="A23" s="170"/>
      <c r="B23" s="171"/>
    </row>
    <row r="24" spans="1:4">
      <c r="A24" s="170"/>
      <c r="B24" s="171"/>
    </row>
    <row r="25" spans="1:4">
      <c r="A25" s="170"/>
      <c r="B25" s="171"/>
    </row>
    <row r="26" spans="1:4">
      <c r="A26" s="172"/>
      <c r="B26" s="171"/>
    </row>
  </sheetData>
  <sheetProtection algorithmName="SHA-512" hashValue="OTbginBiPw235DaOoAcg8zrIXD+iuue0AAnyeZc6jNxJUT51OKSa39vLi+yniupZKcUwwTsGFXOwh9DqhYdJrw==" saltValue="Z/ah/1QBkFm4/0qKtwzGbQ==" spinCount="100000" sheet="1" objects="1" scenarios="1"/>
  <mergeCells count="2">
    <mergeCell ref="A8:B8"/>
    <mergeCell ref="A9:B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164C1-8963-4AAF-9D33-1D458F9EBE89}">
  <dimension ref="A1:K33"/>
  <sheetViews>
    <sheetView tabSelected="1" workbookViewId="0">
      <selection activeCell="I8" sqref="I8"/>
    </sheetView>
  </sheetViews>
  <sheetFormatPr defaultColWidth="9.109375" defaultRowHeight="14.4"/>
  <cols>
    <col min="1" max="1" width="45.33203125" style="154" customWidth="1"/>
    <col min="2" max="2" width="15.5546875" style="154" customWidth="1"/>
    <col min="3" max="3" width="11.44140625" style="154" customWidth="1"/>
    <col min="4" max="4" width="18" style="154" customWidth="1"/>
    <col min="5" max="5" width="9.109375" style="154"/>
    <col min="6" max="6" width="11.6640625" style="154" bestFit="1" customWidth="1"/>
    <col min="7" max="7" width="11.5546875" style="154" bestFit="1" customWidth="1"/>
    <col min="8" max="16384" width="9.109375" style="154"/>
  </cols>
  <sheetData>
    <row r="1" spans="1:8" ht="25.8">
      <c r="A1" s="155"/>
    </row>
    <row r="2" spans="1:8" ht="25.8">
      <c r="A2" s="187"/>
    </row>
    <row r="3" spans="1:8" ht="25.8">
      <c r="A3" s="155"/>
    </row>
    <row r="4" spans="1:8" ht="21">
      <c r="A4" s="157" t="s">
        <v>831</v>
      </c>
      <c r="B4" s="158"/>
      <c r="C4" s="158"/>
      <c r="D4" s="158"/>
      <c r="E4" s="159"/>
    </row>
    <row r="5" spans="1:8">
      <c r="A5" s="113"/>
      <c r="B5" s="113"/>
      <c r="C5" s="113"/>
      <c r="D5" s="113"/>
      <c r="E5" s="160"/>
      <c r="F5" s="161"/>
      <c r="G5" s="162"/>
    </row>
    <row r="6" spans="1:8" ht="19.8" thickBot="1">
      <c r="A6" s="168" t="s">
        <v>22</v>
      </c>
      <c r="B6" s="168"/>
      <c r="C6" s="169"/>
      <c r="D6" s="169"/>
      <c r="E6" s="169"/>
      <c r="F6" s="166"/>
      <c r="G6" s="167"/>
    </row>
    <row r="7" spans="1:8">
      <c r="A7" s="167" t="s">
        <v>23</v>
      </c>
      <c r="B7" s="218" t="s">
        <v>24</v>
      </c>
      <c r="C7" s="218"/>
      <c r="D7" s="218"/>
    </row>
    <row r="8" spans="1:8">
      <c r="A8" s="167" t="s">
        <v>25</v>
      </c>
      <c r="B8" s="219" t="str">
        <f>IF(A27="naam inschrijver invullen","&lt;&lt;vul de naam in op het inschrijfblad&gt;&gt;",A27)</f>
        <v>&lt;&lt;vul de naam in op het inschrijfblad&gt;&gt;</v>
      </c>
      <c r="C8" s="219"/>
      <c r="D8" s="219"/>
    </row>
    <row r="9" spans="1:8">
      <c r="A9" s="167"/>
      <c r="B9" s="173"/>
      <c r="C9" s="174"/>
      <c r="D9" s="174"/>
    </row>
    <row r="10" spans="1:8">
      <c r="A10" s="220" t="s">
        <v>26</v>
      </c>
      <c r="B10" s="220"/>
      <c r="C10" s="220"/>
      <c r="D10" s="220"/>
    </row>
    <row r="11" spans="1:8">
      <c r="A11" s="221" t="s">
        <v>27</v>
      </c>
      <c r="B11" s="221"/>
      <c r="C11" s="221"/>
      <c r="D11" s="221"/>
    </row>
    <row r="12" spans="1:8">
      <c r="A12" s="222" t="s">
        <v>28</v>
      </c>
      <c r="B12" s="222"/>
      <c r="C12" s="222"/>
      <c r="D12" s="222"/>
    </row>
    <row r="13" spans="1:8">
      <c r="A13" s="167"/>
      <c r="B13" s="167"/>
      <c r="C13" s="167"/>
      <c r="D13" s="167"/>
    </row>
    <row r="14" spans="1:8" ht="15.6">
      <c r="A14" s="175" t="s">
        <v>29</v>
      </c>
      <c r="B14" s="167"/>
      <c r="C14" s="167"/>
      <c r="D14" s="167"/>
    </row>
    <row r="15" spans="1:8">
      <c r="A15" s="176" t="s">
        <v>30</v>
      </c>
      <c r="B15" s="176" t="s">
        <v>31</v>
      </c>
      <c r="C15" s="177"/>
      <c r="D15" s="167"/>
    </row>
    <row r="16" spans="1:8" ht="16.2">
      <c r="A16" s="178" t="s">
        <v>32</v>
      </c>
      <c r="B16" s="179">
        <f>Totalen!R18</f>
        <v>0</v>
      </c>
      <c r="C16" s="180"/>
      <c r="D16" s="180"/>
      <c r="F16" s="154" t="s">
        <v>33</v>
      </c>
      <c r="G16" s="213">
        <v>401379.27</v>
      </c>
      <c r="H16" s="154" t="s">
        <v>34</v>
      </c>
    </row>
    <row r="17" spans="1:11">
      <c r="A17" s="167"/>
      <c r="B17" s="223"/>
      <c r="C17" s="224"/>
      <c r="D17" s="224"/>
      <c r="F17" s="154" t="s">
        <v>35</v>
      </c>
      <c r="G17" s="212">
        <v>450527.75</v>
      </c>
      <c r="H17" s="154" t="s">
        <v>34</v>
      </c>
    </row>
    <row r="18" spans="1:11" ht="27" customHeight="1">
      <c r="A18" s="167"/>
      <c r="B18" s="224"/>
      <c r="C18" s="224"/>
      <c r="D18" s="224"/>
      <c r="G18" s="186"/>
      <c r="H18" s="186"/>
      <c r="I18" s="186"/>
      <c r="J18" s="186"/>
      <c r="K18" s="186"/>
    </row>
    <row r="19" spans="1:11" ht="27" customHeight="1">
      <c r="A19" s="211" t="str">
        <f>IF(B16&gt;0,IF(OR(B16&lt;G16,B16&gt;G17), "let op: uw prijs valt buiten de gestelde bodem- en plafondprijs. Uw inschrijving wordt hiermee ongeldig",""),"")</f>
        <v/>
      </c>
      <c r="B19" s="210"/>
      <c r="C19" s="210"/>
      <c r="D19" s="210"/>
      <c r="G19" s="186"/>
      <c r="H19" s="186"/>
      <c r="I19" s="186"/>
      <c r="J19" s="186"/>
      <c r="K19" s="186"/>
    </row>
    <row r="20" spans="1:11">
      <c r="A20" s="167"/>
      <c r="B20" s="181"/>
      <c r="C20" s="181"/>
      <c r="D20" s="181"/>
    </row>
    <row r="21" spans="1:11">
      <c r="A21" s="216" t="s">
        <v>36</v>
      </c>
      <c r="B21" s="216"/>
      <c r="C21" s="216"/>
      <c r="D21" s="216"/>
    </row>
    <row r="22" spans="1:11">
      <c r="A22" s="167"/>
      <c r="B22" s="167"/>
      <c r="C22" s="167"/>
      <c r="D22" s="167"/>
    </row>
    <row r="23" spans="1:11" ht="15.6">
      <c r="A23" s="175" t="s">
        <v>37</v>
      </c>
      <c r="B23" s="167"/>
      <c r="C23" s="167"/>
      <c r="D23" s="167"/>
    </row>
    <row r="24" spans="1:11">
      <c r="A24" s="167"/>
      <c r="B24" s="167"/>
      <c r="C24" s="167"/>
      <c r="D24" s="167"/>
    </row>
    <row r="25" spans="1:11">
      <c r="A25" s="201" t="s">
        <v>38</v>
      </c>
      <c r="B25" s="167"/>
      <c r="C25" s="167"/>
      <c r="D25" s="167"/>
    </row>
    <row r="26" spans="1:11">
      <c r="A26" s="201" t="s">
        <v>39</v>
      </c>
      <c r="B26" s="167"/>
      <c r="C26" s="167"/>
      <c r="D26" s="167"/>
    </row>
    <row r="27" spans="1:11">
      <c r="A27" s="201" t="s">
        <v>40</v>
      </c>
      <c r="B27" s="167"/>
      <c r="C27" s="167"/>
      <c r="D27" s="167"/>
    </row>
    <row r="28" spans="1:11">
      <c r="A28" s="201" t="s">
        <v>41</v>
      </c>
      <c r="B28" s="167"/>
      <c r="C28" s="167"/>
      <c r="D28" s="167"/>
    </row>
    <row r="29" spans="1:11">
      <c r="A29" s="171"/>
      <c r="B29" s="167"/>
      <c r="C29" s="167"/>
      <c r="D29" s="167"/>
    </row>
    <row r="30" spans="1:11">
      <c r="A30" s="171" t="s">
        <v>42</v>
      </c>
      <c r="B30" s="167"/>
      <c r="C30" s="167"/>
      <c r="D30" s="167"/>
    </row>
    <row r="31" spans="1:11" ht="60.75" customHeight="1">
      <c r="A31" s="217"/>
      <c r="B31" s="217"/>
      <c r="C31" s="217"/>
      <c r="D31" s="178"/>
    </row>
    <row r="32" spans="1:11">
      <c r="A32" s="167"/>
      <c r="B32" s="167"/>
      <c r="C32" s="167"/>
      <c r="D32" s="167"/>
    </row>
    <row r="33" spans="1:4">
      <c r="A33" s="167"/>
      <c r="B33" s="167"/>
      <c r="C33" s="167"/>
      <c r="D33" s="167"/>
    </row>
  </sheetData>
  <sheetProtection algorithmName="SHA-512" hashValue="Y9DFHV1ebmfHIdxdNi1THA5EG4MpVkdyzj9R9MfysP5oIFeA3KBdMB1h5KYWoMzDkFzhcak8cs92CILtmZ1Crw==" saltValue="6+KlOcRqob4l5TsmWdf+xA==" spinCount="100000" sheet="1" objects="1" scenarios="1"/>
  <mergeCells count="8">
    <mergeCell ref="A21:D21"/>
    <mergeCell ref="A31:C31"/>
    <mergeCell ref="B7:D7"/>
    <mergeCell ref="B8:D8"/>
    <mergeCell ref="A10:D10"/>
    <mergeCell ref="A11:D11"/>
    <mergeCell ref="A12:D12"/>
    <mergeCell ref="B17:D18"/>
  </mergeCells>
  <pageMargins left="0.7" right="0.7" top="0.75" bottom="0.75" header="0.3" footer="0.3"/>
  <pageSetup paperSize="9"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pageSetUpPr fitToPage="1"/>
  </sheetPr>
  <dimension ref="A1:AA151"/>
  <sheetViews>
    <sheetView showGridLines="0" zoomScaleNormal="100" workbookViewId="0">
      <selection activeCell="A2" sqref="A2"/>
    </sheetView>
  </sheetViews>
  <sheetFormatPr defaultRowHeight="14.4"/>
  <cols>
    <col min="1" max="1" width="20.109375" customWidth="1"/>
    <col min="2" max="2" width="15.6640625" customWidth="1"/>
    <col min="3" max="3" width="28" bestFit="1" customWidth="1"/>
    <col min="4" max="4" width="20" bestFit="1" customWidth="1"/>
    <col min="5" max="5" width="12.88671875" style="21" customWidth="1"/>
    <col min="6" max="6" width="12.6640625" customWidth="1"/>
    <col min="7" max="7" width="15.6640625" customWidth="1"/>
    <col min="8" max="8" width="17.6640625" customWidth="1"/>
    <col min="13" max="13" width="7.5546875" customWidth="1"/>
  </cols>
  <sheetData>
    <row r="1" spans="1:27" ht="21">
      <c r="A1" s="148" t="s">
        <v>832</v>
      </c>
      <c r="B1" s="31"/>
      <c r="C1" s="31"/>
      <c r="D1" s="31"/>
      <c r="E1" s="32"/>
      <c r="F1" s="31"/>
      <c r="G1" s="33"/>
      <c r="H1" s="34"/>
      <c r="I1" s="35"/>
      <c r="J1" s="35"/>
      <c r="K1" s="35"/>
      <c r="L1" s="35"/>
      <c r="M1" s="35"/>
      <c r="N1" s="2"/>
      <c r="O1" s="3"/>
    </row>
    <row r="2" spans="1:27" ht="16.2">
      <c r="A2" s="36"/>
      <c r="B2" s="36"/>
      <c r="C2" s="36"/>
      <c r="D2" s="36"/>
      <c r="E2" s="37"/>
      <c r="F2" s="36"/>
      <c r="G2" s="38"/>
      <c r="H2" s="39"/>
      <c r="I2" s="36"/>
      <c r="J2" s="36"/>
      <c r="K2" s="36"/>
      <c r="L2" s="36"/>
      <c r="M2" s="36"/>
      <c r="N2" s="4"/>
      <c r="O2" s="4"/>
    </row>
    <row r="3" spans="1:27" ht="16.2">
      <c r="A3" s="40" t="s">
        <v>43</v>
      </c>
      <c r="B3" s="40"/>
      <c r="C3" s="40" t="str">
        <f>Inschrijfblad!B7</f>
        <v>Onderwijsgroep Oost-Brabant</v>
      </c>
      <c r="D3" s="40"/>
      <c r="E3" s="152"/>
      <c r="F3" s="41"/>
      <c r="G3" s="24"/>
      <c r="H3" s="24"/>
      <c r="I3" s="24"/>
      <c r="J3" s="24"/>
      <c r="K3" s="24"/>
      <c r="L3" s="24"/>
      <c r="M3" s="24"/>
      <c r="N3" s="4"/>
      <c r="O3" s="4"/>
    </row>
    <row r="4" spans="1:27" ht="16.2">
      <c r="A4" s="40" t="s">
        <v>44</v>
      </c>
      <c r="B4" s="40"/>
      <c r="C4" s="233"/>
      <c r="D4" s="233"/>
      <c r="E4" s="42"/>
      <c r="F4" s="41"/>
      <c r="G4" s="225" t="s">
        <v>45</v>
      </c>
      <c r="H4" s="227" t="s">
        <v>46</v>
      </c>
      <c r="I4" s="228"/>
      <c r="J4" s="228"/>
      <c r="K4" s="228"/>
      <c r="L4" s="228"/>
      <c r="M4" s="229"/>
      <c r="N4" s="4"/>
      <c r="O4" s="4"/>
    </row>
    <row r="5" spans="1:27" ht="16.2">
      <c r="A5" s="43"/>
      <c r="B5" s="40"/>
      <c r="C5" s="233"/>
      <c r="D5" s="233"/>
      <c r="E5" s="42"/>
      <c r="F5" s="41"/>
      <c r="G5" s="226"/>
      <c r="H5" s="230"/>
      <c r="I5" s="231"/>
      <c r="J5" s="231"/>
      <c r="K5" s="231"/>
      <c r="L5" s="231"/>
      <c r="M5" s="232"/>
      <c r="N5" s="4"/>
      <c r="O5" s="4"/>
    </row>
    <row r="6" spans="1:27" ht="12" customHeight="1">
      <c r="A6" s="44"/>
      <c r="B6" s="44"/>
      <c r="C6" s="44"/>
      <c r="D6" s="44"/>
      <c r="E6" s="45"/>
      <c r="F6" s="44"/>
      <c r="G6" s="33"/>
      <c r="H6" s="34"/>
      <c r="I6" s="35"/>
      <c r="J6" s="36"/>
      <c r="K6" s="35"/>
      <c r="L6" s="35"/>
      <c r="M6" s="35"/>
      <c r="N6" s="2"/>
      <c r="O6" s="3"/>
    </row>
    <row r="7" spans="1:27" ht="73.5" customHeight="1">
      <c r="A7" s="46" t="s">
        <v>47</v>
      </c>
      <c r="B7" s="46" t="s">
        <v>48</v>
      </c>
      <c r="C7" s="46" t="s">
        <v>49</v>
      </c>
      <c r="D7" s="46" t="s">
        <v>50</v>
      </c>
      <c r="E7" s="46" t="s">
        <v>51</v>
      </c>
      <c r="F7" s="46" t="s">
        <v>52</v>
      </c>
      <c r="G7" s="47" t="s">
        <v>53</v>
      </c>
      <c r="H7" s="48" t="s">
        <v>54</v>
      </c>
      <c r="I7" s="35"/>
      <c r="J7" s="150" t="s">
        <v>55</v>
      </c>
      <c r="K7" s="150" t="s">
        <v>56</v>
      </c>
      <c r="L7" s="150" t="s">
        <v>57</v>
      </c>
      <c r="M7" s="150" t="s">
        <v>58</v>
      </c>
      <c r="N7" s="150" t="s">
        <v>59</v>
      </c>
      <c r="O7" s="150" t="s">
        <v>60</v>
      </c>
      <c r="P7" s="150" t="s">
        <v>61</v>
      </c>
      <c r="Q7" s="150" t="s">
        <v>62</v>
      </c>
      <c r="R7" s="150" t="s">
        <v>63</v>
      </c>
      <c r="S7" s="150" t="s">
        <v>64</v>
      </c>
      <c r="T7" s="150" t="s">
        <v>65</v>
      </c>
      <c r="U7" s="150" t="s">
        <v>66</v>
      </c>
      <c r="V7" s="150" t="s">
        <v>67</v>
      </c>
      <c r="W7" s="150" t="s">
        <v>68</v>
      </c>
      <c r="X7" s="150" t="s">
        <v>69</v>
      </c>
      <c r="Y7" s="150" t="s">
        <v>70</v>
      </c>
      <c r="Z7" s="150" t="s">
        <v>71</v>
      </c>
    </row>
    <row r="8" spans="1:27" ht="5.25" customHeight="1">
      <c r="A8" s="49"/>
      <c r="B8" s="49"/>
      <c r="C8" s="49"/>
      <c r="D8" s="49"/>
      <c r="E8" s="50"/>
      <c r="F8" s="49"/>
      <c r="G8" s="51"/>
      <c r="H8" s="52"/>
      <c r="I8" s="53"/>
      <c r="J8" s="52"/>
      <c r="K8" s="52"/>
      <c r="L8" s="52"/>
      <c r="M8" s="52"/>
      <c r="N8" s="52"/>
      <c r="O8" s="52"/>
      <c r="P8" s="52"/>
      <c r="Q8" s="52"/>
      <c r="R8" s="52"/>
      <c r="S8" s="52"/>
      <c r="T8" s="52"/>
      <c r="U8" s="52"/>
      <c r="V8" s="52"/>
      <c r="W8" s="52"/>
      <c r="X8" s="52"/>
      <c r="Y8" s="52"/>
      <c r="Z8" s="52"/>
    </row>
    <row r="9" spans="1:27" ht="15" customHeight="1">
      <c r="A9" s="26" t="s">
        <v>72</v>
      </c>
      <c r="B9" s="26">
        <v>200</v>
      </c>
      <c r="C9" s="25" t="s">
        <v>73</v>
      </c>
      <c r="D9" s="54" t="s">
        <v>74</v>
      </c>
      <c r="E9" s="27">
        <f>COUNTIFS('Ruimtestaat en calculatie'!H:H,A9,'Ruimtestaat en calculatie'!I:I,B9)</f>
        <v>7</v>
      </c>
      <c r="F9" s="28">
        <f>SUMIFS('Ruimtestaat en calculatie'!F:F,'Ruimtestaat en calculatie'!H:H,A9,'Ruimtestaat en calculatie'!I:I,B9)</f>
        <v>1515</v>
      </c>
      <c r="G9" s="202"/>
      <c r="H9" s="55" t="e">
        <f t="shared" ref="H9:H40" si="0">+B9/G9</f>
        <v>#DIV/0!</v>
      </c>
      <c r="I9" s="24"/>
      <c r="J9" s="151">
        <v>200</v>
      </c>
      <c r="K9" s="151" t="s">
        <v>75</v>
      </c>
      <c r="L9" s="151" t="s">
        <v>75</v>
      </c>
      <c r="M9" s="151">
        <v>4</v>
      </c>
      <c r="N9" s="151" t="s">
        <v>75</v>
      </c>
      <c r="O9" s="151" t="s">
        <v>75</v>
      </c>
      <c r="P9" s="151" t="s">
        <v>75</v>
      </c>
      <c r="Q9" s="151" t="s">
        <v>75</v>
      </c>
      <c r="R9" s="151">
        <v>200</v>
      </c>
      <c r="S9" s="151">
        <v>200</v>
      </c>
      <c r="T9" s="151">
        <v>200</v>
      </c>
      <c r="U9" s="151">
        <v>40</v>
      </c>
      <c r="V9" s="151">
        <v>3</v>
      </c>
      <c r="W9" s="151">
        <v>1</v>
      </c>
      <c r="X9" s="151" t="s">
        <v>75</v>
      </c>
      <c r="Y9" s="151" t="s">
        <v>75</v>
      </c>
      <c r="Z9" s="151" t="s">
        <v>75</v>
      </c>
      <c r="AA9" t="s">
        <v>75</v>
      </c>
    </row>
    <row r="10" spans="1:27" ht="15" customHeight="1">
      <c r="A10" s="26" t="s">
        <v>76</v>
      </c>
      <c r="B10" s="26">
        <v>200</v>
      </c>
      <c r="C10" s="25" t="s">
        <v>77</v>
      </c>
      <c r="D10" s="54" t="s">
        <v>78</v>
      </c>
      <c r="E10" s="27">
        <f>COUNTIFS('Ruimtestaat en calculatie'!H:H,A10,'Ruimtestaat en calculatie'!I:I,B10)</f>
        <v>1</v>
      </c>
      <c r="F10" s="28">
        <f>SUMIFS('Ruimtestaat en calculatie'!F:F,'Ruimtestaat en calculatie'!H:H,A10,'Ruimtestaat en calculatie'!I:I,B10)</f>
        <v>154</v>
      </c>
      <c r="G10" s="202"/>
      <c r="H10" s="55" t="e">
        <f t="shared" si="0"/>
        <v>#DIV/0!</v>
      </c>
      <c r="I10" s="53"/>
      <c r="J10" s="151" t="s">
        <v>75</v>
      </c>
      <c r="K10" s="151">
        <v>160</v>
      </c>
      <c r="L10" s="151">
        <v>40</v>
      </c>
      <c r="M10" s="151" t="s">
        <v>75</v>
      </c>
      <c r="N10" s="151" t="s">
        <v>75</v>
      </c>
      <c r="O10" s="151" t="s">
        <v>75</v>
      </c>
      <c r="P10" s="151" t="s">
        <v>75</v>
      </c>
      <c r="Q10" s="151" t="s">
        <v>75</v>
      </c>
      <c r="R10" s="151">
        <v>200</v>
      </c>
      <c r="S10" s="151">
        <v>200</v>
      </c>
      <c r="T10" s="151">
        <v>200</v>
      </c>
      <c r="U10" s="151">
        <v>40</v>
      </c>
      <c r="V10" s="151">
        <v>3</v>
      </c>
      <c r="W10" s="151">
        <v>1</v>
      </c>
      <c r="X10" s="151" t="s">
        <v>75</v>
      </c>
      <c r="Y10" s="151" t="s">
        <v>75</v>
      </c>
      <c r="Z10" s="151" t="s">
        <v>75</v>
      </c>
      <c r="AA10" t="s">
        <v>75</v>
      </c>
    </row>
    <row r="11" spans="1:27" ht="15" customHeight="1">
      <c r="A11" s="26" t="s">
        <v>79</v>
      </c>
      <c r="B11" s="26">
        <v>200</v>
      </c>
      <c r="C11" s="25" t="s">
        <v>80</v>
      </c>
      <c r="D11" s="54" t="s">
        <v>81</v>
      </c>
      <c r="E11" s="27">
        <f>COUNTIFS('Ruimtestaat en calculatie'!H:H,A11,'Ruimtestaat en calculatie'!I:I,B11)</f>
        <v>2</v>
      </c>
      <c r="F11" s="28">
        <f>SUMIFS('Ruimtestaat en calculatie'!F:F,'Ruimtestaat en calculatie'!H:H,A11,'Ruimtestaat en calculatie'!I:I,B11)</f>
        <v>550</v>
      </c>
      <c r="G11" s="202"/>
      <c r="H11" s="55" t="e">
        <f t="shared" si="0"/>
        <v>#DIV/0!</v>
      </c>
      <c r="I11" s="24"/>
      <c r="J11" s="151" t="s">
        <v>75</v>
      </c>
      <c r="K11" s="151">
        <v>160</v>
      </c>
      <c r="L11" s="151">
        <v>40</v>
      </c>
      <c r="M11" s="151" t="s">
        <v>75</v>
      </c>
      <c r="N11" s="151" t="s">
        <v>75</v>
      </c>
      <c r="O11" s="151" t="s">
        <v>75</v>
      </c>
      <c r="P11" s="151" t="s">
        <v>75</v>
      </c>
      <c r="Q11" s="151" t="s">
        <v>75</v>
      </c>
      <c r="R11" s="151">
        <v>200</v>
      </c>
      <c r="S11" s="151">
        <v>200</v>
      </c>
      <c r="T11" s="151">
        <v>200</v>
      </c>
      <c r="U11" s="151">
        <v>40</v>
      </c>
      <c r="V11" s="151">
        <v>3</v>
      </c>
      <c r="W11" s="151">
        <v>1</v>
      </c>
      <c r="X11" s="151" t="s">
        <v>75</v>
      </c>
      <c r="Y11" s="151" t="s">
        <v>75</v>
      </c>
      <c r="Z11" s="151" t="s">
        <v>75</v>
      </c>
      <c r="AA11" t="s">
        <v>75</v>
      </c>
    </row>
    <row r="12" spans="1:27" ht="15" customHeight="1">
      <c r="A12" s="26" t="s">
        <v>82</v>
      </c>
      <c r="B12" s="26">
        <v>200</v>
      </c>
      <c r="C12" s="25" t="s">
        <v>83</v>
      </c>
      <c r="D12" s="54" t="s">
        <v>78</v>
      </c>
      <c r="E12" s="27">
        <f>COUNTIFS('Ruimtestaat en calculatie'!H:H,A12,'Ruimtestaat en calculatie'!I:I,B12)</f>
        <v>1</v>
      </c>
      <c r="F12" s="28">
        <f>SUMIFS('Ruimtestaat en calculatie'!F:F,'Ruimtestaat en calculatie'!H:H,A12,'Ruimtestaat en calculatie'!I:I,B12)</f>
        <v>10</v>
      </c>
      <c r="G12" s="202"/>
      <c r="H12" s="55" t="e">
        <f t="shared" si="0"/>
        <v>#DIV/0!</v>
      </c>
      <c r="I12" s="24"/>
      <c r="J12" s="151" t="s">
        <v>75</v>
      </c>
      <c r="K12" s="151">
        <v>160</v>
      </c>
      <c r="L12" s="151">
        <v>40</v>
      </c>
      <c r="M12" s="151" t="s">
        <v>75</v>
      </c>
      <c r="N12" s="151" t="s">
        <v>75</v>
      </c>
      <c r="O12" s="151" t="s">
        <v>75</v>
      </c>
      <c r="P12" s="151" t="s">
        <v>75</v>
      </c>
      <c r="Q12" s="151" t="s">
        <v>75</v>
      </c>
      <c r="R12" s="151">
        <v>200</v>
      </c>
      <c r="S12" s="151">
        <v>200</v>
      </c>
      <c r="T12" s="151">
        <v>200</v>
      </c>
      <c r="U12" s="151">
        <v>40</v>
      </c>
      <c r="V12" s="151">
        <v>3</v>
      </c>
      <c r="W12" s="151">
        <v>1</v>
      </c>
      <c r="X12" s="151" t="s">
        <v>75</v>
      </c>
      <c r="Y12" s="151" t="s">
        <v>75</v>
      </c>
      <c r="Z12" s="151" t="s">
        <v>75</v>
      </c>
      <c r="AA12" t="s">
        <v>75</v>
      </c>
    </row>
    <row r="13" spans="1:27" ht="15" customHeight="1">
      <c r="A13" s="26" t="s">
        <v>84</v>
      </c>
      <c r="B13" s="26">
        <v>200</v>
      </c>
      <c r="C13" s="25" t="s">
        <v>85</v>
      </c>
      <c r="D13" s="54" t="s">
        <v>86</v>
      </c>
      <c r="E13" s="27">
        <f>COUNTIFS('Ruimtestaat en calculatie'!H:H,A13,'Ruimtestaat en calculatie'!I:I,B13)</f>
        <v>1</v>
      </c>
      <c r="F13" s="28">
        <f>SUMIFS('Ruimtestaat en calculatie'!F:F,'Ruimtestaat en calculatie'!H:H,A13,'Ruimtestaat en calculatie'!I:I,B13)</f>
        <v>60</v>
      </c>
      <c r="G13" s="202"/>
      <c r="H13" s="55" t="e">
        <f t="shared" si="0"/>
        <v>#DIV/0!</v>
      </c>
      <c r="I13" s="53"/>
      <c r="J13" s="151" t="s">
        <v>75</v>
      </c>
      <c r="K13" s="151">
        <v>160</v>
      </c>
      <c r="L13" s="151">
        <v>40</v>
      </c>
      <c r="M13" s="151" t="s">
        <v>75</v>
      </c>
      <c r="N13" s="151" t="s">
        <v>75</v>
      </c>
      <c r="O13" s="151" t="s">
        <v>75</v>
      </c>
      <c r="P13" s="151" t="s">
        <v>75</v>
      </c>
      <c r="Q13" s="151" t="s">
        <v>75</v>
      </c>
      <c r="R13" s="151">
        <v>200</v>
      </c>
      <c r="S13" s="151">
        <v>200</v>
      </c>
      <c r="T13" s="151">
        <v>200</v>
      </c>
      <c r="U13" s="151">
        <v>40</v>
      </c>
      <c r="V13" s="151">
        <v>3</v>
      </c>
      <c r="W13" s="151">
        <v>1</v>
      </c>
      <c r="X13" s="151" t="s">
        <v>75</v>
      </c>
      <c r="Y13" s="151" t="s">
        <v>75</v>
      </c>
      <c r="Z13" s="151" t="s">
        <v>75</v>
      </c>
      <c r="AA13" t="s">
        <v>75</v>
      </c>
    </row>
    <row r="14" spans="1:27" ht="15" customHeight="1">
      <c r="A14" s="26" t="s">
        <v>87</v>
      </c>
      <c r="B14" s="26">
        <v>200</v>
      </c>
      <c r="C14" s="25" t="s">
        <v>88</v>
      </c>
      <c r="D14" s="54" t="s">
        <v>89</v>
      </c>
      <c r="E14" s="27">
        <f>COUNTIFS('Ruimtestaat en calculatie'!H:H,A14,'Ruimtestaat en calculatie'!I:I,B14)</f>
        <v>1</v>
      </c>
      <c r="F14" s="28">
        <f>SUMIFS('Ruimtestaat en calculatie'!F:F,'Ruimtestaat en calculatie'!H:H,A14,'Ruimtestaat en calculatie'!I:I,B14)</f>
        <v>46.4</v>
      </c>
      <c r="G14" s="202"/>
      <c r="H14" s="55" t="e">
        <f t="shared" si="0"/>
        <v>#DIV/0!</v>
      </c>
      <c r="I14" s="53"/>
      <c r="J14" s="151">
        <v>200</v>
      </c>
      <c r="K14" s="151" t="s">
        <v>75</v>
      </c>
      <c r="L14" s="151" t="s">
        <v>75</v>
      </c>
      <c r="M14" s="151">
        <v>4</v>
      </c>
      <c r="N14" s="151" t="s">
        <v>75</v>
      </c>
      <c r="O14" s="151" t="s">
        <v>75</v>
      </c>
      <c r="P14" s="151" t="s">
        <v>75</v>
      </c>
      <c r="Q14" s="151" t="s">
        <v>75</v>
      </c>
      <c r="R14" s="151">
        <v>200</v>
      </c>
      <c r="S14" s="151">
        <v>200</v>
      </c>
      <c r="T14" s="151">
        <v>200</v>
      </c>
      <c r="U14" s="151">
        <v>40</v>
      </c>
      <c r="V14" s="151">
        <v>3</v>
      </c>
      <c r="W14" s="151">
        <v>1</v>
      </c>
      <c r="X14" s="151" t="s">
        <v>75</v>
      </c>
      <c r="Y14" s="151" t="s">
        <v>75</v>
      </c>
      <c r="Z14" s="151" t="s">
        <v>75</v>
      </c>
      <c r="AA14" t="s">
        <v>75</v>
      </c>
    </row>
    <row r="15" spans="1:27" ht="15" customHeight="1">
      <c r="A15" s="26" t="s">
        <v>90</v>
      </c>
      <c r="B15" s="26">
        <v>200</v>
      </c>
      <c r="C15" s="25" t="s">
        <v>91</v>
      </c>
      <c r="D15" s="54" t="s">
        <v>92</v>
      </c>
      <c r="E15" s="27">
        <f>COUNTIFS('Ruimtestaat en calculatie'!H:H,A15,'Ruimtestaat en calculatie'!I:I,B15)</f>
        <v>8</v>
      </c>
      <c r="F15" s="28">
        <f>SUMIFS('Ruimtestaat en calculatie'!F:F,'Ruimtestaat en calculatie'!H:H,A15,'Ruimtestaat en calculatie'!I:I,B15)</f>
        <v>105.37</v>
      </c>
      <c r="G15" s="202"/>
      <c r="H15" s="55" t="e">
        <f t="shared" si="0"/>
        <v>#DIV/0!</v>
      </c>
      <c r="I15" s="53"/>
      <c r="J15" s="151" t="s">
        <v>75</v>
      </c>
      <c r="K15" s="151" t="s">
        <v>75</v>
      </c>
      <c r="L15" s="151">
        <v>200</v>
      </c>
      <c r="M15" s="151" t="s">
        <v>75</v>
      </c>
      <c r="N15" s="151" t="s">
        <v>75</v>
      </c>
      <c r="O15" s="151" t="s">
        <v>75</v>
      </c>
      <c r="P15" s="151" t="s">
        <v>75</v>
      </c>
      <c r="Q15" s="151" t="s">
        <v>75</v>
      </c>
      <c r="R15" s="151" t="s">
        <v>75</v>
      </c>
      <c r="S15" s="151">
        <v>200</v>
      </c>
      <c r="T15" s="151" t="s">
        <v>75</v>
      </c>
      <c r="U15" s="151">
        <v>40</v>
      </c>
      <c r="V15" s="151" t="s">
        <v>75</v>
      </c>
      <c r="W15" s="151">
        <v>1</v>
      </c>
      <c r="X15" s="151" t="s">
        <v>75</v>
      </c>
      <c r="Y15" s="151" t="s">
        <v>75</v>
      </c>
      <c r="Z15" s="151" t="s">
        <v>75</v>
      </c>
      <c r="AA15" t="s">
        <v>75</v>
      </c>
    </row>
    <row r="16" spans="1:27" ht="15" customHeight="1">
      <c r="A16" s="26" t="s">
        <v>93</v>
      </c>
      <c r="B16" s="26">
        <v>200</v>
      </c>
      <c r="C16" s="25" t="s">
        <v>94</v>
      </c>
      <c r="D16" s="54" t="s">
        <v>74</v>
      </c>
      <c r="E16" s="27">
        <f>COUNTIFS('Ruimtestaat en calculatie'!H:H,A16,'Ruimtestaat en calculatie'!I:I,B16)</f>
        <v>35</v>
      </c>
      <c r="F16" s="28">
        <f>SUMIFS('Ruimtestaat en calculatie'!F:F,'Ruimtestaat en calculatie'!H:H,A16,'Ruimtestaat en calculatie'!I:I,B16)</f>
        <v>1870.9399999999998</v>
      </c>
      <c r="G16" s="202"/>
      <c r="H16" s="55" t="e">
        <f t="shared" si="0"/>
        <v>#DIV/0!</v>
      </c>
      <c r="I16" s="53"/>
      <c r="J16" s="151">
        <v>200</v>
      </c>
      <c r="K16" s="151" t="s">
        <v>75</v>
      </c>
      <c r="L16" s="151" t="s">
        <v>75</v>
      </c>
      <c r="M16" s="151">
        <v>4</v>
      </c>
      <c r="N16" s="151" t="s">
        <v>75</v>
      </c>
      <c r="O16" s="151" t="s">
        <v>75</v>
      </c>
      <c r="P16" s="151" t="s">
        <v>75</v>
      </c>
      <c r="Q16" s="151" t="s">
        <v>75</v>
      </c>
      <c r="R16" s="151">
        <v>200</v>
      </c>
      <c r="S16" s="151">
        <v>200</v>
      </c>
      <c r="T16" s="151">
        <v>200</v>
      </c>
      <c r="U16" s="151">
        <v>40</v>
      </c>
      <c r="V16" s="151">
        <v>3</v>
      </c>
      <c r="W16" s="151">
        <v>1</v>
      </c>
      <c r="X16" s="151" t="s">
        <v>75</v>
      </c>
      <c r="Y16" s="151" t="s">
        <v>75</v>
      </c>
      <c r="Z16" s="151" t="s">
        <v>75</v>
      </c>
      <c r="AA16" t="s">
        <v>75</v>
      </c>
    </row>
    <row r="17" spans="1:27" ht="15" customHeight="1">
      <c r="A17" s="26" t="s">
        <v>95</v>
      </c>
      <c r="B17" s="26">
        <v>200</v>
      </c>
      <c r="C17" s="25" t="s">
        <v>94</v>
      </c>
      <c r="D17" s="54" t="s">
        <v>86</v>
      </c>
      <c r="E17" s="27">
        <f>COUNTIFS('Ruimtestaat en calculatie'!H:H,A17,'Ruimtestaat en calculatie'!I:I,B17)</f>
        <v>7</v>
      </c>
      <c r="F17" s="28">
        <f>SUMIFS('Ruimtestaat en calculatie'!F:F,'Ruimtestaat en calculatie'!H:H,A17,'Ruimtestaat en calculatie'!I:I,B17)</f>
        <v>272.03999999999996</v>
      </c>
      <c r="G17" s="202"/>
      <c r="H17" s="55" t="e">
        <f t="shared" si="0"/>
        <v>#DIV/0!</v>
      </c>
      <c r="I17" s="53"/>
      <c r="J17" s="151" t="s">
        <v>75</v>
      </c>
      <c r="K17" s="151">
        <v>160</v>
      </c>
      <c r="L17" s="151">
        <v>40</v>
      </c>
      <c r="M17" s="151" t="s">
        <v>75</v>
      </c>
      <c r="N17" s="151" t="s">
        <v>75</v>
      </c>
      <c r="O17" s="151" t="s">
        <v>75</v>
      </c>
      <c r="P17" s="151" t="s">
        <v>75</v>
      </c>
      <c r="Q17" s="151" t="s">
        <v>75</v>
      </c>
      <c r="R17" s="151">
        <v>200</v>
      </c>
      <c r="S17" s="151">
        <v>200</v>
      </c>
      <c r="T17" s="151">
        <v>200</v>
      </c>
      <c r="U17" s="151">
        <v>40</v>
      </c>
      <c r="V17" s="151">
        <v>3</v>
      </c>
      <c r="W17" s="151">
        <v>1</v>
      </c>
      <c r="X17" s="151" t="s">
        <v>75</v>
      </c>
      <c r="Y17" s="151" t="s">
        <v>75</v>
      </c>
      <c r="Z17" s="151" t="s">
        <v>75</v>
      </c>
      <c r="AA17" t="s">
        <v>75</v>
      </c>
    </row>
    <row r="18" spans="1:27" ht="15" customHeight="1">
      <c r="A18" s="26" t="s">
        <v>96</v>
      </c>
      <c r="B18" s="26">
        <v>200</v>
      </c>
      <c r="C18" s="25" t="s">
        <v>94</v>
      </c>
      <c r="D18" s="54" t="s">
        <v>97</v>
      </c>
      <c r="E18" s="27">
        <f>COUNTIFS('Ruimtestaat en calculatie'!H:H,A18,'Ruimtestaat en calculatie'!I:I,B18)</f>
        <v>9</v>
      </c>
      <c r="F18" s="28">
        <f>SUMIFS('Ruimtestaat en calculatie'!F:F,'Ruimtestaat en calculatie'!H:H,A18,'Ruimtestaat en calculatie'!I:I,B18)</f>
        <v>464</v>
      </c>
      <c r="G18" s="202"/>
      <c r="H18" s="55" t="e">
        <f t="shared" si="0"/>
        <v>#DIV/0!</v>
      </c>
      <c r="I18" s="53"/>
      <c r="J18" s="151">
        <v>200</v>
      </c>
      <c r="K18" s="151" t="s">
        <v>75</v>
      </c>
      <c r="L18" s="151" t="s">
        <v>75</v>
      </c>
      <c r="M18" s="151">
        <v>4</v>
      </c>
      <c r="N18" s="151" t="s">
        <v>75</v>
      </c>
      <c r="O18" s="151" t="s">
        <v>75</v>
      </c>
      <c r="P18" s="151" t="s">
        <v>75</v>
      </c>
      <c r="Q18" s="151" t="s">
        <v>75</v>
      </c>
      <c r="R18" s="151" t="s">
        <v>75</v>
      </c>
      <c r="S18" s="151">
        <v>200</v>
      </c>
      <c r="T18" s="151">
        <v>200</v>
      </c>
      <c r="U18" s="151">
        <v>40</v>
      </c>
      <c r="V18" s="151">
        <v>3</v>
      </c>
      <c r="W18" s="151">
        <v>1</v>
      </c>
      <c r="X18" s="151" t="s">
        <v>75</v>
      </c>
      <c r="Y18" s="151" t="s">
        <v>75</v>
      </c>
      <c r="Z18" s="151" t="s">
        <v>75</v>
      </c>
      <c r="AA18" t="s">
        <v>75</v>
      </c>
    </row>
    <row r="19" spans="1:27" ht="15" customHeight="1">
      <c r="A19" s="26" t="s">
        <v>98</v>
      </c>
      <c r="B19" s="26">
        <v>200</v>
      </c>
      <c r="C19" s="25" t="s">
        <v>94</v>
      </c>
      <c r="D19" s="54" t="s">
        <v>78</v>
      </c>
      <c r="E19" s="27">
        <f>COUNTIFS('Ruimtestaat en calculatie'!H:H,A19,'Ruimtestaat en calculatie'!I:I,B19)</f>
        <v>10</v>
      </c>
      <c r="F19" s="28">
        <f>SUMIFS('Ruimtestaat en calculatie'!F:F,'Ruimtestaat en calculatie'!H:H,A19,'Ruimtestaat en calculatie'!I:I,B19)</f>
        <v>1373</v>
      </c>
      <c r="G19" s="202"/>
      <c r="H19" s="55" t="e">
        <f t="shared" si="0"/>
        <v>#DIV/0!</v>
      </c>
      <c r="I19" s="24"/>
      <c r="J19" s="151" t="s">
        <v>75</v>
      </c>
      <c r="K19" s="151">
        <v>160</v>
      </c>
      <c r="L19" s="151">
        <v>40</v>
      </c>
      <c r="M19" s="151" t="s">
        <v>75</v>
      </c>
      <c r="N19" s="151" t="s">
        <v>75</v>
      </c>
      <c r="O19" s="151" t="s">
        <v>75</v>
      </c>
      <c r="P19" s="151" t="s">
        <v>75</v>
      </c>
      <c r="Q19" s="151" t="s">
        <v>75</v>
      </c>
      <c r="R19" s="151">
        <v>200</v>
      </c>
      <c r="S19" s="151">
        <v>200</v>
      </c>
      <c r="T19" s="151">
        <v>200</v>
      </c>
      <c r="U19" s="151">
        <v>40</v>
      </c>
      <c r="V19" s="151">
        <v>3</v>
      </c>
      <c r="W19" s="151">
        <v>1</v>
      </c>
      <c r="X19" s="151" t="s">
        <v>75</v>
      </c>
      <c r="Y19" s="151" t="s">
        <v>75</v>
      </c>
      <c r="Z19" s="151" t="s">
        <v>75</v>
      </c>
      <c r="AA19" t="s">
        <v>75</v>
      </c>
    </row>
    <row r="20" spans="1:27" ht="15" customHeight="1">
      <c r="A20" s="26" t="s">
        <v>99</v>
      </c>
      <c r="B20" s="26">
        <v>200</v>
      </c>
      <c r="C20" s="25" t="s">
        <v>100</v>
      </c>
      <c r="D20" s="25" t="s">
        <v>74</v>
      </c>
      <c r="E20" s="27">
        <f>COUNTIFS('Ruimtestaat en calculatie'!H:H,A20,'Ruimtestaat en calculatie'!I:I,B20)</f>
        <v>1</v>
      </c>
      <c r="F20" s="28">
        <f>SUMIFS('Ruimtestaat en calculatie'!F:F,'Ruimtestaat en calculatie'!H:H,A20,'Ruimtestaat en calculatie'!I:I,B20)</f>
        <v>19</v>
      </c>
      <c r="G20" s="202"/>
      <c r="H20" s="55" t="e">
        <f t="shared" si="0"/>
        <v>#DIV/0!</v>
      </c>
      <c r="I20" s="53"/>
      <c r="J20" s="151">
        <v>200</v>
      </c>
      <c r="K20" s="151" t="s">
        <v>75</v>
      </c>
      <c r="L20" s="151" t="s">
        <v>75</v>
      </c>
      <c r="M20" s="151">
        <v>4</v>
      </c>
      <c r="N20" s="151" t="s">
        <v>75</v>
      </c>
      <c r="O20" s="151" t="s">
        <v>75</v>
      </c>
      <c r="P20" s="151" t="s">
        <v>75</v>
      </c>
      <c r="Q20" s="151" t="s">
        <v>75</v>
      </c>
      <c r="R20" s="151">
        <v>200</v>
      </c>
      <c r="S20" s="151">
        <v>200</v>
      </c>
      <c r="T20" s="151">
        <v>40</v>
      </c>
      <c r="U20" s="151">
        <v>40</v>
      </c>
      <c r="V20" s="151">
        <v>3</v>
      </c>
      <c r="W20" s="151">
        <v>1</v>
      </c>
      <c r="X20" s="151" t="s">
        <v>75</v>
      </c>
      <c r="Y20" s="151" t="s">
        <v>75</v>
      </c>
      <c r="Z20" s="151" t="s">
        <v>75</v>
      </c>
      <c r="AA20" t="s">
        <v>75</v>
      </c>
    </row>
    <row r="21" spans="1:27" ht="15" customHeight="1">
      <c r="A21" s="26" t="s">
        <v>101</v>
      </c>
      <c r="B21" s="26">
        <v>200</v>
      </c>
      <c r="C21" s="25" t="s">
        <v>100</v>
      </c>
      <c r="D21" s="54" t="s">
        <v>102</v>
      </c>
      <c r="E21" s="27">
        <f>COUNTIFS('Ruimtestaat en calculatie'!H:H,A21,'Ruimtestaat en calculatie'!I:I,B21)</f>
        <v>3</v>
      </c>
      <c r="F21" s="28">
        <f>SUMIFS('Ruimtestaat en calculatie'!F:F,'Ruimtestaat en calculatie'!H:H,A21,'Ruimtestaat en calculatie'!I:I,B21)</f>
        <v>320</v>
      </c>
      <c r="G21" s="202"/>
      <c r="H21" s="55" t="e">
        <f t="shared" si="0"/>
        <v>#DIV/0!</v>
      </c>
      <c r="I21" s="53"/>
      <c r="J21" s="151" t="s">
        <v>75</v>
      </c>
      <c r="K21" s="151">
        <v>160</v>
      </c>
      <c r="L21" s="151">
        <v>40</v>
      </c>
      <c r="M21" s="151" t="s">
        <v>75</v>
      </c>
      <c r="N21" s="151" t="s">
        <v>75</v>
      </c>
      <c r="O21" s="151" t="s">
        <v>75</v>
      </c>
      <c r="P21" s="151" t="s">
        <v>75</v>
      </c>
      <c r="Q21" s="151" t="s">
        <v>75</v>
      </c>
      <c r="R21" s="151">
        <v>200</v>
      </c>
      <c r="S21" s="151">
        <v>200</v>
      </c>
      <c r="T21" s="151">
        <v>40</v>
      </c>
      <c r="U21" s="151">
        <v>40</v>
      </c>
      <c r="V21" s="151">
        <v>3</v>
      </c>
      <c r="W21" s="151">
        <v>1</v>
      </c>
      <c r="X21" s="151" t="s">
        <v>75</v>
      </c>
      <c r="Y21" s="151" t="s">
        <v>75</v>
      </c>
      <c r="Z21" s="151" t="s">
        <v>75</v>
      </c>
      <c r="AA21" t="s">
        <v>75</v>
      </c>
    </row>
    <row r="22" spans="1:27" ht="15" customHeight="1">
      <c r="A22" s="26" t="s">
        <v>103</v>
      </c>
      <c r="B22" s="26">
        <v>200</v>
      </c>
      <c r="C22" s="25" t="s">
        <v>104</v>
      </c>
      <c r="D22" s="25" t="s">
        <v>89</v>
      </c>
      <c r="E22" s="27">
        <f>COUNTIFS('Ruimtestaat en calculatie'!H:H,A22,'Ruimtestaat en calculatie'!I:I,B22)</f>
        <v>2</v>
      </c>
      <c r="F22" s="28">
        <f>SUMIFS('Ruimtestaat en calculatie'!F:F,'Ruimtestaat en calculatie'!H:H,A22,'Ruimtestaat en calculatie'!I:I,B22)</f>
        <v>104.9</v>
      </c>
      <c r="G22" s="202"/>
      <c r="H22" s="55" t="e">
        <f t="shared" si="0"/>
        <v>#DIV/0!</v>
      </c>
      <c r="I22" s="53"/>
      <c r="J22" s="151">
        <v>200</v>
      </c>
      <c r="K22" s="151" t="s">
        <v>75</v>
      </c>
      <c r="L22" s="151" t="s">
        <v>75</v>
      </c>
      <c r="M22" s="151">
        <v>30</v>
      </c>
      <c r="N22" s="151">
        <v>10</v>
      </c>
      <c r="O22" s="151" t="s">
        <v>75</v>
      </c>
      <c r="P22" s="151" t="s">
        <v>75</v>
      </c>
      <c r="Q22" s="151" t="s">
        <v>75</v>
      </c>
      <c r="R22" s="151">
        <v>200</v>
      </c>
      <c r="S22" s="151">
        <v>200</v>
      </c>
      <c r="T22" s="151">
        <v>200</v>
      </c>
      <c r="U22" s="151">
        <v>40</v>
      </c>
      <c r="V22" s="151">
        <v>3</v>
      </c>
      <c r="W22" s="151">
        <v>1</v>
      </c>
      <c r="X22" s="151" t="s">
        <v>75</v>
      </c>
      <c r="Y22" s="151" t="s">
        <v>75</v>
      </c>
      <c r="Z22" s="151" t="s">
        <v>75</v>
      </c>
      <c r="AA22" t="s">
        <v>75</v>
      </c>
    </row>
    <row r="23" spans="1:27" ht="15" customHeight="1">
      <c r="A23" s="26" t="s">
        <v>105</v>
      </c>
      <c r="B23" s="26">
        <v>200</v>
      </c>
      <c r="C23" s="25" t="s">
        <v>106</v>
      </c>
      <c r="D23" s="54" t="s">
        <v>107</v>
      </c>
      <c r="E23" s="27">
        <f>COUNTIFS('Ruimtestaat en calculatie'!H:H,A23,'Ruimtestaat en calculatie'!I:I,B23)</f>
        <v>1</v>
      </c>
      <c r="F23" s="28">
        <f>SUMIFS('Ruimtestaat en calculatie'!F:F,'Ruimtestaat en calculatie'!H:H,A23,'Ruimtestaat en calculatie'!I:I,B23)</f>
        <v>2</v>
      </c>
      <c r="G23" s="202"/>
      <c r="H23" s="55" t="e">
        <f t="shared" si="0"/>
        <v>#DIV/0!</v>
      </c>
      <c r="I23" s="53"/>
      <c r="J23" s="151">
        <v>200</v>
      </c>
      <c r="K23" s="151" t="s">
        <v>75</v>
      </c>
      <c r="L23" s="151" t="s">
        <v>75</v>
      </c>
      <c r="M23" s="151">
        <v>4</v>
      </c>
      <c r="N23" s="151">
        <v>2</v>
      </c>
      <c r="O23" s="151" t="s">
        <v>75</v>
      </c>
      <c r="P23" s="151" t="s">
        <v>75</v>
      </c>
      <c r="Q23" s="151" t="s">
        <v>75</v>
      </c>
      <c r="R23" s="151">
        <v>200</v>
      </c>
      <c r="S23" s="151">
        <v>200</v>
      </c>
      <c r="T23" s="151">
        <v>200</v>
      </c>
      <c r="U23" s="151">
        <v>40</v>
      </c>
      <c r="V23" s="151">
        <v>3</v>
      </c>
      <c r="W23" s="151">
        <v>1</v>
      </c>
      <c r="X23" s="151" t="s">
        <v>75</v>
      </c>
      <c r="Y23" s="151" t="s">
        <v>75</v>
      </c>
      <c r="Z23" s="151" t="s">
        <v>75</v>
      </c>
      <c r="AA23" t="s">
        <v>75</v>
      </c>
    </row>
    <row r="24" spans="1:27" ht="15" customHeight="1">
      <c r="A24" s="26" t="s">
        <v>108</v>
      </c>
      <c r="B24" s="26">
        <v>200</v>
      </c>
      <c r="C24" s="25" t="s">
        <v>106</v>
      </c>
      <c r="D24" s="54" t="s">
        <v>109</v>
      </c>
      <c r="E24" s="27">
        <f>COUNTIFS('Ruimtestaat en calculatie'!H:H,A24,'Ruimtestaat en calculatie'!I:I,B24)</f>
        <v>4</v>
      </c>
      <c r="F24" s="28">
        <f>SUMIFS('Ruimtestaat en calculatie'!F:F,'Ruimtestaat en calculatie'!H:H,A24,'Ruimtestaat en calculatie'!I:I,B24)</f>
        <v>67</v>
      </c>
      <c r="G24" s="202"/>
      <c r="H24" s="55" t="e">
        <f t="shared" si="0"/>
        <v>#DIV/0!</v>
      </c>
      <c r="I24" s="24"/>
      <c r="J24" s="151">
        <v>200</v>
      </c>
      <c r="K24" s="151" t="s">
        <v>75</v>
      </c>
      <c r="L24" s="151" t="s">
        <v>75</v>
      </c>
      <c r="M24" s="151">
        <v>4</v>
      </c>
      <c r="N24" s="151">
        <v>2</v>
      </c>
      <c r="O24" s="151" t="s">
        <v>75</v>
      </c>
      <c r="P24" s="151" t="s">
        <v>75</v>
      </c>
      <c r="Q24" s="151" t="s">
        <v>75</v>
      </c>
      <c r="R24" s="151">
        <v>200</v>
      </c>
      <c r="S24" s="151">
        <v>200</v>
      </c>
      <c r="T24" s="151">
        <v>200</v>
      </c>
      <c r="U24" s="151">
        <v>40</v>
      </c>
      <c r="V24" s="151">
        <v>3</v>
      </c>
      <c r="W24" s="151">
        <v>1</v>
      </c>
      <c r="X24" s="151" t="s">
        <v>75</v>
      </c>
      <c r="Y24" s="151" t="s">
        <v>75</v>
      </c>
      <c r="Z24" s="151" t="s">
        <v>75</v>
      </c>
      <c r="AA24" t="s">
        <v>75</v>
      </c>
    </row>
    <row r="25" spans="1:27" ht="15" customHeight="1">
      <c r="A25" s="26" t="s">
        <v>110</v>
      </c>
      <c r="B25" s="26">
        <v>200</v>
      </c>
      <c r="C25" s="25" t="s">
        <v>111</v>
      </c>
      <c r="D25" s="54" t="s">
        <v>112</v>
      </c>
      <c r="E25" s="27">
        <f>COUNTIFS('Ruimtestaat en calculatie'!H:H,A25,'Ruimtestaat en calculatie'!I:I,B25)</f>
        <v>3</v>
      </c>
      <c r="F25" s="28">
        <f>SUMIFS('Ruimtestaat en calculatie'!F:F,'Ruimtestaat en calculatie'!H:H,A25,'Ruimtestaat en calculatie'!I:I,B25)</f>
        <v>37</v>
      </c>
      <c r="G25" s="202"/>
      <c r="H25" s="55" t="e">
        <f t="shared" si="0"/>
        <v>#DIV/0!</v>
      </c>
      <c r="I25" s="53"/>
      <c r="J25" s="151">
        <v>200</v>
      </c>
      <c r="K25" s="151" t="s">
        <v>75</v>
      </c>
      <c r="L25" s="151" t="s">
        <v>75</v>
      </c>
      <c r="M25" s="151">
        <v>40</v>
      </c>
      <c r="N25" s="151" t="s">
        <v>75</v>
      </c>
      <c r="O25" s="151" t="s">
        <v>75</v>
      </c>
      <c r="P25" s="151" t="s">
        <v>75</v>
      </c>
      <c r="Q25" s="151" t="s">
        <v>75</v>
      </c>
      <c r="R25" s="151">
        <v>200</v>
      </c>
      <c r="S25" s="151">
        <v>200</v>
      </c>
      <c r="T25" s="151" t="s">
        <v>75</v>
      </c>
      <c r="U25" s="151">
        <v>40</v>
      </c>
      <c r="V25" s="151">
        <v>3</v>
      </c>
      <c r="W25" s="151">
        <v>1</v>
      </c>
      <c r="X25" s="151" t="s">
        <v>75</v>
      </c>
      <c r="Y25" s="151" t="s">
        <v>75</v>
      </c>
      <c r="Z25" s="151" t="s">
        <v>75</v>
      </c>
      <c r="AA25" t="s">
        <v>75</v>
      </c>
    </row>
    <row r="26" spans="1:27" ht="15" customHeight="1">
      <c r="A26" s="26" t="s">
        <v>113</v>
      </c>
      <c r="B26" s="26">
        <v>200</v>
      </c>
      <c r="C26" s="25" t="s">
        <v>111</v>
      </c>
      <c r="D26" s="54" t="s">
        <v>114</v>
      </c>
      <c r="E26" s="27">
        <f>COUNTIFS('Ruimtestaat en calculatie'!H:H,A26,'Ruimtestaat en calculatie'!I:I,B26)</f>
        <v>10</v>
      </c>
      <c r="F26" s="28">
        <f>SUMIFS('Ruimtestaat en calculatie'!F:F,'Ruimtestaat en calculatie'!H:H,A26,'Ruimtestaat en calculatie'!I:I,B26)</f>
        <v>229.04</v>
      </c>
      <c r="G26" s="202"/>
      <c r="H26" s="55" t="e">
        <f t="shared" si="0"/>
        <v>#DIV/0!</v>
      </c>
      <c r="I26" s="53"/>
      <c r="J26" s="151">
        <v>200</v>
      </c>
      <c r="K26" s="151" t="s">
        <v>75</v>
      </c>
      <c r="L26" s="151" t="s">
        <v>75</v>
      </c>
      <c r="M26" s="151">
        <v>38</v>
      </c>
      <c r="N26" s="151">
        <v>2</v>
      </c>
      <c r="O26" s="151" t="s">
        <v>75</v>
      </c>
      <c r="P26" s="151" t="s">
        <v>75</v>
      </c>
      <c r="Q26" s="151" t="s">
        <v>75</v>
      </c>
      <c r="R26" s="151">
        <v>200</v>
      </c>
      <c r="S26" s="151">
        <v>200</v>
      </c>
      <c r="T26" s="151" t="s">
        <v>75</v>
      </c>
      <c r="U26" s="151">
        <v>40</v>
      </c>
      <c r="V26" s="151">
        <v>3</v>
      </c>
      <c r="W26" s="151">
        <v>1</v>
      </c>
      <c r="X26" s="151" t="s">
        <v>75</v>
      </c>
      <c r="Y26" s="151" t="s">
        <v>75</v>
      </c>
      <c r="Z26" s="151" t="s">
        <v>75</v>
      </c>
      <c r="AA26" t="s">
        <v>75</v>
      </c>
    </row>
    <row r="27" spans="1:27" ht="15" customHeight="1">
      <c r="A27" s="26" t="s">
        <v>115</v>
      </c>
      <c r="B27" s="26">
        <v>120</v>
      </c>
      <c r="C27" s="25" t="s">
        <v>116</v>
      </c>
      <c r="D27" s="54" t="s">
        <v>74</v>
      </c>
      <c r="E27" s="27">
        <f>COUNTIFS('Ruimtestaat en calculatie'!H:H,A27,'Ruimtestaat en calculatie'!I:I,B27)</f>
        <v>3</v>
      </c>
      <c r="F27" s="28">
        <f>SUMIFS('Ruimtestaat en calculatie'!F:F,'Ruimtestaat en calculatie'!H:H,A27,'Ruimtestaat en calculatie'!I:I,B27)</f>
        <v>97.84</v>
      </c>
      <c r="G27" s="202"/>
      <c r="H27" s="55" t="e">
        <f t="shared" si="0"/>
        <v>#DIV/0!</v>
      </c>
      <c r="I27" s="53"/>
      <c r="J27" s="151">
        <v>120</v>
      </c>
      <c r="K27" s="151" t="s">
        <v>75</v>
      </c>
      <c r="L27" s="151" t="s">
        <v>75</v>
      </c>
      <c r="M27" s="151">
        <v>4</v>
      </c>
      <c r="N27" s="151" t="s">
        <v>75</v>
      </c>
      <c r="O27" s="151" t="s">
        <v>75</v>
      </c>
      <c r="P27" s="151" t="s">
        <v>75</v>
      </c>
      <c r="Q27" s="151" t="s">
        <v>75</v>
      </c>
      <c r="R27" s="151">
        <v>120</v>
      </c>
      <c r="S27" s="151">
        <v>120</v>
      </c>
      <c r="T27" s="151">
        <v>120</v>
      </c>
      <c r="U27" s="151">
        <v>40</v>
      </c>
      <c r="V27" s="151">
        <v>3</v>
      </c>
      <c r="W27" s="151">
        <v>1</v>
      </c>
      <c r="X27" s="151" t="s">
        <v>75</v>
      </c>
      <c r="Y27" s="151" t="s">
        <v>75</v>
      </c>
      <c r="Z27" s="151" t="s">
        <v>75</v>
      </c>
      <c r="AA27" t="s">
        <v>75</v>
      </c>
    </row>
    <row r="28" spans="1:27" ht="15" customHeight="1">
      <c r="A28" s="26" t="s">
        <v>117</v>
      </c>
      <c r="B28" s="26">
        <v>120</v>
      </c>
      <c r="C28" s="25" t="s">
        <v>116</v>
      </c>
      <c r="D28" s="54" t="s">
        <v>86</v>
      </c>
      <c r="E28" s="27">
        <f>COUNTIFS('Ruimtestaat en calculatie'!H:H,A28,'Ruimtestaat en calculatie'!I:I,B28)</f>
        <v>43</v>
      </c>
      <c r="F28" s="28">
        <f>SUMIFS('Ruimtestaat en calculatie'!F:F,'Ruimtestaat en calculatie'!H:H,A28,'Ruimtestaat en calculatie'!I:I,B28)</f>
        <v>1011.28</v>
      </c>
      <c r="G28" s="202"/>
      <c r="H28" s="55" t="e">
        <f t="shared" si="0"/>
        <v>#DIV/0!</v>
      </c>
      <c r="I28" s="24"/>
      <c r="J28" s="151" t="s">
        <v>75</v>
      </c>
      <c r="K28" s="151">
        <v>80</v>
      </c>
      <c r="L28" s="151">
        <v>40</v>
      </c>
      <c r="M28" s="151" t="s">
        <v>75</v>
      </c>
      <c r="N28" s="151" t="s">
        <v>75</v>
      </c>
      <c r="O28" s="151" t="s">
        <v>75</v>
      </c>
      <c r="P28" s="151" t="s">
        <v>75</v>
      </c>
      <c r="Q28" s="151" t="s">
        <v>75</v>
      </c>
      <c r="R28" s="151">
        <v>120</v>
      </c>
      <c r="S28" s="151">
        <v>120</v>
      </c>
      <c r="T28" s="151">
        <v>120</v>
      </c>
      <c r="U28" s="151">
        <v>40</v>
      </c>
      <c r="V28" s="151">
        <v>3</v>
      </c>
      <c r="W28" s="151">
        <v>1</v>
      </c>
      <c r="X28" s="151" t="s">
        <v>75</v>
      </c>
      <c r="Y28" s="151" t="s">
        <v>75</v>
      </c>
      <c r="Z28" s="151" t="s">
        <v>75</v>
      </c>
      <c r="AA28" t="s">
        <v>75</v>
      </c>
    </row>
    <row r="29" spans="1:27" ht="15" customHeight="1">
      <c r="A29" s="26" t="s">
        <v>118</v>
      </c>
      <c r="B29" s="26">
        <v>120</v>
      </c>
      <c r="C29" s="25" t="s">
        <v>116</v>
      </c>
      <c r="D29" s="54" t="s">
        <v>78</v>
      </c>
      <c r="E29" s="27">
        <f>COUNTIFS('Ruimtestaat en calculatie'!H:H,A29,'Ruimtestaat en calculatie'!I:I,B29)</f>
        <v>8</v>
      </c>
      <c r="F29" s="28">
        <f>SUMIFS('Ruimtestaat en calculatie'!F:F,'Ruimtestaat en calculatie'!H:H,A29,'Ruimtestaat en calculatie'!I:I,B29)</f>
        <v>171</v>
      </c>
      <c r="G29" s="202"/>
      <c r="H29" s="55" t="e">
        <f t="shared" si="0"/>
        <v>#DIV/0!</v>
      </c>
      <c r="I29" s="53"/>
      <c r="J29" s="151" t="s">
        <v>75</v>
      </c>
      <c r="K29" s="151">
        <v>80</v>
      </c>
      <c r="L29" s="151">
        <v>40</v>
      </c>
      <c r="M29" s="151" t="s">
        <v>75</v>
      </c>
      <c r="N29" s="151" t="s">
        <v>75</v>
      </c>
      <c r="O29" s="151" t="s">
        <v>75</v>
      </c>
      <c r="P29" s="151" t="s">
        <v>75</v>
      </c>
      <c r="Q29" s="151" t="s">
        <v>75</v>
      </c>
      <c r="R29" s="151">
        <v>120</v>
      </c>
      <c r="S29" s="151">
        <v>120</v>
      </c>
      <c r="T29" s="151">
        <v>120</v>
      </c>
      <c r="U29" s="151">
        <v>40</v>
      </c>
      <c r="V29" s="151">
        <v>3</v>
      </c>
      <c r="W29" s="151">
        <v>1</v>
      </c>
      <c r="X29" s="151" t="s">
        <v>75</v>
      </c>
      <c r="Y29" s="151" t="s">
        <v>75</v>
      </c>
      <c r="Z29" s="151" t="s">
        <v>75</v>
      </c>
      <c r="AA29" t="s">
        <v>75</v>
      </c>
    </row>
    <row r="30" spans="1:27" ht="15" customHeight="1">
      <c r="A30" s="26" t="s">
        <v>119</v>
      </c>
      <c r="B30" s="26">
        <v>200</v>
      </c>
      <c r="C30" s="25" t="s">
        <v>120</v>
      </c>
      <c r="D30" s="54" t="s">
        <v>74</v>
      </c>
      <c r="E30" s="27">
        <f>COUNTIFS('Ruimtestaat en calculatie'!H:H,A30,'Ruimtestaat en calculatie'!I:I,B30)</f>
        <v>1</v>
      </c>
      <c r="F30" s="28">
        <f>SUMIFS('Ruimtestaat en calculatie'!F:F,'Ruimtestaat en calculatie'!H:H,A30,'Ruimtestaat en calculatie'!I:I,B30)</f>
        <v>1</v>
      </c>
      <c r="G30" s="202"/>
      <c r="H30" s="55" t="e">
        <f t="shared" si="0"/>
        <v>#DIV/0!</v>
      </c>
      <c r="I30" s="53"/>
      <c r="J30" s="151">
        <v>200</v>
      </c>
      <c r="K30" s="151" t="s">
        <v>75</v>
      </c>
      <c r="L30" s="151" t="s">
        <v>75</v>
      </c>
      <c r="M30" s="151">
        <v>4</v>
      </c>
      <c r="N30" s="151" t="s">
        <v>75</v>
      </c>
      <c r="O30" s="151" t="s">
        <v>75</v>
      </c>
      <c r="P30" s="151" t="s">
        <v>75</v>
      </c>
      <c r="Q30" s="151" t="s">
        <v>75</v>
      </c>
      <c r="R30" s="151" t="s">
        <v>75</v>
      </c>
      <c r="S30" s="151">
        <v>200</v>
      </c>
      <c r="T30" s="151" t="s">
        <v>75</v>
      </c>
      <c r="U30" s="151" t="s">
        <v>75</v>
      </c>
      <c r="V30" s="151" t="s">
        <v>75</v>
      </c>
      <c r="W30" s="151">
        <v>1</v>
      </c>
      <c r="X30" s="151" t="s">
        <v>75</v>
      </c>
      <c r="Y30" s="151" t="s">
        <v>75</v>
      </c>
      <c r="Z30" s="151" t="s">
        <v>75</v>
      </c>
      <c r="AA30" t="s">
        <v>75</v>
      </c>
    </row>
    <row r="31" spans="1:27" ht="15" customHeight="1">
      <c r="A31" s="26" t="s">
        <v>121</v>
      </c>
      <c r="B31" s="26">
        <v>200</v>
      </c>
      <c r="C31" s="25" t="s">
        <v>122</v>
      </c>
      <c r="D31" s="54" t="s">
        <v>74</v>
      </c>
      <c r="E31" s="27">
        <f>COUNTIFS('Ruimtestaat en calculatie'!H:H,A31,'Ruimtestaat en calculatie'!I:I,B31)</f>
        <v>52</v>
      </c>
      <c r="F31" s="28">
        <f>SUMIFS('Ruimtestaat en calculatie'!F:F,'Ruimtestaat en calculatie'!H:H,A31,'Ruimtestaat en calculatie'!I:I,B31)</f>
        <v>3539.2000000000003</v>
      </c>
      <c r="G31" s="202"/>
      <c r="H31" s="55" t="e">
        <f t="shared" si="0"/>
        <v>#DIV/0!</v>
      </c>
      <c r="I31" s="24"/>
      <c r="J31" s="151">
        <v>200</v>
      </c>
      <c r="K31" s="151" t="s">
        <v>75</v>
      </c>
      <c r="L31" s="151" t="s">
        <v>75</v>
      </c>
      <c r="M31" s="151">
        <v>4</v>
      </c>
      <c r="N31" s="151" t="s">
        <v>75</v>
      </c>
      <c r="O31" s="151" t="s">
        <v>75</v>
      </c>
      <c r="P31" s="151" t="s">
        <v>75</v>
      </c>
      <c r="Q31" s="151" t="s">
        <v>75</v>
      </c>
      <c r="R31" s="151">
        <v>200</v>
      </c>
      <c r="S31" s="151">
        <v>200</v>
      </c>
      <c r="T31" s="151">
        <v>200</v>
      </c>
      <c r="U31" s="151">
        <v>40</v>
      </c>
      <c r="V31" s="151">
        <v>3</v>
      </c>
      <c r="W31" s="151">
        <v>1</v>
      </c>
      <c r="X31" s="151" t="s">
        <v>75</v>
      </c>
      <c r="Y31" s="151" t="s">
        <v>75</v>
      </c>
      <c r="Z31" s="151" t="s">
        <v>75</v>
      </c>
      <c r="AA31" t="s">
        <v>75</v>
      </c>
    </row>
    <row r="32" spans="1:27" ht="15" customHeight="1">
      <c r="A32" s="26" t="s">
        <v>123</v>
      </c>
      <c r="B32" s="26">
        <v>200</v>
      </c>
      <c r="C32" s="25" t="s">
        <v>122</v>
      </c>
      <c r="D32" s="54" t="s">
        <v>81</v>
      </c>
      <c r="E32" s="27">
        <f>COUNTIFS('Ruimtestaat en calculatie'!H:H,A32,'Ruimtestaat en calculatie'!I:I,B32)</f>
        <v>12</v>
      </c>
      <c r="F32" s="28">
        <f>SUMIFS('Ruimtestaat en calculatie'!F:F,'Ruimtestaat en calculatie'!H:H,A32,'Ruimtestaat en calculatie'!I:I,B32)</f>
        <v>783.31</v>
      </c>
      <c r="G32" s="202"/>
      <c r="H32" s="55" t="e">
        <f t="shared" si="0"/>
        <v>#DIV/0!</v>
      </c>
      <c r="I32" s="53"/>
      <c r="J32" s="151" t="s">
        <v>75</v>
      </c>
      <c r="K32" s="151">
        <v>160</v>
      </c>
      <c r="L32" s="151">
        <v>40</v>
      </c>
      <c r="M32" s="151" t="s">
        <v>75</v>
      </c>
      <c r="N32" s="151" t="s">
        <v>75</v>
      </c>
      <c r="O32" s="151" t="s">
        <v>75</v>
      </c>
      <c r="P32" s="151" t="s">
        <v>75</v>
      </c>
      <c r="Q32" s="151" t="s">
        <v>75</v>
      </c>
      <c r="R32" s="151">
        <v>200</v>
      </c>
      <c r="S32" s="151">
        <v>200</v>
      </c>
      <c r="T32" s="151">
        <v>200</v>
      </c>
      <c r="U32" s="151">
        <v>40</v>
      </c>
      <c r="V32" s="151">
        <v>3</v>
      </c>
      <c r="W32" s="151">
        <v>1</v>
      </c>
      <c r="X32" s="151" t="s">
        <v>75</v>
      </c>
      <c r="Y32" s="151" t="s">
        <v>75</v>
      </c>
      <c r="Z32" s="151" t="s">
        <v>75</v>
      </c>
      <c r="AA32" t="s">
        <v>75</v>
      </c>
    </row>
    <row r="33" spans="1:27" ht="15" customHeight="1">
      <c r="A33" s="26" t="s">
        <v>124</v>
      </c>
      <c r="B33" s="26">
        <v>200</v>
      </c>
      <c r="C33" s="25" t="s">
        <v>122</v>
      </c>
      <c r="D33" s="54" t="s">
        <v>97</v>
      </c>
      <c r="E33" s="27">
        <f>COUNTIFS('Ruimtestaat en calculatie'!H:H,A33,'Ruimtestaat en calculatie'!I:I,B33)</f>
        <v>42</v>
      </c>
      <c r="F33" s="28">
        <f>SUMIFS('Ruimtestaat en calculatie'!F:F,'Ruimtestaat en calculatie'!H:H,A33,'Ruimtestaat en calculatie'!I:I,B33)</f>
        <v>3163.58</v>
      </c>
      <c r="G33" s="202"/>
      <c r="H33" s="55" t="e">
        <f t="shared" si="0"/>
        <v>#DIV/0!</v>
      </c>
      <c r="I33" s="53"/>
      <c r="J33" s="151">
        <v>200</v>
      </c>
      <c r="K33" s="151" t="s">
        <v>75</v>
      </c>
      <c r="L33" s="151" t="s">
        <v>75</v>
      </c>
      <c r="M33" s="151">
        <v>4</v>
      </c>
      <c r="N33" s="151" t="s">
        <v>75</v>
      </c>
      <c r="O33" s="151" t="s">
        <v>75</v>
      </c>
      <c r="P33" s="151" t="s">
        <v>75</v>
      </c>
      <c r="Q33" s="151" t="s">
        <v>75</v>
      </c>
      <c r="R33" s="151">
        <v>200</v>
      </c>
      <c r="S33" s="151">
        <v>200</v>
      </c>
      <c r="T33" s="151">
        <v>200</v>
      </c>
      <c r="U33" s="151">
        <v>40</v>
      </c>
      <c r="V33" s="151">
        <v>3</v>
      </c>
      <c r="W33" s="151">
        <v>1</v>
      </c>
      <c r="X33" s="151" t="s">
        <v>75</v>
      </c>
      <c r="Y33" s="151" t="s">
        <v>75</v>
      </c>
      <c r="Z33" s="151" t="s">
        <v>75</v>
      </c>
      <c r="AA33" t="s">
        <v>75</v>
      </c>
    </row>
    <row r="34" spans="1:27" ht="15" customHeight="1">
      <c r="A34" s="26" t="s">
        <v>125</v>
      </c>
      <c r="B34" s="26">
        <v>200</v>
      </c>
      <c r="C34" s="25" t="s">
        <v>122</v>
      </c>
      <c r="D34" s="54" t="s">
        <v>126</v>
      </c>
      <c r="E34" s="27">
        <f>COUNTIFS('Ruimtestaat en calculatie'!H:H,A34,'Ruimtestaat en calculatie'!I:I,B34)</f>
        <v>2</v>
      </c>
      <c r="F34" s="28">
        <f>SUMIFS('Ruimtestaat en calculatie'!F:F,'Ruimtestaat en calculatie'!H:H,A34,'Ruimtestaat en calculatie'!I:I,B34)</f>
        <v>148.51</v>
      </c>
      <c r="G34" s="202"/>
      <c r="H34" s="55" t="e">
        <f t="shared" si="0"/>
        <v>#DIV/0!</v>
      </c>
      <c r="I34" s="53"/>
      <c r="J34" s="151">
        <v>160</v>
      </c>
      <c r="K34" s="151" t="s">
        <v>75</v>
      </c>
      <c r="L34" s="151">
        <v>40</v>
      </c>
      <c r="M34" s="151" t="s">
        <v>75</v>
      </c>
      <c r="N34" s="151">
        <v>4</v>
      </c>
      <c r="O34" s="151" t="s">
        <v>75</v>
      </c>
      <c r="P34" s="151" t="s">
        <v>75</v>
      </c>
      <c r="Q34" s="151" t="s">
        <v>75</v>
      </c>
      <c r="R34" s="151">
        <v>200</v>
      </c>
      <c r="S34" s="151">
        <v>200</v>
      </c>
      <c r="T34" s="151">
        <v>200</v>
      </c>
      <c r="U34" s="151">
        <v>40</v>
      </c>
      <c r="V34" s="151">
        <v>3</v>
      </c>
      <c r="W34" s="151">
        <v>1</v>
      </c>
      <c r="X34" s="151" t="s">
        <v>75</v>
      </c>
      <c r="Y34" s="151" t="s">
        <v>75</v>
      </c>
      <c r="Z34" s="151" t="s">
        <v>75</v>
      </c>
      <c r="AA34" t="s">
        <v>75</v>
      </c>
    </row>
    <row r="35" spans="1:27" ht="15" customHeight="1">
      <c r="A35" s="26" t="s">
        <v>127</v>
      </c>
      <c r="B35" s="26">
        <v>200</v>
      </c>
      <c r="C35" s="25" t="s">
        <v>122</v>
      </c>
      <c r="D35" s="54" t="s">
        <v>78</v>
      </c>
      <c r="E35" s="27">
        <f>COUNTIFS('Ruimtestaat en calculatie'!H:H,A35,'Ruimtestaat en calculatie'!I:I,B35)</f>
        <v>42</v>
      </c>
      <c r="F35" s="28">
        <f>SUMIFS('Ruimtestaat en calculatie'!F:F,'Ruimtestaat en calculatie'!H:H,A35,'Ruimtestaat en calculatie'!I:I,B35)</f>
        <v>2341</v>
      </c>
      <c r="G35" s="202"/>
      <c r="H35" s="55" t="e">
        <f t="shared" si="0"/>
        <v>#DIV/0!</v>
      </c>
      <c r="I35" s="53"/>
      <c r="J35" s="151" t="s">
        <v>75</v>
      </c>
      <c r="K35" s="151">
        <v>160</v>
      </c>
      <c r="L35" s="151">
        <v>40</v>
      </c>
      <c r="M35" s="151" t="s">
        <v>75</v>
      </c>
      <c r="N35" s="151" t="s">
        <v>75</v>
      </c>
      <c r="O35" s="151" t="s">
        <v>75</v>
      </c>
      <c r="P35" s="151" t="s">
        <v>75</v>
      </c>
      <c r="Q35" s="151" t="s">
        <v>75</v>
      </c>
      <c r="R35" s="151">
        <v>200</v>
      </c>
      <c r="S35" s="151">
        <v>200</v>
      </c>
      <c r="T35" s="151">
        <v>200</v>
      </c>
      <c r="U35" s="151">
        <v>40</v>
      </c>
      <c r="V35" s="151">
        <v>3</v>
      </c>
      <c r="W35" s="151">
        <v>1</v>
      </c>
      <c r="X35" s="151" t="s">
        <v>75</v>
      </c>
      <c r="Y35" s="151" t="s">
        <v>75</v>
      </c>
      <c r="Z35" s="151" t="s">
        <v>75</v>
      </c>
      <c r="AA35" t="s">
        <v>75</v>
      </c>
    </row>
    <row r="36" spans="1:27" ht="15" customHeight="1">
      <c r="A36" s="26" t="s">
        <v>128</v>
      </c>
      <c r="B36" s="26">
        <v>40</v>
      </c>
      <c r="C36" s="25" t="s">
        <v>129</v>
      </c>
      <c r="D36" s="25" t="s">
        <v>107</v>
      </c>
      <c r="E36" s="27">
        <f>COUNTIFS('Ruimtestaat en calculatie'!H:H,A36,'Ruimtestaat en calculatie'!I:I,B36)</f>
        <v>3</v>
      </c>
      <c r="F36" s="28">
        <f>SUMIFS('Ruimtestaat en calculatie'!F:F,'Ruimtestaat en calculatie'!H:H,A36,'Ruimtestaat en calculatie'!I:I,B36)</f>
        <v>58.93</v>
      </c>
      <c r="G36" s="202"/>
      <c r="H36" s="55" t="e">
        <f t="shared" si="0"/>
        <v>#DIV/0!</v>
      </c>
      <c r="I36" s="24"/>
      <c r="J36" s="151">
        <v>40</v>
      </c>
      <c r="K36" s="151" t="s">
        <v>75</v>
      </c>
      <c r="L36" s="151" t="s">
        <v>75</v>
      </c>
      <c r="M36" s="151" t="s">
        <v>75</v>
      </c>
      <c r="N36" s="151" t="s">
        <v>75</v>
      </c>
      <c r="O36" s="151" t="s">
        <v>75</v>
      </c>
      <c r="P36" s="151" t="s">
        <v>75</v>
      </c>
      <c r="Q36" s="151" t="s">
        <v>75</v>
      </c>
      <c r="R36" s="151" t="s">
        <v>75</v>
      </c>
      <c r="S36" s="151">
        <v>40</v>
      </c>
      <c r="T36" s="151" t="s">
        <v>75</v>
      </c>
      <c r="U36" s="151" t="s">
        <v>75</v>
      </c>
      <c r="V36" s="151" t="s">
        <v>75</v>
      </c>
      <c r="W36" s="151">
        <v>1</v>
      </c>
      <c r="X36" s="151" t="s">
        <v>75</v>
      </c>
      <c r="Y36" s="151" t="s">
        <v>75</v>
      </c>
      <c r="Z36" s="151" t="s">
        <v>75</v>
      </c>
      <c r="AA36" t="s">
        <v>75</v>
      </c>
    </row>
    <row r="37" spans="1:27" ht="15" customHeight="1">
      <c r="A37" s="26" t="s">
        <v>130</v>
      </c>
      <c r="B37" s="26">
        <v>40</v>
      </c>
      <c r="C37" s="25" t="s">
        <v>131</v>
      </c>
      <c r="D37" s="54" t="s">
        <v>97</v>
      </c>
      <c r="E37" s="27">
        <f>COUNTIFS('Ruimtestaat en calculatie'!H:H,A37,'Ruimtestaat en calculatie'!I:I,B37)</f>
        <v>12</v>
      </c>
      <c r="F37" s="28">
        <f>SUMIFS('Ruimtestaat en calculatie'!F:F,'Ruimtestaat en calculatie'!H:H,A37,'Ruimtestaat en calculatie'!I:I,B37)</f>
        <v>336.32000000000005</v>
      </c>
      <c r="G37" s="202"/>
      <c r="H37" s="55" t="e">
        <f t="shared" si="0"/>
        <v>#DIV/0!</v>
      </c>
      <c r="I37" s="53"/>
      <c r="J37" s="151">
        <v>40</v>
      </c>
      <c r="K37" s="151" t="s">
        <v>75</v>
      </c>
      <c r="L37" s="151" t="s">
        <v>75</v>
      </c>
      <c r="M37" s="151" t="s">
        <v>75</v>
      </c>
      <c r="N37" s="151" t="s">
        <v>75</v>
      </c>
      <c r="O37" s="151" t="s">
        <v>75</v>
      </c>
      <c r="P37" s="151" t="s">
        <v>75</v>
      </c>
      <c r="Q37" s="151" t="s">
        <v>75</v>
      </c>
      <c r="R37" s="151" t="s">
        <v>75</v>
      </c>
      <c r="S37" s="151">
        <v>40</v>
      </c>
      <c r="T37" s="151" t="s">
        <v>75</v>
      </c>
      <c r="U37" s="151">
        <v>40</v>
      </c>
      <c r="V37" s="151" t="s">
        <v>75</v>
      </c>
      <c r="W37" s="151">
        <v>1</v>
      </c>
      <c r="X37" s="151" t="s">
        <v>75</v>
      </c>
      <c r="Y37" s="151" t="s">
        <v>75</v>
      </c>
      <c r="Z37" s="151" t="s">
        <v>75</v>
      </c>
      <c r="AA37" t="s">
        <v>75</v>
      </c>
    </row>
    <row r="38" spans="1:27" ht="15" customHeight="1">
      <c r="A38" s="26" t="s">
        <v>132</v>
      </c>
      <c r="B38" s="26">
        <v>40</v>
      </c>
      <c r="C38" s="25" t="s">
        <v>129</v>
      </c>
      <c r="D38" s="54" t="s">
        <v>126</v>
      </c>
      <c r="E38" s="27">
        <f>COUNTIFS('Ruimtestaat en calculatie'!H:H,A38,'Ruimtestaat en calculatie'!I:I,B38)</f>
        <v>1</v>
      </c>
      <c r="F38" s="28">
        <f>SUMIFS('Ruimtestaat en calculatie'!F:F,'Ruimtestaat en calculatie'!H:H,A38,'Ruimtestaat en calculatie'!I:I,B38)</f>
        <v>20.32</v>
      </c>
      <c r="G38" s="202"/>
      <c r="H38" s="55" t="e">
        <f t="shared" si="0"/>
        <v>#DIV/0!</v>
      </c>
      <c r="I38" s="53"/>
      <c r="J38" s="151" t="s">
        <v>75</v>
      </c>
      <c r="K38" s="151" t="s">
        <v>75</v>
      </c>
      <c r="L38" s="151">
        <v>40</v>
      </c>
      <c r="M38" s="151" t="s">
        <v>75</v>
      </c>
      <c r="N38" s="151" t="s">
        <v>75</v>
      </c>
      <c r="O38" s="151" t="s">
        <v>75</v>
      </c>
      <c r="P38" s="151" t="s">
        <v>75</v>
      </c>
      <c r="Q38" s="151" t="s">
        <v>75</v>
      </c>
      <c r="R38" s="151" t="s">
        <v>75</v>
      </c>
      <c r="S38" s="151">
        <v>40</v>
      </c>
      <c r="T38" s="151" t="s">
        <v>75</v>
      </c>
      <c r="U38" s="151">
        <v>40</v>
      </c>
      <c r="V38" s="151" t="s">
        <v>75</v>
      </c>
      <c r="W38" s="151">
        <v>1</v>
      </c>
      <c r="X38" s="151" t="s">
        <v>75</v>
      </c>
      <c r="Y38" s="151" t="s">
        <v>75</v>
      </c>
      <c r="Z38" s="151" t="s">
        <v>75</v>
      </c>
      <c r="AA38" t="s">
        <v>75</v>
      </c>
    </row>
    <row r="39" spans="1:27" ht="15" customHeight="1">
      <c r="A39" s="26" t="s">
        <v>133</v>
      </c>
      <c r="B39" s="26">
        <v>200</v>
      </c>
      <c r="C39" s="25" t="s">
        <v>134</v>
      </c>
      <c r="D39" s="54" t="s">
        <v>89</v>
      </c>
      <c r="E39" s="27">
        <f>COUNTIFS('Ruimtestaat en calculatie'!H:H,A39,'Ruimtestaat en calculatie'!I:I,B39)</f>
        <v>1</v>
      </c>
      <c r="F39" s="28">
        <f>SUMIFS('Ruimtestaat en calculatie'!F:F,'Ruimtestaat en calculatie'!H:H,A39,'Ruimtestaat en calculatie'!I:I,B39)</f>
        <v>50</v>
      </c>
      <c r="G39" s="202"/>
      <c r="H39" s="55" t="e">
        <f t="shared" si="0"/>
        <v>#DIV/0!</v>
      </c>
      <c r="I39" s="53"/>
      <c r="J39" s="151">
        <v>200</v>
      </c>
      <c r="K39" s="151" t="s">
        <v>75</v>
      </c>
      <c r="L39" s="151" t="s">
        <v>75</v>
      </c>
      <c r="M39" s="151">
        <v>4</v>
      </c>
      <c r="N39" s="151" t="s">
        <v>75</v>
      </c>
      <c r="O39" s="151" t="s">
        <v>75</v>
      </c>
      <c r="P39" s="151" t="s">
        <v>75</v>
      </c>
      <c r="Q39" s="151" t="s">
        <v>75</v>
      </c>
      <c r="R39" s="151">
        <v>200</v>
      </c>
      <c r="S39" s="151">
        <v>200</v>
      </c>
      <c r="T39" s="151">
        <v>200</v>
      </c>
      <c r="U39" s="151">
        <v>40</v>
      </c>
      <c r="V39" s="151">
        <v>3</v>
      </c>
      <c r="W39" s="151">
        <v>1</v>
      </c>
      <c r="X39" s="151" t="s">
        <v>75</v>
      </c>
      <c r="Y39" s="151" t="s">
        <v>75</v>
      </c>
      <c r="Z39" s="151" t="s">
        <v>75</v>
      </c>
      <c r="AA39" t="s">
        <v>75</v>
      </c>
    </row>
    <row r="40" spans="1:27" ht="15" customHeight="1">
      <c r="A40" s="26" t="s">
        <v>135</v>
      </c>
      <c r="B40" s="26">
        <v>120</v>
      </c>
      <c r="C40" s="25" t="s">
        <v>136</v>
      </c>
      <c r="D40" s="54" t="s">
        <v>86</v>
      </c>
      <c r="E40" s="27">
        <f>COUNTIFS('Ruimtestaat en calculatie'!H:H,A40,'Ruimtestaat en calculatie'!I:I,B40)</f>
        <v>1</v>
      </c>
      <c r="F40" s="28">
        <f>SUMIFS('Ruimtestaat en calculatie'!F:F,'Ruimtestaat en calculatie'!H:H,A40,'Ruimtestaat en calculatie'!I:I,B40)</f>
        <v>10.89</v>
      </c>
      <c r="G40" s="202"/>
      <c r="H40" s="55" t="e">
        <f t="shared" si="0"/>
        <v>#DIV/0!</v>
      </c>
      <c r="I40" s="24"/>
      <c r="J40" s="151" t="s">
        <v>75</v>
      </c>
      <c r="K40" s="151">
        <v>80</v>
      </c>
      <c r="L40" s="151">
        <v>40</v>
      </c>
      <c r="M40" s="151" t="s">
        <v>75</v>
      </c>
      <c r="N40" s="151" t="s">
        <v>75</v>
      </c>
      <c r="O40" s="151" t="s">
        <v>75</v>
      </c>
      <c r="P40" s="151" t="s">
        <v>75</v>
      </c>
      <c r="Q40" s="151" t="s">
        <v>75</v>
      </c>
      <c r="R40" s="151">
        <v>120</v>
      </c>
      <c r="S40" s="151">
        <v>120</v>
      </c>
      <c r="T40" s="151">
        <v>120</v>
      </c>
      <c r="U40" s="151">
        <v>40</v>
      </c>
      <c r="V40" s="151">
        <v>3</v>
      </c>
      <c r="W40" s="151">
        <v>1</v>
      </c>
      <c r="X40" s="151" t="s">
        <v>75</v>
      </c>
      <c r="Y40" s="151" t="s">
        <v>75</v>
      </c>
      <c r="Z40" s="151" t="s">
        <v>75</v>
      </c>
      <c r="AA40" t="s">
        <v>75</v>
      </c>
    </row>
    <row r="41" spans="1:27" ht="15" customHeight="1">
      <c r="A41" s="26" t="s">
        <v>137</v>
      </c>
      <c r="B41" s="26">
        <v>120</v>
      </c>
      <c r="C41" s="25" t="s">
        <v>136</v>
      </c>
      <c r="D41" s="54" t="s">
        <v>97</v>
      </c>
      <c r="E41" s="27">
        <f>COUNTIFS('Ruimtestaat en calculatie'!H:H,A41,'Ruimtestaat en calculatie'!I:I,B41)</f>
        <v>1</v>
      </c>
      <c r="F41" s="28">
        <f>SUMIFS('Ruimtestaat en calculatie'!F:F,'Ruimtestaat en calculatie'!H:H,A41,'Ruimtestaat en calculatie'!I:I,B41)</f>
        <v>19</v>
      </c>
      <c r="G41" s="202"/>
      <c r="H41" s="55" t="e">
        <f t="shared" ref="H41:H58" si="1">+B41/G41</f>
        <v>#DIV/0!</v>
      </c>
      <c r="I41" s="53"/>
      <c r="J41" s="151">
        <v>120</v>
      </c>
      <c r="K41" s="151" t="s">
        <v>75</v>
      </c>
      <c r="L41" s="151" t="s">
        <v>75</v>
      </c>
      <c r="M41" s="151">
        <v>4</v>
      </c>
      <c r="N41" s="151" t="s">
        <v>75</v>
      </c>
      <c r="O41" s="151" t="s">
        <v>75</v>
      </c>
      <c r="P41" s="151" t="s">
        <v>75</v>
      </c>
      <c r="Q41" s="151" t="s">
        <v>75</v>
      </c>
      <c r="R41" s="151">
        <v>120</v>
      </c>
      <c r="S41" s="151">
        <v>120</v>
      </c>
      <c r="T41" s="151">
        <v>120</v>
      </c>
      <c r="U41" s="151">
        <v>40</v>
      </c>
      <c r="V41" s="151">
        <v>3</v>
      </c>
      <c r="W41" s="151">
        <v>1</v>
      </c>
      <c r="X41" s="151" t="s">
        <v>75</v>
      </c>
      <c r="Y41" s="151" t="s">
        <v>75</v>
      </c>
      <c r="Z41" s="151" t="s">
        <v>75</v>
      </c>
      <c r="AA41" t="s">
        <v>75</v>
      </c>
    </row>
    <row r="42" spans="1:27">
      <c r="A42" s="26" t="s">
        <v>138</v>
      </c>
      <c r="B42" s="26">
        <v>200</v>
      </c>
      <c r="C42" s="25" t="s">
        <v>139</v>
      </c>
      <c r="D42" s="54" t="s">
        <v>74</v>
      </c>
      <c r="E42" s="27">
        <f>COUNTIFS('Ruimtestaat en calculatie'!H:H,A42,'Ruimtestaat en calculatie'!I:I,B42)</f>
        <v>2</v>
      </c>
      <c r="F42" s="28">
        <f>SUMIFS('Ruimtestaat en calculatie'!F:F,'Ruimtestaat en calculatie'!H:H,A42,'Ruimtestaat en calculatie'!I:I,B42)</f>
        <v>23</v>
      </c>
      <c r="G42" s="202"/>
      <c r="H42" s="55" t="e">
        <f t="shared" si="1"/>
        <v>#DIV/0!</v>
      </c>
      <c r="I42" s="53"/>
      <c r="J42" s="151">
        <v>200</v>
      </c>
      <c r="K42" s="151" t="s">
        <v>75</v>
      </c>
      <c r="L42" s="151" t="s">
        <v>75</v>
      </c>
      <c r="M42" s="151">
        <v>4</v>
      </c>
      <c r="N42" s="151" t="s">
        <v>75</v>
      </c>
      <c r="O42" s="151" t="s">
        <v>75</v>
      </c>
      <c r="P42" s="151" t="s">
        <v>75</v>
      </c>
      <c r="Q42" s="151" t="s">
        <v>75</v>
      </c>
      <c r="R42" s="151">
        <v>200</v>
      </c>
      <c r="S42" s="151">
        <v>200</v>
      </c>
      <c r="T42" s="151">
        <v>200</v>
      </c>
      <c r="U42" s="151">
        <v>40</v>
      </c>
      <c r="V42" s="151">
        <v>3</v>
      </c>
      <c r="W42" s="151">
        <v>1</v>
      </c>
      <c r="X42" s="151" t="s">
        <v>75</v>
      </c>
      <c r="Y42" s="151" t="s">
        <v>75</v>
      </c>
      <c r="Z42" s="151" t="s">
        <v>75</v>
      </c>
      <c r="AA42" t="s">
        <v>75</v>
      </c>
    </row>
    <row r="43" spans="1:27">
      <c r="A43" s="26" t="s">
        <v>140</v>
      </c>
      <c r="B43" s="26">
        <v>200</v>
      </c>
      <c r="C43" s="25" t="s">
        <v>141</v>
      </c>
      <c r="D43" s="54" t="s">
        <v>86</v>
      </c>
      <c r="E43" s="27">
        <f>COUNTIFS('Ruimtestaat en calculatie'!H:H,A43,'Ruimtestaat en calculatie'!I:I,B43)</f>
        <v>1</v>
      </c>
      <c r="F43" s="28">
        <f>SUMIFS('Ruimtestaat en calculatie'!F:F,'Ruimtestaat en calculatie'!H:H,A43,'Ruimtestaat en calculatie'!I:I,B43)</f>
        <v>31.83</v>
      </c>
      <c r="G43" s="202"/>
      <c r="H43" s="55" t="e">
        <f t="shared" si="1"/>
        <v>#DIV/0!</v>
      </c>
      <c r="I43" s="53"/>
      <c r="J43" s="151" t="s">
        <v>75</v>
      </c>
      <c r="K43" s="151">
        <v>160</v>
      </c>
      <c r="L43" s="151">
        <v>40</v>
      </c>
      <c r="M43" s="151" t="s">
        <v>75</v>
      </c>
      <c r="N43" s="151" t="s">
        <v>75</v>
      </c>
      <c r="O43" s="151" t="s">
        <v>75</v>
      </c>
      <c r="P43" s="151" t="s">
        <v>75</v>
      </c>
      <c r="Q43" s="151" t="s">
        <v>75</v>
      </c>
      <c r="R43" s="151">
        <v>200</v>
      </c>
      <c r="S43" s="151">
        <v>200</v>
      </c>
      <c r="T43" s="151">
        <v>200</v>
      </c>
      <c r="U43" s="151">
        <v>40</v>
      </c>
      <c r="V43" s="151">
        <v>3</v>
      </c>
      <c r="W43" s="151">
        <v>1</v>
      </c>
      <c r="X43" s="151" t="s">
        <v>75</v>
      </c>
      <c r="Y43" s="151" t="s">
        <v>75</v>
      </c>
      <c r="Z43" s="151" t="s">
        <v>75</v>
      </c>
      <c r="AA43" t="s">
        <v>75</v>
      </c>
    </row>
    <row r="44" spans="1:27">
      <c r="A44" s="26" t="s">
        <v>142</v>
      </c>
      <c r="B44" s="26">
        <v>200</v>
      </c>
      <c r="C44" s="25" t="s">
        <v>141</v>
      </c>
      <c r="D44" s="25" t="s">
        <v>97</v>
      </c>
      <c r="E44" s="27">
        <f>COUNTIFS('Ruimtestaat en calculatie'!H:H,A44,'Ruimtestaat en calculatie'!I:I,B44)</f>
        <v>3</v>
      </c>
      <c r="F44" s="28">
        <f>SUMIFS('Ruimtestaat en calculatie'!F:F,'Ruimtestaat en calculatie'!H:H,A44,'Ruimtestaat en calculatie'!I:I,B44)</f>
        <v>222</v>
      </c>
      <c r="G44" s="202"/>
      <c r="H44" s="55" t="e">
        <f t="shared" si="1"/>
        <v>#DIV/0!</v>
      </c>
      <c r="I44" s="24"/>
      <c r="J44" s="151">
        <v>200</v>
      </c>
      <c r="K44" s="151" t="s">
        <v>75</v>
      </c>
      <c r="L44" s="151" t="s">
        <v>75</v>
      </c>
      <c r="M44" s="151">
        <v>4</v>
      </c>
      <c r="N44" s="151" t="s">
        <v>75</v>
      </c>
      <c r="O44" s="151" t="s">
        <v>75</v>
      </c>
      <c r="P44" s="151" t="s">
        <v>75</v>
      </c>
      <c r="Q44" s="151" t="s">
        <v>75</v>
      </c>
      <c r="R44" s="151">
        <v>200</v>
      </c>
      <c r="S44" s="151">
        <v>200</v>
      </c>
      <c r="T44" s="151">
        <v>200</v>
      </c>
      <c r="U44" s="151">
        <v>40</v>
      </c>
      <c r="V44" s="151">
        <v>3</v>
      </c>
      <c r="W44" s="151">
        <v>1</v>
      </c>
      <c r="X44" s="151" t="s">
        <v>75</v>
      </c>
      <c r="Y44" s="151" t="s">
        <v>75</v>
      </c>
      <c r="Z44" s="151" t="s">
        <v>75</v>
      </c>
      <c r="AA44" t="s">
        <v>75</v>
      </c>
    </row>
    <row r="45" spans="1:27">
      <c r="A45" s="26" t="s">
        <v>143</v>
      </c>
      <c r="B45" s="26">
        <v>200</v>
      </c>
      <c r="C45" s="25" t="s">
        <v>141</v>
      </c>
      <c r="D45" s="54" t="s">
        <v>78</v>
      </c>
      <c r="E45" s="27">
        <f>COUNTIFS('Ruimtestaat en calculatie'!H:H,A45,'Ruimtestaat en calculatie'!I:I,B45)</f>
        <v>3</v>
      </c>
      <c r="F45" s="28">
        <f>SUMIFS('Ruimtestaat en calculatie'!F:F,'Ruimtestaat en calculatie'!H:H,A45,'Ruimtestaat en calculatie'!I:I,B45)</f>
        <v>128</v>
      </c>
      <c r="G45" s="202"/>
      <c r="H45" s="55" t="e">
        <f t="shared" si="1"/>
        <v>#DIV/0!</v>
      </c>
      <c r="I45" s="24"/>
      <c r="J45" s="151" t="s">
        <v>75</v>
      </c>
      <c r="K45" s="151">
        <v>160</v>
      </c>
      <c r="L45" s="151">
        <v>40</v>
      </c>
      <c r="M45" s="151" t="s">
        <v>75</v>
      </c>
      <c r="N45" s="151" t="s">
        <v>75</v>
      </c>
      <c r="O45" s="151" t="s">
        <v>75</v>
      </c>
      <c r="P45" s="151" t="s">
        <v>75</v>
      </c>
      <c r="Q45" s="151" t="s">
        <v>75</v>
      </c>
      <c r="R45" s="151">
        <v>200</v>
      </c>
      <c r="S45" s="151">
        <v>200</v>
      </c>
      <c r="T45" s="151">
        <v>200</v>
      </c>
      <c r="U45" s="151">
        <v>40</v>
      </c>
      <c r="V45" s="151">
        <v>3</v>
      </c>
      <c r="W45" s="151">
        <v>1</v>
      </c>
      <c r="X45" s="151" t="s">
        <v>75</v>
      </c>
      <c r="Y45" s="151" t="s">
        <v>75</v>
      </c>
      <c r="Z45" s="151" t="s">
        <v>75</v>
      </c>
      <c r="AA45" t="s">
        <v>75</v>
      </c>
    </row>
    <row r="46" spans="1:27">
      <c r="A46" s="26" t="s">
        <v>144</v>
      </c>
      <c r="B46" s="26">
        <v>200</v>
      </c>
      <c r="C46" s="25" t="s">
        <v>145</v>
      </c>
      <c r="D46" s="54" t="s">
        <v>81</v>
      </c>
      <c r="E46" s="27">
        <f>COUNTIFS('Ruimtestaat en calculatie'!H:H,A46,'Ruimtestaat en calculatie'!I:I,B46)</f>
        <v>1</v>
      </c>
      <c r="F46" s="28">
        <f>SUMIFS('Ruimtestaat en calculatie'!F:F,'Ruimtestaat en calculatie'!H:H,A46,'Ruimtestaat en calculatie'!I:I,B46)</f>
        <v>68</v>
      </c>
      <c r="G46" s="202"/>
      <c r="H46" s="55" t="e">
        <f t="shared" si="1"/>
        <v>#DIV/0!</v>
      </c>
      <c r="I46" s="53"/>
      <c r="J46" s="151" t="s">
        <v>75</v>
      </c>
      <c r="K46" s="151" t="s">
        <v>75</v>
      </c>
      <c r="L46" s="151">
        <v>200</v>
      </c>
      <c r="M46" s="151" t="s">
        <v>75</v>
      </c>
      <c r="N46" s="151" t="s">
        <v>75</v>
      </c>
      <c r="O46" s="151" t="s">
        <v>75</v>
      </c>
      <c r="P46" s="151" t="s">
        <v>75</v>
      </c>
      <c r="Q46" s="151" t="s">
        <v>75</v>
      </c>
      <c r="R46" s="151" t="s">
        <v>75</v>
      </c>
      <c r="S46" s="151">
        <v>200</v>
      </c>
      <c r="T46" s="151" t="s">
        <v>75</v>
      </c>
      <c r="U46" s="151">
        <v>40</v>
      </c>
      <c r="V46" s="151">
        <v>3</v>
      </c>
      <c r="W46" s="151">
        <v>1</v>
      </c>
      <c r="X46" s="151" t="s">
        <v>75</v>
      </c>
      <c r="Y46" s="151" t="s">
        <v>75</v>
      </c>
      <c r="Z46" s="151" t="s">
        <v>75</v>
      </c>
      <c r="AA46" t="s">
        <v>75</v>
      </c>
    </row>
    <row r="47" spans="1:27">
      <c r="A47" s="26" t="s">
        <v>146</v>
      </c>
      <c r="B47" s="26">
        <v>200</v>
      </c>
      <c r="C47" s="25" t="s">
        <v>147</v>
      </c>
      <c r="D47" s="54" t="s">
        <v>148</v>
      </c>
      <c r="E47" s="27">
        <f>COUNTIFS('Ruimtestaat en calculatie'!H:H,A47,'Ruimtestaat en calculatie'!I:I,B47)</f>
        <v>7</v>
      </c>
      <c r="F47" s="28">
        <f>SUMIFS('Ruimtestaat en calculatie'!F:F,'Ruimtestaat en calculatie'!H:H,A47,'Ruimtestaat en calculatie'!I:I,B47)</f>
        <v>2042</v>
      </c>
      <c r="G47" s="202"/>
      <c r="H47" s="55" t="e">
        <f t="shared" si="1"/>
        <v>#DIV/0!</v>
      </c>
      <c r="I47" s="24"/>
      <c r="J47" s="151">
        <v>200</v>
      </c>
      <c r="K47" s="151" t="s">
        <v>75</v>
      </c>
      <c r="L47" s="151" t="s">
        <v>75</v>
      </c>
      <c r="M47" s="151">
        <v>4</v>
      </c>
      <c r="N47" s="151">
        <v>10</v>
      </c>
      <c r="O47" s="151" t="s">
        <v>75</v>
      </c>
      <c r="P47" s="151" t="s">
        <v>75</v>
      </c>
      <c r="Q47" s="151" t="s">
        <v>75</v>
      </c>
      <c r="R47" s="151" t="s">
        <v>75</v>
      </c>
      <c r="S47" s="151">
        <v>200</v>
      </c>
      <c r="T47" s="151" t="s">
        <v>75</v>
      </c>
      <c r="U47" s="151">
        <v>40</v>
      </c>
      <c r="V47" s="151">
        <v>3</v>
      </c>
      <c r="W47" s="151">
        <v>1</v>
      </c>
      <c r="X47" s="151" t="s">
        <v>75</v>
      </c>
      <c r="Y47" s="151" t="s">
        <v>75</v>
      </c>
      <c r="Z47" s="151" t="s">
        <v>75</v>
      </c>
      <c r="AA47" t="s">
        <v>75</v>
      </c>
    </row>
    <row r="48" spans="1:27">
      <c r="A48" s="26" t="s">
        <v>149</v>
      </c>
      <c r="B48" s="26">
        <v>200</v>
      </c>
      <c r="C48" s="25" t="s">
        <v>150</v>
      </c>
      <c r="D48" s="54" t="s">
        <v>114</v>
      </c>
      <c r="E48" s="27">
        <f>COUNTIFS('Ruimtestaat en calculatie'!H:H,A48,'Ruimtestaat en calculatie'!I:I,B48)</f>
        <v>54</v>
      </c>
      <c r="F48" s="28">
        <f>SUMIFS('Ruimtestaat en calculatie'!F:F,'Ruimtestaat en calculatie'!H:H,A48,'Ruimtestaat en calculatie'!I:I,B48)</f>
        <v>427.86</v>
      </c>
      <c r="G48" s="202"/>
      <c r="H48" s="55" t="e">
        <f t="shared" si="1"/>
        <v>#DIV/0!</v>
      </c>
      <c r="I48" s="53"/>
      <c r="J48" s="151" t="s">
        <v>75</v>
      </c>
      <c r="K48" s="151" t="s">
        <v>75</v>
      </c>
      <c r="L48" s="151" t="s">
        <v>75</v>
      </c>
      <c r="M48" s="151">
        <v>190</v>
      </c>
      <c r="N48" s="151">
        <v>10</v>
      </c>
      <c r="O48" s="151" t="s">
        <v>75</v>
      </c>
      <c r="P48" s="151" t="s">
        <v>75</v>
      </c>
      <c r="Q48" s="151" t="s">
        <v>75</v>
      </c>
      <c r="R48" s="151">
        <v>200</v>
      </c>
      <c r="S48" s="151" t="s">
        <v>75</v>
      </c>
      <c r="T48" s="151" t="s">
        <v>75</v>
      </c>
      <c r="U48" s="151">
        <v>40</v>
      </c>
      <c r="V48" s="151" t="s">
        <v>75</v>
      </c>
      <c r="W48" s="151" t="s">
        <v>75</v>
      </c>
      <c r="X48" s="151">
        <v>190</v>
      </c>
      <c r="Y48" s="151">
        <v>10</v>
      </c>
      <c r="Z48" s="151">
        <v>200</v>
      </c>
      <c r="AA48" t="s">
        <v>75</v>
      </c>
    </row>
    <row r="49" spans="1:27">
      <c r="A49" s="26" t="s">
        <v>151</v>
      </c>
      <c r="B49" s="26">
        <v>200</v>
      </c>
      <c r="C49" s="25" t="s">
        <v>152</v>
      </c>
      <c r="D49" s="25" t="s">
        <v>74</v>
      </c>
      <c r="E49" s="27">
        <f>COUNTIFS('Ruimtestaat en calculatie'!H:H,A49,'Ruimtestaat en calculatie'!I:I,B49)</f>
        <v>17</v>
      </c>
      <c r="F49" s="28">
        <f>SUMIFS('Ruimtestaat en calculatie'!F:F,'Ruimtestaat en calculatie'!H:H,A49,'Ruimtestaat en calculatie'!I:I,B49)</f>
        <v>280.42999999999995</v>
      </c>
      <c r="G49" s="202"/>
      <c r="H49" s="55" t="e">
        <f t="shared" si="1"/>
        <v>#DIV/0!</v>
      </c>
      <c r="I49" s="24"/>
      <c r="J49" s="151">
        <v>200</v>
      </c>
      <c r="K49" s="151" t="s">
        <v>75</v>
      </c>
      <c r="L49" s="151" t="s">
        <v>75</v>
      </c>
      <c r="M49" s="151">
        <v>4</v>
      </c>
      <c r="N49" s="151" t="s">
        <v>75</v>
      </c>
      <c r="O49" s="151" t="s">
        <v>75</v>
      </c>
      <c r="P49" s="151" t="s">
        <v>75</v>
      </c>
      <c r="Q49" s="151" t="s">
        <v>75</v>
      </c>
      <c r="R49" s="151" t="s">
        <v>75</v>
      </c>
      <c r="S49" s="151">
        <v>200</v>
      </c>
      <c r="T49" s="151" t="s">
        <v>75</v>
      </c>
      <c r="U49" s="151">
        <v>40</v>
      </c>
      <c r="V49" s="151" t="s">
        <v>75</v>
      </c>
      <c r="W49" s="151">
        <v>1</v>
      </c>
      <c r="X49" s="151" t="s">
        <v>75</v>
      </c>
      <c r="Y49" s="151" t="s">
        <v>75</v>
      </c>
      <c r="Z49" s="151" t="s">
        <v>75</v>
      </c>
      <c r="AA49" t="s">
        <v>75</v>
      </c>
    </row>
    <row r="50" spans="1:27">
      <c r="A50" s="26" t="s">
        <v>153</v>
      </c>
      <c r="B50" s="26">
        <v>200</v>
      </c>
      <c r="C50" s="25" t="s">
        <v>154</v>
      </c>
      <c r="D50" s="54" t="s">
        <v>86</v>
      </c>
      <c r="E50" s="27">
        <f>COUNTIFS('Ruimtestaat en calculatie'!H:H,A50,'Ruimtestaat en calculatie'!I:I,B50)</f>
        <v>1</v>
      </c>
      <c r="F50" s="28">
        <f>SUMIFS('Ruimtestaat en calculatie'!F:F,'Ruimtestaat en calculatie'!H:H,A50,'Ruimtestaat en calculatie'!I:I,B50)</f>
        <v>19.61</v>
      </c>
      <c r="G50" s="202"/>
      <c r="H50" s="55" t="e">
        <f t="shared" si="1"/>
        <v>#DIV/0!</v>
      </c>
      <c r="I50" s="53"/>
      <c r="J50" s="151" t="s">
        <v>75</v>
      </c>
      <c r="K50" s="151">
        <v>160</v>
      </c>
      <c r="L50" s="151">
        <v>40</v>
      </c>
      <c r="M50" s="151" t="s">
        <v>75</v>
      </c>
      <c r="N50" s="151" t="s">
        <v>75</v>
      </c>
      <c r="O50" s="151" t="s">
        <v>75</v>
      </c>
      <c r="P50" s="151" t="s">
        <v>75</v>
      </c>
      <c r="Q50" s="151" t="s">
        <v>75</v>
      </c>
      <c r="R50" s="151" t="s">
        <v>75</v>
      </c>
      <c r="S50" s="151">
        <v>200</v>
      </c>
      <c r="T50" s="151" t="s">
        <v>75</v>
      </c>
      <c r="U50" s="151">
        <v>40</v>
      </c>
      <c r="V50" s="151" t="s">
        <v>75</v>
      </c>
      <c r="W50" s="151">
        <v>1</v>
      </c>
      <c r="X50" s="151" t="s">
        <v>75</v>
      </c>
      <c r="Y50" s="151" t="s">
        <v>75</v>
      </c>
      <c r="Z50" s="151" t="s">
        <v>75</v>
      </c>
      <c r="AA50" t="s">
        <v>75</v>
      </c>
    </row>
    <row r="51" spans="1:27">
      <c r="A51" s="26" t="s">
        <v>155</v>
      </c>
      <c r="B51" s="26">
        <v>200</v>
      </c>
      <c r="C51" s="25" t="s">
        <v>154</v>
      </c>
      <c r="D51" s="54" t="s">
        <v>156</v>
      </c>
      <c r="E51" s="27">
        <f>COUNTIFS('Ruimtestaat en calculatie'!H:H,A51,'Ruimtestaat en calculatie'!I:I,B51)</f>
        <v>4</v>
      </c>
      <c r="F51" s="28">
        <f>SUMIFS('Ruimtestaat en calculatie'!F:F,'Ruimtestaat en calculatie'!H:H,A51,'Ruimtestaat en calculatie'!I:I,B51)</f>
        <v>74</v>
      </c>
      <c r="G51" s="202"/>
      <c r="H51" s="55" t="e">
        <f t="shared" si="1"/>
        <v>#DIV/0!</v>
      </c>
      <c r="I51" s="24"/>
      <c r="J51" s="151">
        <v>200</v>
      </c>
      <c r="K51" s="151" t="s">
        <v>75</v>
      </c>
      <c r="L51" s="151" t="s">
        <v>75</v>
      </c>
      <c r="M51" s="151">
        <v>4</v>
      </c>
      <c r="N51" s="151" t="s">
        <v>75</v>
      </c>
      <c r="O51" s="151" t="s">
        <v>75</v>
      </c>
      <c r="P51" s="151" t="s">
        <v>75</v>
      </c>
      <c r="Q51" s="151" t="s">
        <v>75</v>
      </c>
      <c r="R51" s="151" t="s">
        <v>75</v>
      </c>
      <c r="S51" s="151">
        <v>200</v>
      </c>
      <c r="T51" s="151" t="s">
        <v>75</v>
      </c>
      <c r="U51" s="151">
        <v>40</v>
      </c>
      <c r="V51" s="151" t="s">
        <v>75</v>
      </c>
      <c r="W51" s="151">
        <v>1</v>
      </c>
      <c r="X51" s="151" t="s">
        <v>75</v>
      </c>
      <c r="Y51" s="151" t="s">
        <v>75</v>
      </c>
      <c r="Z51" s="151" t="s">
        <v>75</v>
      </c>
      <c r="AA51" t="s">
        <v>75</v>
      </c>
    </row>
    <row r="52" spans="1:27">
      <c r="A52" s="26" t="s">
        <v>157</v>
      </c>
      <c r="B52" s="26">
        <v>200</v>
      </c>
      <c r="C52" s="25" t="s">
        <v>154</v>
      </c>
      <c r="D52" s="54" t="s">
        <v>126</v>
      </c>
      <c r="E52" s="27">
        <f>COUNTIFS('Ruimtestaat en calculatie'!H:H,A52,'Ruimtestaat en calculatie'!I:I,B52)</f>
        <v>1</v>
      </c>
      <c r="F52" s="28">
        <f>SUMIFS('Ruimtestaat en calculatie'!F:F,'Ruimtestaat en calculatie'!H:H,A52,'Ruimtestaat en calculatie'!I:I,B52)</f>
        <v>3</v>
      </c>
      <c r="G52" s="202"/>
      <c r="H52" s="55" t="e">
        <f t="shared" si="1"/>
        <v>#DIV/0!</v>
      </c>
      <c r="I52" s="53"/>
      <c r="J52" s="151">
        <v>160</v>
      </c>
      <c r="K52" s="151" t="s">
        <v>75</v>
      </c>
      <c r="L52" s="151">
        <v>40</v>
      </c>
      <c r="M52" s="151"/>
      <c r="N52" s="151" t="s">
        <v>75</v>
      </c>
      <c r="O52" s="151" t="s">
        <v>75</v>
      </c>
      <c r="P52" s="151" t="s">
        <v>75</v>
      </c>
      <c r="Q52" s="151" t="s">
        <v>75</v>
      </c>
      <c r="R52" s="151" t="s">
        <v>75</v>
      </c>
      <c r="S52" s="151">
        <v>200</v>
      </c>
      <c r="T52" s="151" t="s">
        <v>75</v>
      </c>
      <c r="U52" s="151">
        <v>40</v>
      </c>
      <c r="V52" s="151" t="s">
        <v>75</v>
      </c>
      <c r="W52" s="151">
        <v>1</v>
      </c>
      <c r="X52" s="151" t="s">
        <v>75</v>
      </c>
      <c r="Y52" s="151" t="s">
        <v>75</v>
      </c>
      <c r="Z52" s="151" t="s">
        <v>75</v>
      </c>
      <c r="AA52" t="s">
        <v>75</v>
      </c>
    </row>
    <row r="53" spans="1:27">
      <c r="A53" s="26" t="s">
        <v>158</v>
      </c>
      <c r="B53" s="26">
        <v>200</v>
      </c>
      <c r="C53" s="25" t="s">
        <v>159</v>
      </c>
      <c r="D53" s="54" t="s">
        <v>112</v>
      </c>
      <c r="E53" s="27">
        <f>COUNTIFS('Ruimtestaat en calculatie'!H:H,A53,'Ruimtestaat en calculatie'!I:I,B53)</f>
        <v>3</v>
      </c>
      <c r="F53" s="28">
        <f>SUMIFS('Ruimtestaat en calculatie'!F:F,'Ruimtestaat en calculatie'!H:H,A53,'Ruimtestaat en calculatie'!I:I,B53)</f>
        <v>74</v>
      </c>
      <c r="G53" s="202"/>
      <c r="H53" s="55" t="e">
        <f t="shared" si="1"/>
        <v>#DIV/0!</v>
      </c>
      <c r="I53" s="24"/>
      <c r="J53" s="151">
        <v>200</v>
      </c>
      <c r="K53" s="151" t="s">
        <v>75</v>
      </c>
      <c r="L53" s="151" t="s">
        <v>75</v>
      </c>
      <c r="M53" s="151">
        <v>4</v>
      </c>
      <c r="N53" s="151" t="s">
        <v>75</v>
      </c>
      <c r="O53" s="151" t="s">
        <v>75</v>
      </c>
      <c r="P53" s="151" t="s">
        <v>75</v>
      </c>
      <c r="Q53" s="151" t="s">
        <v>75</v>
      </c>
      <c r="R53" s="151">
        <v>200</v>
      </c>
      <c r="S53" s="151">
        <v>200</v>
      </c>
      <c r="T53" s="151">
        <v>200</v>
      </c>
      <c r="U53" s="151">
        <v>40</v>
      </c>
      <c r="V53" s="151">
        <v>3</v>
      </c>
      <c r="W53" s="151">
        <v>1</v>
      </c>
      <c r="X53" s="151" t="s">
        <v>75</v>
      </c>
      <c r="Y53" s="151" t="s">
        <v>75</v>
      </c>
      <c r="Z53" s="151" t="s">
        <v>75</v>
      </c>
      <c r="AA53" t="s">
        <v>75</v>
      </c>
    </row>
    <row r="54" spans="1:27">
      <c r="A54" s="26" t="s">
        <v>160</v>
      </c>
      <c r="B54" s="26">
        <v>200</v>
      </c>
      <c r="C54" s="25" t="s">
        <v>159</v>
      </c>
      <c r="D54" s="54" t="s">
        <v>86</v>
      </c>
      <c r="E54" s="27">
        <f>COUNTIFS('Ruimtestaat en calculatie'!H:H,A54,'Ruimtestaat en calculatie'!I:I,B54)</f>
        <v>5</v>
      </c>
      <c r="F54" s="28">
        <f>SUMIFS('Ruimtestaat en calculatie'!F:F,'Ruimtestaat en calculatie'!H:H,A54,'Ruimtestaat en calculatie'!I:I,B54)</f>
        <v>95.75</v>
      </c>
      <c r="G54" s="202"/>
      <c r="H54" s="55" t="e">
        <f t="shared" si="1"/>
        <v>#DIV/0!</v>
      </c>
      <c r="I54" s="24"/>
      <c r="J54" s="151" t="s">
        <v>75</v>
      </c>
      <c r="K54" s="151">
        <v>160</v>
      </c>
      <c r="L54" s="151">
        <v>40</v>
      </c>
      <c r="M54" s="151" t="s">
        <v>75</v>
      </c>
      <c r="N54" s="151" t="s">
        <v>75</v>
      </c>
      <c r="O54" s="151" t="s">
        <v>75</v>
      </c>
      <c r="P54" s="151" t="s">
        <v>75</v>
      </c>
      <c r="Q54" s="151" t="s">
        <v>75</v>
      </c>
      <c r="R54" s="151">
        <v>200</v>
      </c>
      <c r="S54" s="151">
        <v>200</v>
      </c>
      <c r="T54" s="151">
        <v>200</v>
      </c>
      <c r="U54" s="151">
        <v>40</v>
      </c>
      <c r="V54" s="151">
        <v>3</v>
      </c>
      <c r="W54" s="151">
        <v>1</v>
      </c>
      <c r="X54" s="151" t="s">
        <v>75</v>
      </c>
      <c r="Y54" s="151" t="s">
        <v>75</v>
      </c>
      <c r="Z54" s="151" t="s">
        <v>75</v>
      </c>
      <c r="AA54" t="s">
        <v>75</v>
      </c>
    </row>
    <row r="55" spans="1:27">
      <c r="A55" s="26" t="s">
        <v>161</v>
      </c>
      <c r="B55" s="26">
        <v>200</v>
      </c>
      <c r="C55" s="25" t="s">
        <v>159</v>
      </c>
      <c r="D55" s="54" t="s">
        <v>78</v>
      </c>
      <c r="E55" s="27">
        <f>COUNTIFS('Ruimtestaat en calculatie'!H:H,A55,'Ruimtestaat en calculatie'!I:I,B55)</f>
        <v>3</v>
      </c>
      <c r="F55" s="28">
        <f>SUMIFS('Ruimtestaat en calculatie'!F:F,'Ruimtestaat en calculatie'!H:H,A55,'Ruimtestaat en calculatie'!I:I,B55)</f>
        <v>74</v>
      </c>
      <c r="G55" s="202"/>
      <c r="H55" s="55" t="e">
        <f t="shared" si="1"/>
        <v>#DIV/0!</v>
      </c>
      <c r="I55" s="24"/>
      <c r="J55" s="151" t="s">
        <v>75</v>
      </c>
      <c r="K55" s="151">
        <v>160</v>
      </c>
      <c r="L55" s="151">
        <v>40</v>
      </c>
      <c r="M55" s="151" t="s">
        <v>75</v>
      </c>
      <c r="N55" s="151" t="s">
        <v>75</v>
      </c>
      <c r="O55" s="151" t="s">
        <v>75</v>
      </c>
      <c r="P55" s="151" t="s">
        <v>75</v>
      </c>
      <c r="Q55" s="151" t="s">
        <v>75</v>
      </c>
      <c r="R55" s="151">
        <v>200</v>
      </c>
      <c r="S55" s="151">
        <v>200</v>
      </c>
      <c r="T55" s="151">
        <v>200</v>
      </c>
      <c r="U55" s="151">
        <v>40</v>
      </c>
      <c r="V55" s="151">
        <v>3</v>
      </c>
      <c r="W55" s="151">
        <v>1</v>
      </c>
      <c r="X55" s="151" t="s">
        <v>75</v>
      </c>
      <c r="Y55" s="151" t="s">
        <v>75</v>
      </c>
      <c r="Z55" s="151" t="s">
        <v>75</v>
      </c>
      <c r="AA55" t="s">
        <v>75</v>
      </c>
    </row>
    <row r="56" spans="1:27">
      <c r="A56" s="26" t="s">
        <v>162</v>
      </c>
      <c r="B56" s="26">
        <v>200</v>
      </c>
      <c r="C56" s="25" t="s">
        <v>163</v>
      </c>
      <c r="D56" s="54" t="s">
        <v>126</v>
      </c>
      <c r="E56" s="27">
        <f>COUNTIFS('Ruimtestaat en calculatie'!H:H,A56,'Ruimtestaat en calculatie'!I:I,B56)</f>
        <v>1</v>
      </c>
      <c r="F56" s="28">
        <f>SUMIFS('Ruimtestaat en calculatie'!F:F,'Ruimtestaat en calculatie'!H:H,A56,'Ruimtestaat en calculatie'!I:I,B56)</f>
        <v>27.44</v>
      </c>
      <c r="G56" s="202"/>
      <c r="H56" s="55" t="e">
        <f t="shared" si="1"/>
        <v>#DIV/0!</v>
      </c>
      <c r="I56" s="24"/>
      <c r="J56" s="151" t="s">
        <v>75</v>
      </c>
      <c r="K56" s="151" t="s">
        <v>75</v>
      </c>
      <c r="L56" s="151">
        <v>200</v>
      </c>
      <c r="M56" s="151">
        <v>10</v>
      </c>
      <c r="N56" s="151">
        <v>4</v>
      </c>
      <c r="O56" s="151" t="s">
        <v>75</v>
      </c>
      <c r="P56" s="151" t="s">
        <v>75</v>
      </c>
      <c r="Q56" s="151" t="s">
        <v>75</v>
      </c>
      <c r="R56" s="151">
        <v>200</v>
      </c>
      <c r="S56" s="151">
        <v>200</v>
      </c>
      <c r="T56" s="151">
        <v>200</v>
      </c>
      <c r="U56" s="151">
        <v>40</v>
      </c>
      <c r="V56" s="151">
        <v>3</v>
      </c>
      <c r="W56" s="151">
        <v>1</v>
      </c>
      <c r="X56" s="151" t="s">
        <v>75</v>
      </c>
      <c r="Y56" s="151" t="s">
        <v>75</v>
      </c>
      <c r="Z56" s="151" t="s">
        <v>75</v>
      </c>
      <c r="AA56" t="s">
        <v>75</v>
      </c>
    </row>
    <row r="57" spans="1:27">
      <c r="A57" s="26" t="s">
        <v>164</v>
      </c>
      <c r="B57" s="26">
        <v>160</v>
      </c>
      <c r="C57" s="25" t="s">
        <v>165</v>
      </c>
      <c r="D57" s="54" t="s">
        <v>114</v>
      </c>
      <c r="E57" s="27">
        <f>COUNTIFS('Ruimtestaat en calculatie'!H:H,A57,'Ruimtestaat en calculatie'!I:I,B57)</f>
        <v>1</v>
      </c>
      <c r="F57" s="28">
        <f>SUMIFS('Ruimtestaat en calculatie'!F:F,'Ruimtestaat en calculatie'!H:H,A57,'Ruimtestaat en calculatie'!I:I,B57)</f>
        <v>72.959999999999994</v>
      </c>
      <c r="G57" s="202"/>
      <c r="H57" s="55" t="e">
        <f t="shared" si="1"/>
        <v>#DIV/0!</v>
      </c>
      <c r="I57" s="24"/>
      <c r="J57" s="151">
        <v>160</v>
      </c>
      <c r="K57" s="151" t="s">
        <v>75</v>
      </c>
      <c r="L57" s="151">
        <v>40</v>
      </c>
      <c r="M57" s="151" t="s">
        <v>75</v>
      </c>
      <c r="N57" s="151" t="s">
        <v>75</v>
      </c>
      <c r="O57" s="151" t="s">
        <v>75</v>
      </c>
      <c r="P57" s="151" t="s">
        <v>75</v>
      </c>
      <c r="Q57" s="151" t="s">
        <v>75</v>
      </c>
      <c r="R57" s="151" t="s">
        <v>75</v>
      </c>
      <c r="S57" s="151" t="s">
        <v>75</v>
      </c>
      <c r="T57" s="151" t="s">
        <v>75</v>
      </c>
      <c r="U57" s="151" t="s">
        <v>75</v>
      </c>
      <c r="V57" s="151" t="s">
        <v>75</v>
      </c>
      <c r="W57" s="151" t="s">
        <v>75</v>
      </c>
      <c r="X57" s="151" t="s">
        <v>75</v>
      </c>
      <c r="Y57" s="151" t="s">
        <v>75</v>
      </c>
      <c r="Z57" s="151" t="s">
        <v>75</v>
      </c>
      <c r="AA57" t="s">
        <v>75</v>
      </c>
    </row>
    <row r="58" spans="1:27">
      <c r="A58" s="26" t="s">
        <v>166</v>
      </c>
      <c r="B58" s="26">
        <v>200</v>
      </c>
      <c r="C58" s="25" t="s">
        <v>167</v>
      </c>
      <c r="D58" s="54" t="s">
        <v>114</v>
      </c>
      <c r="E58" s="27">
        <f>COUNTIFS('Ruimtestaat en calculatie'!H:H,A58,'Ruimtestaat en calculatie'!I:I,B58)</f>
        <v>21</v>
      </c>
      <c r="F58" s="28">
        <f>SUMIFS('Ruimtestaat en calculatie'!F:F,'Ruimtestaat en calculatie'!H:H,A58,'Ruimtestaat en calculatie'!I:I,B58)</f>
        <v>179.61</v>
      </c>
      <c r="G58" s="202"/>
      <c r="H58" s="55" t="e">
        <f t="shared" si="1"/>
        <v>#DIV/0!</v>
      </c>
      <c r="I58" s="53"/>
      <c r="J58" s="151" t="s">
        <v>75</v>
      </c>
      <c r="K58" s="151" t="s">
        <v>75</v>
      </c>
      <c r="L58" s="151" t="s">
        <v>75</v>
      </c>
      <c r="M58" s="151">
        <v>190</v>
      </c>
      <c r="N58" s="151">
        <v>10</v>
      </c>
      <c r="O58" s="151" t="s">
        <v>75</v>
      </c>
      <c r="P58" s="151" t="s">
        <v>75</v>
      </c>
      <c r="Q58" s="151" t="s">
        <v>75</v>
      </c>
      <c r="R58" s="151">
        <v>200</v>
      </c>
      <c r="S58" s="151">
        <v>200</v>
      </c>
      <c r="T58" s="151" t="s">
        <v>75</v>
      </c>
      <c r="U58" s="151">
        <v>40</v>
      </c>
      <c r="V58" s="151" t="s">
        <v>75</v>
      </c>
      <c r="W58" s="151">
        <v>1</v>
      </c>
      <c r="X58" s="151">
        <v>190</v>
      </c>
      <c r="Y58" s="151">
        <v>10</v>
      </c>
      <c r="Z58" s="151">
        <v>200</v>
      </c>
      <c r="AA58" t="s">
        <v>75</v>
      </c>
    </row>
    <row r="59" spans="1:27">
      <c r="A59" s="24"/>
      <c r="B59" s="24"/>
      <c r="C59" s="24"/>
      <c r="D59" s="24"/>
      <c r="E59" s="29"/>
      <c r="F59" s="30"/>
      <c r="G59" s="24"/>
      <c r="H59" s="24"/>
      <c r="I59" s="24"/>
      <c r="J59" s="24"/>
      <c r="K59" s="24"/>
      <c r="L59" s="24"/>
      <c r="M59" s="24"/>
    </row>
    <row r="60" spans="1:27">
      <c r="A60" s="24"/>
      <c r="B60" s="24"/>
      <c r="C60" s="24"/>
      <c r="D60" s="24"/>
      <c r="E60" s="29"/>
      <c r="F60" s="24"/>
      <c r="G60" s="24"/>
      <c r="H60" s="24"/>
      <c r="I60" s="24"/>
      <c r="J60" s="24"/>
      <c r="K60" s="24"/>
      <c r="L60" s="24"/>
      <c r="M60" s="24"/>
    </row>
    <row r="61" spans="1:27">
      <c r="A61" s="24"/>
      <c r="B61" s="24"/>
      <c r="C61" s="24"/>
      <c r="D61" s="24"/>
      <c r="E61" s="29"/>
      <c r="F61" s="24"/>
      <c r="G61" s="24"/>
      <c r="H61" s="24"/>
      <c r="I61" s="24"/>
      <c r="J61" s="24"/>
      <c r="K61" s="24"/>
      <c r="L61" s="24"/>
      <c r="M61" s="24"/>
    </row>
    <row r="62" spans="1:27">
      <c r="A62" s="24"/>
      <c r="B62" s="24"/>
      <c r="C62" s="24"/>
      <c r="D62" s="24"/>
      <c r="E62" s="29"/>
      <c r="F62" s="24"/>
      <c r="G62" s="24"/>
      <c r="H62" s="24"/>
      <c r="I62" s="24"/>
      <c r="J62" s="24"/>
      <c r="K62" s="24"/>
      <c r="L62" s="24"/>
      <c r="M62" s="24"/>
    </row>
    <row r="63" spans="1:27">
      <c r="A63" s="24"/>
      <c r="B63" s="24"/>
      <c r="C63" s="24"/>
      <c r="D63" s="24"/>
      <c r="E63" s="29"/>
      <c r="F63" s="24"/>
      <c r="G63" s="24"/>
      <c r="H63" s="24"/>
      <c r="I63" s="24"/>
      <c r="J63" s="24"/>
      <c r="K63" s="24"/>
      <c r="L63" s="24"/>
      <c r="M63" s="24"/>
    </row>
    <row r="64" spans="1:27">
      <c r="A64" s="24"/>
      <c r="B64" s="24"/>
      <c r="C64" s="24"/>
      <c r="D64" s="24"/>
      <c r="E64" s="29"/>
      <c r="F64" s="24"/>
      <c r="G64" s="24"/>
      <c r="H64" s="24"/>
      <c r="I64" s="24"/>
      <c r="J64" s="24"/>
      <c r="K64" s="24"/>
      <c r="L64" s="24"/>
      <c r="M64" s="24"/>
    </row>
    <row r="65" spans="1:13">
      <c r="A65" s="24"/>
      <c r="B65" s="24"/>
      <c r="C65" s="24"/>
      <c r="D65" s="24"/>
      <c r="E65" s="29"/>
      <c r="F65" s="24"/>
      <c r="G65" s="24"/>
      <c r="H65" s="24"/>
      <c r="I65" s="24"/>
      <c r="J65" s="24"/>
      <c r="K65" s="24"/>
      <c r="L65" s="24"/>
      <c r="M65" s="24"/>
    </row>
    <row r="66" spans="1:13">
      <c r="A66" s="24"/>
      <c r="B66" s="24"/>
      <c r="C66" s="24"/>
      <c r="D66" s="24"/>
      <c r="E66" s="29"/>
      <c r="F66" s="24"/>
      <c r="G66" s="24"/>
      <c r="H66" s="24"/>
      <c r="I66" s="24"/>
      <c r="J66" s="24"/>
      <c r="K66" s="24"/>
      <c r="L66" s="24"/>
      <c r="M66" s="24"/>
    </row>
    <row r="67" spans="1:13">
      <c r="A67" s="24"/>
      <c r="B67" s="24"/>
      <c r="C67" s="24"/>
      <c r="D67" s="24"/>
      <c r="E67" s="29"/>
      <c r="F67" s="24"/>
      <c r="G67" s="24"/>
      <c r="H67" s="24"/>
      <c r="I67" s="24"/>
      <c r="J67" s="24"/>
      <c r="K67" s="24"/>
      <c r="L67" s="24"/>
      <c r="M67" s="24"/>
    </row>
    <row r="68" spans="1:13">
      <c r="A68" s="24"/>
      <c r="B68" s="24"/>
      <c r="C68" s="24"/>
      <c r="D68" s="24"/>
      <c r="E68" s="29"/>
      <c r="F68" s="24"/>
      <c r="G68" s="24"/>
      <c r="H68" s="24"/>
      <c r="I68" s="24"/>
      <c r="J68" s="24"/>
      <c r="K68" s="24"/>
      <c r="L68" s="24"/>
      <c r="M68" s="24"/>
    </row>
    <row r="69" spans="1:13">
      <c r="A69" s="24"/>
      <c r="B69" s="24"/>
      <c r="C69" s="24"/>
      <c r="D69" s="24"/>
      <c r="E69" s="29"/>
      <c r="F69" s="24"/>
      <c r="G69" s="24"/>
      <c r="H69" s="24"/>
      <c r="I69" s="24"/>
      <c r="J69" s="24"/>
      <c r="K69" s="24"/>
      <c r="L69" s="24"/>
      <c r="M69" s="24"/>
    </row>
    <row r="70" spans="1:13">
      <c r="A70" s="24"/>
      <c r="B70" s="24"/>
      <c r="C70" s="24"/>
      <c r="D70" s="24"/>
      <c r="E70" s="29"/>
      <c r="F70" s="24"/>
      <c r="G70" s="24"/>
      <c r="H70" s="24"/>
      <c r="I70" s="24"/>
      <c r="J70" s="24"/>
      <c r="K70" s="24"/>
      <c r="L70" s="24"/>
      <c r="M70" s="24"/>
    </row>
    <row r="71" spans="1:13">
      <c r="A71" s="24"/>
      <c r="B71" s="24"/>
      <c r="C71" s="24"/>
      <c r="D71" s="24"/>
      <c r="E71" s="29"/>
      <c r="F71" s="24"/>
      <c r="G71" s="24"/>
      <c r="H71" s="24"/>
      <c r="I71" s="24"/>
      <c r="J71" s="24"/>
      <c r="K71" s="24"/>
      <c r="L71" s="24"/>
      <c r="M71" s="24"/>
    </row>
    <row r="72" spans="1:13">
      <c r="A72" s="24"/>
      <c r="B72" s="24"/>
      <c r="C72" s="24"/>
      <c r="D72" s="24"/>
      <c r="E72" s="29"/>
      <c r="F72" s="24"/>
      <c r="G72" s="24"/>
      <c r="H72" s="24"/>
      <c r="I72" s="24"/>
      <c r="J72" s="24"/>
      <c r="K72" s="24"/>
      <c r="L72" s="24"/>
      <c r="M72" s="24"/>
    </row>
    <row r="73" spans="1:13">
      <c r="A73" s="24"/>
      <c r="B73" s="24"/>
      <c r="C73" s="24"/>
      <c r="D73" s="24"/>
      <c r="E73" s="29"/>
      <c r="F73" s="24"/>
      <c r="G73" s="24"/>
      <c r="H73" s="24"/>
      <c r="I73" s="24"/>
      <c r="J73" s="24"/>
      <c r="K73" s="24"/>
      <c r="L73" s="24"/>
      <c r="M73" s="24"/>
    </row>
    <row r="74" spans="1:13">
      <c r="A74" s="24"/>
      <c r="B74" s="24"/>
      <c r="C74" s="24"/>
      <c r="D74" s="24"/>
      <c r="E74" s="29"/>
      <c r="F74" s="24"/>
      <c r="G74" s="24"/>
      <c r="H74" s="24"/>
      <c r="I74" s="24"/>
      <c r="J74" s="24"/>
      <c r="K74" s="24"/>
      <c r="L74" s="24"/>
      <c r="M74" s="24"/>
    </row>
    <row r="75" spans="1:13">
      <c r="A75" s="24"/>
      <c r="B75" s="24"/>
      <c r="C75" s="24"/>
      <c r="D75" s="24"/>
      <c r="E75" s="29"/>
      <c r="F75" s="24"/>
      <c r="G75" s="24"/>
      <c r="H75" s="24"/>
      <c r="I75" s="24"/>
      <c r="J75" s="24"/>
      <c r="K75" s="24"/>
      <c r="L75" s="24"/>
      <c r="M75" s="24"/>
    </row>
    <row r="76" spans="1:13">
      <c r="A76" s="24"/>
      <c r="B76" s="24"/>
      <c r="C76" s="24"/>
      <c r="D76" s="24"/>
      <c r="E76" s="29"/>
      <c r="F76" s="24"/>
      <c r="G76" s="24"/>
      <c r="H76" s="24"/>
      <c r="I76" s="24"/>
      <c r="J76" s="24"/>
      <c r="K76" s="24"/>
      <c r="L76" s="24"/>
      <c r="M76" s="24"/>
    </row>
    <row r="77" spans="1:13">
      <c r="A77" s="24"/>
      <c r="B77" s="24"/>
      <c r="C77" s="24"/>
      <c r="D77" s="24"/>
      <c r="E77" s="29"/>
      <c r="F77" s="24"/>
      <c r="G77" s="24"/>
      <c r="H77" s="24"/>
      <c r="I77" s="24"/>
      <c r="J77" s="24"/>
      <c r="K77" s="24"/>
      <c r="L77" s="24"/>
      <c r="M77" s="24"/>
    </row>
    <row r="78" spans="1:13">
      <c r="A78" s="24"/>
      <c r="B78" s="24"/>
      <c r="C78" s="24"/>
      <c r="D78" s="24"/>
      <c r="E78" s="29"/>
      <c r="F78" s="24"/>
      <c r="G78" s="24"/>
      <c r="H78" s="24"/>
      <c r="I78" s="24"/>
      <c r="J78" s="24"/>
      <c r="K78" s="24"/>
      <c r="L78" s="24"/>
      <c r="M78" s="24"/>
    </row>
    <row r="79" spans="1:13">
      <c r="A79" s="24"/>
      <c r="B79" s="24"/>
      <c r="C79" s="24"/>
      <c r="D79" s="24"/>
      <c r="E79" s="29"/>
      <c r="F79" s="24"/>
      <c r="G79" s="24"/>
      <c r="H79" s="24"/>
      <c r="I79" s="24"/>
      <c r="J79" s="24"/>
      <c r="K79" s="24"/>
      <c r="L79" s="24"/>
      <c r="M79" s="24"/>
    </row>
    <row r="80" spans="1:13">
      <c r="A80" s="24"/>
      <c r="B80" s="24"/>
      <c r="C80" s="24"/>
      <c r="D80" s="24"/>
      <c r="E80" s="29"/>
      <c r="F80" s="24"/>
      <c r="G80" s="24"/>
      <c r="H80" s="24"/>
      <c r="I80" s="24"/>
      <c r="J80" s="24"/>
      <c r="K80" s="24"/>
      <c r="L80" s="24"/>
      <c r="M80" s="24"/>
    </row>
    <row r="81" spans="1:13">
      <c r="A81" s="24"/>
      <c r="B81" s="24"/>
      <c r="C81" s="24"/>
      <c r="D81" s="24"/>
      <c r="E81" s="29"/>
      <c r="F81" s="24"/>
      <c r="G81" s="24"/>
      <c r="H81" s="24"/>
      <c r="I81" s="24"/>
      <c r="J81" s="24"/>
      <c r="K81" s="24"/>
      <c r="L81" s="24"/>
      <c r="M81" s="24"/>
    </row>
    <row r="82" spans="1:13">
      <c r="A82" s="24"/>
      <c r="B82" s="24"/>
      <c r="C82" s="24"/>
      <c r="D82" s="24"/>
      <c r="E82" s="29"/>
      <c r="F82" s="24"/>
      <c r="G82" s="24"/>
      <c r="H82" s="24"/>
      <c r="I82" s="24"/>
      <c r="J82" s="24"/>
      <c r="K82" s="24"/>
      <c r="L82" s="24"/>
      <c r="M82" s="24"/>
    </row>
    <row r="83" spans="1:13">
      <c r="A83" s="24"/>
      <c r="B83" s="24"/>
      <c r="C83" s="24"/>
      <c r="D83" s="24"/>
      <c r="E83" s="29"/>
      <c r="F83" s="24"/>
      <c r="G83" s="24"/>
      <c r="H83" s="24"/>
      <c r="I83" s="24"/>
      <c r="J83" s="24"/>
      <c r="K83" s="24"/>
      <c r="L83" s="24"/>
      <c r="M83" s="24"/>
    </row>
    <row r="84" spans="1:13">
      <c r="A84" s="24"/>
      <c r="B84" s="24"/>
      <c r="C84" s="24"/>
      <c r="D84" s="24"/>
      <c r="E84" s="29"/>
      <c r="F84" s="24"/>
      <c r="G84" s="24"/>
      <c r="H84" s="24"/>
      <c r="I84" s="24"/>
      <c r="J84" s="24"/>
      <c r="K84" s="24"/>
      <c r="L84" s="24"/>
      <c r="M84" s="24"/>
    </row>
    <row r="85" spans="1:13">
      <c r="A85" s="24"/>
      <c r="B85" s="24"/>
      <c r="C85" s="24"/>
      <c r="D85" s="24"/>
      <c r="E85" s="29"/>
      <c r="F85" s="24"/>
      <c r="G85" s="24"/>
      <c r="H85" s="24"/>
      <c r="I85" s="24"/>
      <c r="J85" s="24"/>
      <c r="K85" s="24"/>
      <c r="L85" s="24"/>
      <c r="M85" s="24"/>
    </row>
    <row r="86" spans="1:13">
      <c r="A86" s="24"/>
      <c r="B86" s="24"/>
      <c r="C86" s="24"/>
      <c r="D86" s="24"/>
      <c r="E86" s="29"/>
      <c r="F86" s="24"/>
      <c r="G86" s="24"/>
      <c r="H86" s="24"/>
      <c r="I86" s="24"/>
      <c r="J86" s="24"/>
      <c r="K86" s="24"/>
      <c r="L86" s="24"/>
      <c r="M86" s="24"/>
    </row>
    <row r="87" spans="1:13">
      <c r="A87" s="24"/>
      <c r="B87" s="24"/>
      <c r="C87" s="24"/>
      <c r="D87" s="24"/>
      <c r="E87" s="29"/>
      <c r="F87" s="24"/>
      <c r="G87" s="24"/>
      <c r="H87" s="24"/>
      <c r="I87" s="24"/>
      <c r="J87" s="24"/>
      <c r="K87" s="24"/>
      <c r="L87" s="24"/>
      <c r="M87" s="24"/>
    </row>
    <row r="88" spans="1:13">
      <c r="A88" s="24"/>
      <c r="B88" s="24"/>
      <c r="C88" s="24"/>
      <c r="D88" s="24"/>
      <c r="E88" s="29"/>
      <c r="F88" s="24"/>
      <c r="G88" s="24"/>
      <c r="H88" s="24"/>
      <c r="I88" s="24"/>
      <c r="J88" s="24"/>
      <c r="K88" s="24"/>
      <c r="L88" s="24"/>
      <c r="M88" s="24"/>
    </row>
    <row r="89" spans="1:13">
      <c r="A89" s="24"/>
      <c r="B89" s="24"/>
      <c r="C89" s="24"/>
      <c r="D89" s="24"/>
      <c r="E89" s="29"/>
      <c r="F89" s="24"/>
      <c r="G89" s="24"/>
      <c r="H89" s="24"/>
      <c r="I89" s="24"/>
      <c r="J89" s="24"/>
      <c r="K89" s="24"/>
      <c r="L89" s="24"/>
      <c r="M89" s="24"/>
    </row>
    <row r="90" spans="1:13">
      <c r="A90" s="24"/>
      <c r="B90" s="24"/>
      <c r="C90" s="24"/>
      <c r="D90" s="24"/>
      <c r="E90" s="29"/>
      <c r="F90" s="24"/>
      <c r="G90" s="24"/>
      <c r="H90" s="24"/>
      <c r="I90" s="24"/>
      <c r="J90" s="24"/>
      <c r="K90" s="24"/>
      <c r="L90" s="24"/>
      <c r="M90" s="24"/>
    </row>
    <row r="91" spans="1:13">
      <c r="A91" s="24"/>
      <c r="B91" s="24"/>
      <c r="C91" s="24"/>
      <c r="D91" s="24"/>
      <c r="E91" s="29"/>
      <c r="F91" s="24"/>
      <c r="G91" s="24"/>
      <c r="H91" s="24"/>
      <c r="I91" s="24"/>
      <c r="J91" s="24"/>
      <c r="K91" s="24"/>
      <c r="L91" s="24"/>
      <c r="M91" s="24"/>
    </row>
    <row r="92" spans="1:13">
      <c r="A92" s="24"/>
      <c r="B92" s="24"/>
      <c r="C92" s="24"/>
      <c r="D92" s="24"/>
      <c r="E92" s="29"/>
      <c r="F92" s="24"/>
      <c r="G92" s="24"/>
      <c r="H92" s="24"/>
      <c r="I92" s="24"/>
      <c r="J92" s="24"/>
      <c r="K92" s="24"/>
      <c r="L92" s="24"/>
      <c r="M92" s="24"/>
    </row>
    <row r="93" spans="1:13">
      <c r="A93" s="24"/>
      <c r="B93" s="24"/>
      <c r="C93" s="24"/>
      <c r="D93" s="24"/>
      <c r="E93" s="29"/>
      <c r="F93" s="24"/>
      <c r="G93" s="24"/>
      <c r="H93" s="24"/>
      <c r="I93" s="24"/>
      <c r="J93" s="24"/>
      <c r="K93" s="24"/>
      <c r="L93" s="24"/>
      <c r="M93" s="24"/>
    </row>
    <row r="94" spans="1:13">
      <c r="A94" s="24"/>
      <c r="B94" s="24"/>
      <c r="C94" s="24"/>
      <c r="D94" s="24"/>
      <c r="E94" s="29"/>
      <c r="F94" s="24"/>
      <c r="G94" s="24"/>
      <c r="H94" s="24"/>
      <c r="I94" s="24"/>
      <c r="J94" s="24"/>
      <c r="K94" s="24"/>
      <c r="L94" s="24"/>
      <c r="M94" s="24"/>
    </row>
    <row r="95" spans="1:13">
      <c r="A95" s="24"/>
      <c r="B95" s="24"/>
      <c r="C95" s="24"/>
      <c r="D95" s="24"/>
      <c r="E95" s="29"/>
      <c r="F95" s="24"/>
      <c r="G95" s="24"/>
      <c r="H95" s="24"/>
      <c r="I95" s="24"/>
      <c r="J95" s="24"/>
      <c r="K95" s="24"/>
      <c r="L95" s="24"/>
      <c r="M95" s="24"/>
    </row>
    <row r="96" spans="1:13">
      <c r="A96" s="24"/>
      <c r="B96" s="24"/>
      <c r="C96" s="24"/>
      <c r="D96" s="24"/>
      <c r="E96" s="29"/>
      <c r="F96" s="24"/>
      <c r="G96" s="24"/>
      <c r="H96" s="24"/>
      <c r="I96" s="24"/>
      <c r="J96" s="24"/>
      <c r="K96" s="24"/>
      <c r="L96" s="24"/>
      <c r="M96" s="24"/>
    </row>
    <row r="97" spans="1:13">
      <c r="A97" s="24"/>
      <c r="B97" s="24"/>
      <c r="C97" s="24"/>
      <c r="D97" s="24"/>
      <c r="E97" s="29"/>
      <c r="F97" s="24"/>
      <c r="G97" s="24"/>
      <c r="H97" s="24"/>
      <c r="I97" s="24"/>
      <c r="J97" s="24"/>
      <c r="K97" s="24"/>
      <c r="L97" s="24"/>
      <c r="M97" s="24"/>
    </row>
    <row r="98" spans="1:13">
      <c r="A98" s="24"/>
      <c r="B98" s="24"/>
      <c r="C98" s="24"/>
      <c r="D98" s="24"/>
      <c r="E98" s="29"/>
      <c r="F98" s="24"/>
      <c r="G98" s="24"/>
      <c r="H98" s="24"/>
      <c r="I98" s="24"/>
      <c r="J98" s="24"/>
      <c r="K98" s="24"/>
      <c r="L98" s="24"/>
      <c r="M98" s="24"/>
    </row>
    <row r="99" spans="1:13">
      <c r="A99" s="24"/>
      <c r="B99" s="24"/>
      <c r="C99" s="24"/>
      <c r="D99" s="24"/>
      <c r="E99" s="29"/>
      <c r="F99" s="24"/>
      <c r="G99" s="24"/>
      <c r="H99" s="24"/>
      <c r="I99" s="24"/>
      <c r="J99" s="24"/>
      <c r="K99" s="24"/>
      <c r="L99" s="24"/>
      <c r="M99" s="24"/>
    </row>
    <row r="100" spans="1:13">
      <c r="A100" s="24"/>
      <c r="B100" s="24"/>
      <c r="C100" s="24"/>
      <c r="D100" s="24"/>
      <c r="E100" s="29"/>
      <c r="F100" s="24"/>
      <c r="G100" s="24"/>
      <c r="H100" s="24"/>
      <c r="I100" s="24"/>
      <c r="J100" s="24"/>
      <c r="K100" s="24"/>
      <c r="L100" s="24"/>
      <c r="M100" s="24"/>
    </row>
    <row r="101" spans="1:13">
      <c r="A101" s="24"/>
      <c r="B101" s="24"/>
      <c r="C101" s="24"/>
      <c r="D101" s="24"/>
      <c r="E101" s="29"/>
      <c r="F101" s="24"/>
      <c r="G101" s="24"/>
      <c r="H101" s="24"/>
      <c r="I101" s="24"/>
      <c r="J101" s="24"/>
      <c r="K101" s="24"/>
      <c r="L101" s="24"/>
      <c r="M101" s="24"/>
    </row>
    <row r="102" spans="1:13">
      <c r="A102" s="24"/>
      <c r="B102" s="24"/>
      <c r="C102" s="24"/>
      <c r="D102" s="24"/>
      <c r="E102" s="29"/>
      <c r="F102" s="24"/>
      <c r="G102" s="24"/>
      <c r="H102" s="24"/>
      <c r="I102" s="24"/>
      <c r="J102" s="24"/>
      <c r="K102" s="24"/>
      <c r="L102" s="24"/>
      <c r="M102" s="24"/>
    </row>
    <row r="103" spans="1:13">
      <c r="A103" s="24"/>
      <c r="B103" s="24"/>
      <c r="C103" s="24"/>
      <c r="D103" s="24"/>
      <c r="E103" s="29"/>
      <c r="F103" s="24"/>
      <c r="G103" s="24"/>
      <c r="H103" s="24"/>
      <c r="I103" s="24"/>
      <c r="J103" s="24"/>
      <c r="K103" s="24"/>
      <c r="L103" s="24"/>
      <c r="M103" s="24"/>
    </row>
    <row r="104" spans="1:13">
      <c r="A104" s="24"/>
      <c r="B104" s="24"/>
      <c r="C104" s="24"/>
      <c r="D104" s="24"/>
      <c r="E104" s="29"/>
      <c r="F104" s="24"/>
      <c r="G104" s="24"/>
      <c r="H104" s="24"/>
      <c r="I104" s="24"/>
      <c r="J104" s="24"/>
      <c r="K104" s="24"/>
      <c r="L104" s="24"/>
      <c r="M104" s="24"/>
    </row>
    <row r="105" spans="1:13">
      <c r="A105" s="24"/>
      <c r="B105" s="24"/>
      <c r="C105" s="24"/>
      <c r="D105" s="24"/>
      <c r="E105" s="29"/>
      <c r="F105" s="24"/>
      <c r="G105" s="24"/>
      <c r="H105" s="24"/>
      <c r="I105" s="24"/>
      <c r="J105" s="24"/>
      <c r="K105" s="24"/>
      <c r="L105" s="24"/>
      <c r="M105" s="24"/>
    </row>
    <row r="106" spans="1:13">
      <c r="A106" s="24"/>
      <c r="B106" s="24"/>
      <c r="C106" s="24"/>
      <c r="D106" s="24"/>
      <c r="E106" s="29"/>
      <c r="F106" s="24"/>
      <c r="G106" s="24"/>
      <c r="H106" s="24"/>
      <c r="I106" s="24"/>
      <c r="J106" s="24"/>
      <c r="K106" s="24"/>
      <c r="L106" s="24"/>
      <c r="M106" s="24"/>
    </row>
    <row r="107" spans="1:13">
      <c r="A107" s="24"/>
      <c r="B107" s="24"/>
      <c r="C107" s="24"/>
      <c r="D107" s="24"/>
      <c r="E107" s="29"/>
      <c r="F107" s="24"/>
      <c r="G107" s="24"/>
      <c r="H107" s="24"/>
      <c r="I107" s="24"/>
      <c r="J107" s="24"/>
      <c r="K107" s="24"/>
      <c r="L107" s="24"/>
      <c r="M107" s="24"/>
    </row>
    <row r="108" spans="1:13">
      <c r="A108" s="24"/>
      <c r="B108" s="24"/>
      <c r="C108" s="24"/>
      <c r="D108" s="24"/>
      <c r="E108" s="29"/>
      <c r="F108" s="24"/>
      <c r="G108" s="24"/>
      <c r="H108" s="24"/>
      <c r="I108" s="24"/>
      <c r="J108" s="24"/>
      <c r="K108" s="24"/>
      <c r="L108" s="24"/>
      <c r="M108" s="24"/>
    </row>
    <row r="109" spans="1:13">
      <c r="A109" s="24"/>
      <c r="B109" s="24"/>
      <c r="C109" s="24"/>
      <c r="D109" s="24"/>
      <c r="E109" s="29"/>
      <c r="F109" s="24"/>
      <c r="G109" s="24"/>
      <c r="H109" s="24"/>
      <c r="I109" s="24"/>
      <c r="J109" s="24"/>
      <c r="K109" s="24"/>
      <c r="L109" s="24"/>
      <c r="M109" s="24"/>
    </row>
    <row r="110" spans="1:13">
      <c r="A110" s="24"/>
      <c r="B110" s="24"/>
      <c r="C110" s="24"/>
      <c r="D110" s="24"/>
      <c r="E110" s="29"/>
      <c r="F110" s="24"/>
      <c r="G110" s="24"/>
      <c r="H110" s="24"/>
      <c r="I110" s="24"/>
      <c r="J110" s="24"/>
      <c r="K110" s="24"/>
      <c r="L110" s="24"/>
      <c r="M110" s="24"/>
    </row>
    <row r="111" spans="1:13">
      <c r="A111" s="24"/>
      <c r="B111" s="24"/>
      <c r="C111" s="24"/>
      <c r="D111" s="24"/>
      <c r="E111" s="29"/>
      <c r="F111" s="24"/>
      <c r="G111" s="24"/>
      <c r="H111" s="24"/>
      <c r="I111" s="24"/>
      <c r="J111" s="24"/>
      <c r="K111" s="24"/>
      <c r="L111" s="24"/>
      <c r="M111" s="24"/>
    </row>
    <row r="112" spans="1:13">
      <c r="A112" s="24"/>
      <c r="B112" s="24"/>
      <c r="C112" s="24"/>
      <c r="D112" s="24"/>
      <c r="E112" s="29"/>
      <c r="F112" s="24"/>
      <c r="G112" s="24"/>
      <c r="H112" s="24"/>
      <c r="I112" s="24"/>
      <c r="J112" s="24"/>
      <c r="K112" s="24"/>
      <c r="L112" s="24"/>
      <c r="M112" s="24"/>
    </row>
    <row r="113" spans="1:13">
      <c r="A113" s="24"/>
      <c r="B113" s="24"/>
      <c r="C113" s="24"/>
      <c r="D113" s="24"/>
      <c r="E113" s="29"/>
      <c r="F113" s="24"/>
      <c r="G113" s="24"/>
      <c r="H113" s="24"/>
      <c r="I113" s="24"/>
      <c r="J113" s="24"/>
      <c r="K113" s="24"/>
      <c r="L113" s="24"/>
      <c r="M113" s="24"/>
    </row>
    <row r="114" spans="1:13">
      <c r="A114" s="24"/>
      <c r="B114" s="24"/>
      <c r="C114" s="24"/>
      <c r="D114" s="24"/>
      <c r="E114" s="29"/>
      <c r="F114" s="24"/>
      <c r="G114" s="24"/>
      <c r="H114" s="24"/>
      <c r="I114" s="24"/>
      <c r="J114" s="24"/>
      <c r="K114" s="24"/>
      <c r="L114" s="24"/>
      <c r="M114" s="24"/>
    </row>
    <row r="115" spans="1:13">
      <c r="A115" s="24"/>
      <c r="B115" s="24"/>
      <c r="C115" s="24"/>
      <c r="D115" s="24"/>
      <c r="E115" s="29"/>
      <c r="F115" s="24"/>
      <c r="G115" s="24"/>
      <c r="H115" s="24"/>
      <c r="I115" s="24"/>
      <c r="J115" s="24"/>
      <c r="K115" s="24"/>
      <c r="L115" s="24"/>
      <c r="M115" s="24"/>
    </row>
    <row r="116" spans="1:13">
      <c r="A116" s="24"/>
      <c r="B116" s="24"/>
      <c r="C116" s="24"/>
      <c r="D116" s="24"/>
      <c r="E116" s="29"/>
      <c r="F116" s="24"/>
      <c r="G116" s="24"/>
      <c r="H116" s="24"/>
      <c r="I116" s="24"/>
      <c r="J116" s="24"/>
      <c r="K116" s="24"/>
      <c r="L116" s="24"/>
      <c r="M116" s="24"/>
    </row>
    <row r="117" spans="1:13">
      <c r="A117" s="24"/>
      <c r="B117" s="24"/>
      <c r="C117" s="24"/>
      <c r="D117" s="24"/>
      <c r="E117" s="29"/>
      <c r="F117" s="24"/>
      <c r="G117" s="24"/>
      <c r="H117" s="24"/>
      <c r="I117" s="24"/>
      <c r="J117" s="24"/>
      <c r="K117" s="24"/>
      <c r="L117" s="24"/>
      <c r="M117" s="24"/>
    </row>
    <row r="118" spans="1:13">
      <c r="A118" s="24"/>
      <c r="B118" s="24"/>
      <c r="C118" s="24"/>
      <c r="D118" s="24"/>
      <c r="E118" s="29"/>
      <c r="F118" s="24"/>
      <c r="G118" s="24"/>
      <c r="H118" s="24"/>
      <c r="I118" s="24"/>
      <c r="J118" s="24"/>
      <c r="K118" s="24"/>
      <c r="L118" s="24"/>
      <c r="M118" s="24"/>
    </row>
    <row r="119" spans="1:13">
      <c r="A119" s="24"/>
      <c r="B119" s="24"/>
      <c r="C119" s="24"/>
      <c r="D119" s="24"/>
      <c r="E119" s="29"/>
      <c r="F119" s="24"/>
      <c r="G119" s="24"/>
      <c r="H119" s="24"/>
      <c r="I119" s="24"/>
      <c r="J119" s="24"/>
      <c r="K119" s="24"/>
      <c r="L119" s="24"/>
      <c r="M119" s="24"/>
    </row>
    <row r="120" spans="1:13">
      <c r="A120" s="24"/>
      <c r="B120" s="24"/>
      <c r="C120" s="24"/>
      <c r="D120" s="24"/>
      <c r="E120" s="29"/>
      <c r="F120" s="24"/>
      <c r="G120" s="24"/>
      <c r="H120" s="24"/>
      <c r="I120" s="24"/>
      <c r="J120" s="24"/>
      <c r="K120" s="24"/>
      <c r="L120" s="24"/>
      <c r="M120" s="24"/>
    </row>
    <row r="121" spans="1:13">
      <c r="A121" s="24"/>
      <c r="B121" s="24"/>
      <c r="C121" s="24"/>
      <c r="D121" s="24"/>
      <c r="E121" s="29"/>
      <c r="F121" s="24"/>
      <c r="G121" s="24"/>
      <c r="H121" s="24"/>
      <c r="I121" s="24"/>
      <c r="J121" s="24"/>
      <c r="K121" s="24"/>
      <c r="L121" s="24"/>
      <c r="M121" s="24"/>
    </row>
    <row r="122" spans="1:13">
      <c r="A122" s="24"/>
      <c r="B122" s="24"/>
      <c r="C122" s="24"/>
      <c r="D122" s="24"/>
      <c r="E122" s="29"/>
      <c r="F122" s="24"/>
      <c r="G122" s="24"/>
      <c r="H122" s="24"/>
      <c r="I122" s="24"/>
      <c r="J122" s="24"/>
      <c r="K122" s="24"/>
      <c r="L122" s="24"/>
      <c r="M122" s="24"/>
    </row>
    <row r="123" spans="1:13">
      <c r="A123" s="24"/>
      <c r="B123" s="24"/>
      <c r="C123" s="24"/>
      <c r="D123" s="24"/>
      <c r="E123" s="29"/>
      <c r="F123" s="24"/>
      <c r="G123" s="24"/>
      <c r="H123" s="24"/>
      <c r="I123" s="24"/>
      <c r="J123" s="24"/>
      <c r="K123" s="24"/>
      <c r="L123" s="24"/>
      <c r="M123" s="24"/>
    </row>
    <row r="124" spans="1:13">
      <c r="A124" s="24"/>
      <c r="B124" s="24"/>
      <c r="C124" s="24"/>
      <c r="D124" s="24"/>
      <c r="E124" s="29"/>
      <c r="F124" s="24"/>
      <c r="G124" s="24"/>
      <c r="H124" s="24"/>
      <c r="I124" s="24"/>
      <c r="J124" s="24"/>
      <c r="K124" s="24"/>
      <c r="L124" s="24"/>
      <c r="M124" s="24"/>
    </row>
    <row r="125" spans="1:13">
      <c r="A125" s="24"/>
      <c r="B125" s="24"/>
      <c r="C125" s="24"/>
      <c r="D125" s="24"/>
      <c r="E125" s="29"/>
      <c r="F125" s="24"/>
      <c r="G125" s="24"/>
      <c r="H125" s="24"/>
      <c r="I125" s="24"/>
      <c r="J125" s="24"/>
      <c r="K125" s="24"/>
      <c r="L125" s="24"/>
      <c r="M125" s="24"/>
    </row>
    <row r="126" spans="1:13">
      <c r="A126" s="24"/>
      <c r="B126" s="24"/>
      <c r="C126" s="24"/>
      <c r="D126" s="24"/>
      <c r="E126" s="29"/>
      <c r="F126" s="24"/>
      <c r="G126" s="24"/>
      <c r="H126" s="24"/>
      <c r="I126" s="24"/>
      <c r="J126" s="24"/>
      <c r="K126" s="24"/>
      <c r="L126" s="24"/>
      <c r="M126" s="24"/>
    </row>
    <row r="127" spans="1:13">
      <c r="A127" s="24"/>
      <c r="B127" s="24"/>
      <c r="C127" s="24"/>
      <c r="D127" s="24"/>
      <c r="E127" s="29"/>
      <c r="F127" s="24"/>
      <c r="G127" s="24"/>
      <c r="H127" s="24"/>
      <c r="I127" s="24"/>
      <c r="J127" s="24"/>
      <c r="K127" s="24"/>
      <c r="L127" s="24"/>
      <c r="M127" s="24"/>
    </row>
    <row r="128" spans="1:13">
      <c r="A128" s="24"/>
      <c r="B128" s="24"/>
      <c r="C128" s="24"/>
      <c r="D128" s="24"/>
      <c r="E128" s="29"/>
      <c r="F128" s="24"/>
      <c r="G128" s="24"/>
      <c r="H128" s="24"/>
      <c r="I128" s="24"/>
      <c r="J128" s="24"/>
      <c r="K128" s="24"/>
      <c r="L128" s="24"/>
      <c r="M128" s="24"/>
    </row>
    <row r="129" spans="1:13">
      <c r="A129" s="24"/>
      <c r="B129" s="24"/>
      <c r="C129" s="24"/>
      <c r="D129" s="24"/>
      <c r="E129" s="29"/>
      <c r="F129" s="24"/>
      <c r="G129" s="24"/>
      <c r="H129" s="24"/>
      <c r="I129" s="24"/>
      <c r="J129" s="24"/>
      <c r="K129" s="24"/>
      <c r="L129" s="24"/>
      <c r="M129" s="24"/>
    </row>
    <row r="130" spans="1:13">
      <c r="A130" s="24"/>
      <c r="B130" s="24"/>
      <c r="C130" s="24"/>
      <c r="D130" s="24"/>
      <c r="E130" s="29"/>
      <c r="F130" s="24"/>
      <c r="G130" s="24"/>
      <c r="H130" s="24"/>
      <c r="I130" s="24"/>
      <c r="J130" s="24"/>
      <c r="K130" s="24"/>
      <c r="L130" s="24"/>
      <c r="M130" s="24"/>
    </row>
    <row r="131" spans="1:13">
      <c r="A131" s="24"/>
      <c r="B131" s="24"/>
      <c r="C131" s="24"/>
      <c r="D131" s="24"/>
      <c r="E131" s="29"/>
      <c r="F131" s="24"/>
      <c r="G131" s="24"/>
      <c r="H131" s="24"/>
      <c r="I131" s="24"/>
      <c r="J131" s="24"/>
      <c r="K131" s="24"/>
      <c r="L131" s="24"/>
      <c r="M131" s="24"/>
    </row>
    <row r="132" spans="1:13">
      <c r="A132" s="24"/>
      <c r="B132" s="24"/>
      <c r="C132" s="24"/>
      <c r="D132" s="24"/>
      <c r="E132" s="29"/>
      <c r="F132" s="24"/>
      <c r="G132" s="24"/>
      <c r="H132" s="24"/>
      <c r="I132" s="24"/>
      <c r="J132" s="24"/>
      <c r="K132" s="24"/>
      <c r="L132" s="24"/>
      <c r="M132" s="24"/>
    </row>
    <row r="133" spans="1:13">
      <c r="A133" s="24"/>
      <c r="B133" s="24"/>
      <c r="C133" s="24"/>
      <c r="D133" s="24"/>
      <c r="E133" s="29"/>
      <c r="F133" s="24"/>
      <c r="G133" s="24"/>
      <c r="H133" s="24"/>
      <c r="I133" s="24"/>
      <c r="J133" s="24"/>
      <c r="K133" s="24"/>
      <c r="L133" s="24"/>
      <c r="M133" s="24"/>
    </row>
    <row r="134" spans="1:13">
      <c r="A134" s="24"/>
      <c r="B134" s="24"/>
      <c r="C134" s="24"/>
      <c r="D134" s="24"/>
      <c r="E134" s="29"/>
      <c r="F134" s="24"/>
      <c r="G134" s="24"/>
      <c r="H134" s="24"/>
      <c r="I134" s="24"/>
      <c r="J134" s="24"/>
      <c r="K134" s="24"/>
      <c r="L134" s="24"/>
      <c r="M134" s="24"/>
    </row>
    <row r="135" spans="1:13">
      <c r="A135" s="24"/>
      <c r="B135" s="24"/>
      <c r="C135" s="24"/>
      <c r="D135" s="24"/>
      <c r="E135" s="29"/>
      <c r="F135" s="24"/>
      <c r="G135" s="24"/>
      <c r="H135" s="24"/>
      <c r="I135" s="24"/>
      <c r="J135" s="24"/>
      <c r="K135" s="24"/>
      <c r="L135" s="24"/>
      <c r="M135" s="24"/>
    </row>
    <row r="136" spans="1:13">
      <c r="A136" s="24"/>
      <c r="B136" s="24"/>
      <c r="C136" s="24"/>
      <c r="D136" s="24"/>
      <c r="E136" s="29"/>
      <c r="F136" s="24"/>
      <c r="G136" s="24"/>
      <c r="H136" s="24"/>
      <c r="I136" s="24"/>
      <c r="J136" s="24"/>
      <c r="K136" s="24"/>
      <c r="L136" s="24"/>
      <c r="M136" s="24"/>
    </row>
    <row r="137" spans="1:13">
      <c r="A137" s="24"/>
      <c r="B137" s="24"/>
      <c r="C137" s="24"/>
      <c r="D137" s="24"/>
      <c r="E137" s="29"/>
      <c r="F137" s="24"/>
      <c r="G137" s="24"/>
      <c r="H137" s="24"/>
      <c r="I137" s="24"/>
      <c r="J137" s="24"/>
      <c r="K137" s="24"/>
      <c r="L137" s="24"/>
      <c r="M137" s="24"/>
    </row>
    <row r="138" spans="1:13">
      <c r="A138" s="24"/>
      <c r="B138" s="24"/>
      <c r="C138" s="24"/>
      <c r="D138" s="24"/>
      <c r="E138" s="29"/>
      <c r="F138" s="24"/>
      <c r="G138" s="24"/>
      <c r="H138" s="24"/>
      <c r="I138" s="24"/>
      <c r="J138" s="24"/>
      <c r="K138" s="24"/>
      <c r="L138" s="24"/>
      <c r="M138" s="24"/>
    </row>
    <row r="139" spans="1:13">
      <c r="A139" s="24"/>
      <c r="B139" s="24"/>
      <c r="C139" s="24"/>
      <c r="D139" s="24"/>
      <c r="E139" s="29"/>
      <c r="F139" s="24"/>
      <c r="G139" s="24"/>
      <c r="H139" s="24"/>
      <c r="I139" s="24"/>
      <c r="J139" s="24"/>
      <c r="K139" s="24"/>
      <c r="L139" s="24"/>
      <c r="M139" s="24"/>
    </row>
    <row r="140" spans="1:13">
      <c r="A140" s="24"/>
      <c r="B140" s="24"/>
      <c r="C140" s="24"/>
      <c r="D140" s="24"/>
      <c r="E140" s="29"/>
      <c r="F140" s="24"/>
      <c r="G140" s="24"/>
      <c r="H140" s="24"/>
      <c r="I140" s="24"/>
      <c r="J140" s="24"/>
      <c r="K140" s="24"/>
      <c r="L140" s="24"/>
      <c r="M140" s="24"/>
    </row>
    <row r="141" spans="1:13">
      <c r="A141" s="24"/>
      <c r="B141" s="24"/>
      <c r="C141" s="24"/>
      <c r="D141" s="24"/>
      <c r="E141" s="29"/>
      <c r="F141" s="24"/>
      <c r="G141" s="24"/>
      <c r="H141" s="24"/>
      <c r="I141" s="24"/>
      <c r="J141" s="24"/>
      <c r="K141" s="24"/>
      <c r="L141" s="24"/>
      <c r="M141" s="24"/>
    </row>
    <row r="142" spans="1:13">
      <c r="A142" s="24"/>
      <c r="B142" s="24"/>
      <c r="C142" s="24"/>
      <c r="D142" s="24"/>
      <c r="E142" s="29"/>
      <c r="F142" s="24"/>
      <c r="G142" s="24"/>
      <c r="H142" s="24"/>
      <c r="I142" s="24"/>
      <c r="J142" s="24"/>
      <c r="K142" s="24"/>
      <c r="L142" s="24"/>
      <c r="M142" s="24"/>
    </row>
    <row r="143" spans="1:13">
      <c r="A143" s="24"/>
      <c r="B143" s="24"/>
      <c r="C143" s="24"/>
      <c r="D143" s="24"/>
      <c r="E143" s="29"/>
      <c r="F143" s="24"/>
      <c r="G143" s="24"/>
      <c r="H143" s="24"/>
      <c r="I143" s="24"/>
      <c r="J143" s="24"/>
      <c r="K143" s="24"/>
      <c r="L143" s="24"/>
      <c r="M143" s="24"/>
    </row>
    <row r="144" spans="1:13">
      <c r="A144" s="24"/>
      <c r="B144" s="24"/>
      <c r="C144" s="24"/>
      <c r="D144" s="24"/>
      <c r="E144" s="29"/>
      <c r="F144" s="24"/>
      <c r="G144" s="24"/>
      <c r="H144" s="24"/>
      <c r="I144" s="24"/>
      <c r="J144" s="24"/>
      <c r="K144" s="24"/>
      <c r="L144" s="24"/>
      <c r="M144" s="24"/>
    </row>
    <row r="145" spans="1:13">
      <c r="A145" s="24"/>
      <c r="B145" s="24"/>
      <c r="C145" s="24"/>
      <c r="D145" s="24"/>
      <c r="E145" s="29"/>
      <c r="F145" s="24"/>
      <c r="G145" s="24"/>
      <c r="H145" s="24"/>
      <c r="I145" s="24"/>
      <c r="J145" s="24"/>
      <c r="K145" s="24"/>
      <c r="L145" s="24"/>
      <c r="M145" s="24"/>
    </row>
    <row r="146" spans="1:13">
      <c r="A146" s="24"/>
      <c r="B146" s="24"/>
      <c r="C146" s="24"/>
      <c r="D146" s="24"/>
      <c r="E146" s="29"/>
      <c r="F146" s="24"/>
      <c r="G146" s="24"/>
      <c r="H146" s="24"/>
      <c r="I146" s="24"/>
      <c r="J146" s="24"/>
      <c r="K146" s="24"/>
      <c r="L146" s="24"/>
      <c r="M146" s="24"/>
    </row>
    <row r="147" spans="1:13">
      <c r="A147" s="24"/>
      <c r="B147" s="24"/>
      <c r="C147" s="24"/>
      <c r="D147" s="24"/>
      <c r="E147" s="29"/>
      <c r="F147" s="24"/>
      <c r="G147" s="24"/>
      <c r="H147" s="24"/>
      <c r="I147" s="24"/>
      <c r="J147" s="24"/>
      <c r="K147" s="24"/>
      <c r="L147" s="24"/>
      <c r="M147" s="24"/>
    </row>
    <row r="148" spans="1:13">
      <c r="A148" s="24"/>
      <c r="B148" s="24"/>
      <c r="C148" s="24"/>
      <c r="D148" s="24"/>
      <c r="E148" s="29"/>
      <c r="F148" s="24"/>
      <c r="G148" s="24"/>
      <c r="H148" s="24"/>
      <c r="I148" s="24"/>
      <c r="J148" s="24"/>
      <c r="K148" s="24"/>
      <c r="L148" s="24"/>
      <c r="M148" s="24"/>
    </row>
    <row r="149" spans="1:13">
      <c r="A149" s="24"/>
      <c r="B149" s="24"/>
      <c r="C149" s="24"/>
      <c r="D149" s="24"/>
      <c r="E149" s="29"/>
      <c r="F149" s="24"/>
      <c r="G149" s="24"/>
      <c r="H149" s="24"/>
      <c r="I149" s="24"/>
      <c r="J149" s="24"/>
      <c r="K149" s="24"/>
      <c r="L149" s="24"/>
      <c r="M149" s="24"/>
    </row>
    <row r="150" spans="1:13">
      <c r="A150" s="24"/>
      <c r="B150" s="24"/>
      <c r="C150" s="24"/>
      <c r="D150" s="24"/>
      <c r="E150" s="29"/>
      <c r="F150" s="24"/>
      <c r="G150" s="24"/>
      <c r="H150" s="24"/>
      <c r="I150" s="24"/>
      <c r="J150" s="24"/>
      <c r="K150" s="24"/>
      <c r="L150" s="24"/>
      <c r="M150" s="24"/>
    </row>
    <row r="151" spans="1:13">
      <c r="A151" s="24"/>
      <c r="B151" s="24"/>
      <c r="C151" s="24"/>
      <c r="D151" s="24"/>
      <c r="E151" s="29"/>
      <c r="F151" s="24"/>
      <c r="G151" s="24"/>
      <c r="H151" s="24"/>
      <c r="I151" s="24"/>
      <c r="J151" s="24"/>
      <c r="K151" s="24"/>
      <c r="L151" s="24"/>
      <c r="M151" s="24"/>
    </row>
  </sheetData>
  <sheetProtection algorithmName="SHA-512" hashValue="I2kAU5UD2OWXIjiVZyXoF1hY1zqH4y7kKjhczFaTNJO8/LLP1NQg436yoFAgLQQK9dBHnmr+mdBwvAs0gCjmbw==" saltValue="9Y3JgjabxaPyhAYF/FOTHQ==" spinCount="100000" sheet="1" objects="1" scenarios="1"/>
  <sortState xmlns:xlrd2="http://schemas.microsoft.com/office/spreadsheetml/2017/richdata2" ref="A9:H58">
    <sortCondition ref="A9:A58"/>
  </sortState>
  <mergeCells count="3">
    <mergeCell ref="G4:G5"/>
    <mergeCell ref="H4:M5"/>
    <mergeCell ref="C4:D5"/>
  </mergeCells>
  <pageMargins left="0.70866141732283472" right="0.70866141732283472" top="0.74803149606299213" bottom="0.74803149606299213" header="0.31496062992125984" footer="0.31496062992125984"/>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P832"/>
  <sheetViews>
    <sheetView showGridLines="0" topLeftCell="A48" zoomScaleNormal="100" workbookViewId="0">
      <selection activeCell="I16" sqref="I16"/>
    </sheetView>
  </sheetViews>
  <sheetFormatPr defaultRowHeight="16.5" customHeight="1"/>
  <cols>
    <col min="1" max="1" width="34.33203125" style="20" customWidth="1"/>
    <col min="2" max="2" width="19.5546875" style="20" bestFit="1" customWidth="1"/>
    <col min="3" max="3" width="12.88671875" style="16" customWidth="1"/>
    <col min="4" max="4" width="46.5546875" bestFit="1" customWidth="1"/>
    <col min="5" max="5" width="23.5546875" bestFit="1" customWidth="1"/>
    <col min="6" max="6" width="16.5546875" style="16" bestFit="1" customWidth="1"/>
    <col min="7" max="7" width="16.5546875" bestFit="1" customWidth="1"/>
    <col min="8" max="8" width="16.88671875" style="16" customWidth="1"/>
    <col min="9" max="9" width="15.5546875" style="16" bestFit="1" customWidth="1"/>
    <col min="10" max="10" width="19.6640625" customWidth="1"/>
    <col min="11" max="11" width="12.5546875" style="14" customWidth="1"/>
    <col min="12" max="12" width="11.33203125" style="14" customWidth="1"/>
    <col min="13" max="13" width="17.109375" style="14" bestFit="1" customWidth="1"/>
    <col min="14" max="14" width="11.33203125" style="14" customWidth="1"/>
    <col min="15" max="15" width="23.44140625" style="15" customWidth="1"/>
    <col min="16" max="16" width="22.6640625" customWidth="1"/>
  </cols>
  <sheetData>
    <row r="1" spans="1:16" ht="21">
      <c r="A1" s="148" t="s">
        <v>833</v>
      </c>
      <c r="B1" s="148"/>
    </row>
    <row r="2" spans="1:16" s="110" customFormat="1" ht="13.8">
      <c r="A2" s="56" t="s">
        <v>168</v>
      </c>
      <c r="B2" s="56"/>
      <c r="C2" s="57"/>
      <c r="D2" s="58"/>
      <c r="E2" s="58"/>
      <c r="F2" s="59"/>
      <c r="G2" s="60"/>
      <c r="H2" s="57"/>
      <c r="I2" s="57"/>
      <c r="J2" s="58"/>
      <c r="K2" s="58"/>
      <c r="L2" s="61"/>
      <c r="M2" s="61"/>
      <c r="N2" s="61"/>
      <c r="O2" s="62"/>
    </row>
    <row r="3" spans="1:16" s="110" customFormat="1" ht="13.8">
      <c r="A3" s="63" t="s">
        <v>169</v>
      </c>
      <c r="B3" s="63"/>
      <c r="C3" s="64"/>
      <c r="D3" s="65"/>
      <c r="E3" s="66"/>
      <c r="F3" s="64"/>
      <c r="G3" s="67"/>
      <c r="H3" s="68"/>
      <c r="I3" s="68"/>
      <c r="J3" s="66"/>
      <c r="K3" s="66"/>
      <c r="L3" s="69"/>
      <c r="M3" s="69"/>
      <c r="N3" s="69"/>
      <c r="O3" s="70"/>
    </row>
    <row r="4" spans="1:16" s="110" customFormat="1" ht="13.8">
      <c r="A4" s="63"/>
      <c r="B4" s="63"/>
      <c r="C4" s="64"/>
      <c r="D4" s="65"/>
      <c r="E4" s="66"/>
      <c r="F4" s="64"/>
      <c r="G4" s="67"/>
      <c r="H4" s="68"/>
      <c r="I4" s="68"/>
      <c r="J4" s="66"/>
      <c r="K4" s="66"/>
      <c r="L4" s="69"/>
      <c r="M4" s="69"/>
      <c r="N4" s="69"/>
      <c r="O4" s="70"/>
    </row>
    <row r="5" spans="1:16" ht="16.5" customHeight="1">
      <c r="A5" s="80" t="s">
        <v>43</v>
      </c>
      <c r="B5" s="80"/>
      <c r="C5" s="240" t="str">
        <f>+Invulblad!C3</f>
        <v>Onderwijsgroep Oost-Brabant</v>
      </c>
      <c r="D5" s="240"/>
      <c r="E5" s="41"/>
      <c r="F5" s="73"/>
      <c r="G5" s="76"/>
      <c r="H5" s="77"/>
      <c r="I5" s="77"/>
      <c r="J5" s="75"/>
    </row>
    <row r="6" spans="1:16" ht="16.5" customHeight="1">
      <c r="A6" s="80" t="s">
        <v>44</v>
      </c>
      <c r="B6" s="80"/>
      <c r="C6" s="234">
        <f>+Invulblad!C4</f>
        <v>0</v>
      </c>
      <c r="D6" s="234"/>
      <c r="E6" s="81"/>
      <c r="F6" s="73"/>
      <c r="G6" s="76"/>
      <c r="H6" s="77"/>
      <c r="I6" s="77"/>
      <c r="J6" s="75"/>
      <c r="K6" s="238" t="s">
        <v>170</v>
      </c>
      <c r="L6" s="227" t="s">
        <v>171</v>
      </c>
      <c r="M6" s="228"/>
      <c r="N6" s="228"/>
      <c r="O6" s="229"/>
    </row>
    <row r="7" spans="1:16" ht="16.5" customHeight="1">
      <c r="A7" s="82"/>
      <c r="B7" s="82"/>
      <c r="C7" s="234"/>
      <c r="D7" s="234"/>
      <c r="E7" s="81"/>
      <c r="F7" s="71"/>
      <c r="G7" s="76"/>
      <c r="H7" s="77"/>
      <c r="I7" s="77"/>
      <c r="J7" s="75"/>
      <c r="K7" s="239"/>
      <c r="L7" s="230"/>
      <c r="M7" s="231"/>
      <c r="N7" s="231"/>
      <c r="O7" s="232"/>
    </row>
    <row r="8" spans="1:16" ht="16.5" customHeight="1">
      <c r="A8" s="82"/>
      <c r="B8" s="82"/>
      <c r="C8" s="83"/>
      <c r="D8" s="84"/>
      <c r="E8" s="75"/>
      <c r="F8" s="73"/>
      <c r="G8" s="76"/>
      <c r="H8" s="77"/>
      <c r="I8" s="77"/>
      <c r="J8" s="75"/>
      <c r="K8" s="75"/>
      <c r="L8" s="78"/>
      <c r="M8" s="85"/>
      <c r="N8" s="78"/>
      <c r="O8" s="79"/>
    </row>
    <row r="9" spans="1:16" ht="16.5" customHeight="1">
      <c r="A9" s="82" t="s">
        <v>172</v>
      </c>
      <c r="B9" s="82"/>
      <c r="C9" s="83"/>
      <c r="D9" s="84"/>
      <c r="E9" s="75"/>
      <c r="F9" s="86">
        <f>SUM(F12:F499)</f>
        <v>22795.360000000008</v>
      </c>
      <c r="G9" s="86">
        <f>SUM(G12:G499)</f>
        <v>1242</v>
      </c>
      <c r="H9" s="235"/>
      <c r="I9" s="236"/>
      <c r="J9" s="236"/>
      <c r="K9" s="236"/>
      <c r="L9" s="237"/>
      <c r="M9" s="87">
        <f>SUM(M12:M499)</f>
        <v>0</v>
      </c>
      <c r="N9" s="204"/>
      <c r="O9" s="88">
        <f>SUM(O12:O499)</f>
        <v>0</v>
      </c>
    </row>
    <row r="10" spans="1:16" ht="16.5" customHeight="1">
      <c r="A10" s="89"/>
      <c r="B10" s="89"/>
      <c r="C10" s="73"/>
      <c r="D10" s="74"/>
      <c r="E10" s="75"/>
      <c r="F10" s="73"/>
      <c r="G10" s="76"/>
      <c r="H10" s="77"/>
      <c r="I10" s="77"/>
      <c r="J10" s="75"/>
      <c r="K10" s="75"/>
      <c r="L10" s="78"/>
      <c r="M10" s="78"/>
      <c r="N10" s="78"/>
      <c r="O10" s="79"/>
    </row>
    <row r="11" spans="1:16" s="19" customFormat="1" ht="72">
      <c r="A11" s="90" t="s">
        <v>173</v>
      </c>
      <c r="B11" s="90" t="s">
        <v>174</v>
      </c>
      <c r="C11" s="46" t="s">
        <v>175</v>
      </c>
      <c r="D11" s="46" t="s">
        <v>176</v>
      </c>
      <c r="E11" s="46" t="s">
        <v>50</v>
      </c>
      <c r="F11" s="46" t="s">
        <v>177</v>
      </c>
      <c r="G11" s="46" t="s">
        <v>178</v>
      </c>
      <c r="H11" s="46" t="s">
        <v>47</v>
      </c>
      <c r="I11" s="46" t="s">
        <v>179</v>
      </c>
      <c r="J11" s="46" t="s">
        <v>180</v>
      </c>
      <c r="K11" s="46" t="s">
        <v>181</v>
      </c>
      <c r="L11" s="46" t="s">
        <v>182</v>
      </c>
      <c r="M11" s="46" t="s">
        <v>183</v>
      </c>
      <c r="N11" s="46" t="s">
        <v>184</v>
      </c>
      <c r="O11" s="91" t="s">
        <v>185</v>
      </c>
      <c r="P11" s="91" t="s">
        <v>186</v>
      </c>
    </row>
    <row r="12" spans="1:16" s="23" customFormat="1" ht="17.25" customHeight="1">
      <c r="A12" s="96" t="s">
        <v>187</v>
      </c>
      <c r="B12" s="96" t="s">
        <v>188</v>
      </c>
      <c r="C12" s="97" t="s">
        <v>189</v>
      </c>
      <c r="D12" s="98" t="s">
        <v>91</v>
      </c>
      <c r="E12" s="98" t="s">
        <v>92</v>
      </c>
      <c r="F12" s="99">
        <v>5</v>
      </c>
      <c r="G12" s="194"/>
      <c r="H12" s="100" t="s">
        <v>90</v>
      </c>
      <c r="I12" s="197">
        <v>200</v>
      </c>
      <c r="J12" s="101"/>
      <c r="K12" s="203">
        <v>1</v>
      </c>
      <c r="L12" s="94">
        <f>SUMIFS(Invulblad!G:G,Invulblad!A:A,H12,Invulblad!B:B,I12)*K12</f>
        <v>0</v>
      </c>
      <c r="M12" s="94">
        <f t="shared" ref="M12:M75" si="0">+L12*F12</f>
        <v>0</v>
      </c>
      <c r="N12" s="94">
        <f t="shared" ref="N12:N75" si="1">N$9</f>
        <v>0</v>
      </c>
      <c r="O12" s="95">
        <f t="shared" ref="O12:O75" si="2">+N12*M12</f>
        <v>0</v>
      </c>
      <c r="P12" s="205"/>
    </row>
    <row r="13" spans="1:16" ht="16.5" customHeight="1">
      <c r="A13" s="96" t="s">
        <v>187</v>
      </c>
      <c r="B13" s="96" t="s">
        <v>188</v>
      </c>
      <c r="C13" s="97" t="s">
        <v>190</v>
      </c>
      <c r="D13" s="98" t="s">
        <v>94</v>
      </c>
      <c r="E13" s="98" t="s">
        <v>97</v>
      </c>
      <c r="F13" s="99">
        <v>15</v>
      </c>
      <c r="G13" s="194"/>
      <c r="H13" s="100" t="s">
        <v>96</v>
      </c>
      <c r="I13" s="197">
        <v>200</v>
      </c>
      <c r="J13" s="101"/>
      <c r="K13" s="203">
        <v>1</v>
      </c>
      <c r="L13" s="94">
        <f>SUMIFS(Invulblad!G:G,Invulblad!A:A,H13,Invulblad!B:B,I13)*K13</f>
        <v>0</v>
      </c>
      <c r="M13" s="94">
        <f t="shared" si="0"/>
        <v>0</v>
      </c>
      <c r="N13" s="94">
        <f t="shared" si="1"/>
        <v>0</v>
      </c>
      <c r="O13" s="95">
        <f t="shared" si="2"/>
        <v>0</v>
      </c>
      <c r="P13" s="205"/>
    </row>
    <row r="14" spans="1:16" ht="16.5" customHeight="1">
      <c r="A14" s="96" t="s">
        <v>187</v>
      </c>
      <c r="B14" s="96" t="s">
        <v>188</v>
      </c>
      <c r="C14" s="97" t="s">
        <v>191</v>
      </c>
      <c r="D14" s="98" t="s">
        <v>94</v>
      </c>
      <c r="E14" s="98" t="s">
        <v>97</v>
      </c>
      <c r="F14" s="99">
        <v>28</v>
      </c>
      <c r="G14" s="99"/>
      <c r="H14" s="100" t="s">
        <v>96</v>
      </c>
      <c r="I14" s="197">
        <v>200</v>
      </c>
      <c r="J14" s="101"/>
      <c r="K14" s="203">
        <v>1</v>
      </c>
      <c r="L14" s="94">
        <f>SUMIFS(Invulblad!G:G,Invulblad!A:A,H14,Invulblad!B:B,I14)*K14</f>
        <v>0</v>
      </c>
      <c r="M14" s="94">
        <f t="shared" si="0"/>
        <v>0</v>
      </c>
      <c r="N14" s="94">
        <f t="shared" si="1"/>
        <v>0</v>
      </c>
      <c r="O14" s="95">
        <f t="shared" si="2"/>
        <v>0</v>
      </c>
      <c r="P14" s="205"/>
    </row>
    <row r="15" spans="1:16" ht="16.5" customHeight="1">
      <c r="A15" s="92" t="s">
        <v>187</v>
      </c>
      <c r="B15" s="96" t="s">
        <v>188</v>
      </c>
      <c r="C15" s="97" t="s">
        <v>192</v>
      </c>
      <c r="D15" s="98" t="s">
        <v>193</v>
      </c>
      <c r="E15" s="98" t="s">
        <v>114</v>
      </c>
      <c r="F15" s="99">
        <v>2</v>
      </c>
      <c r="G15" s="99"/>
      <c r="H15" s="100" t="s">
        <v>149</v>
      </c>
      <c r="I15" s="197">
        <v>200</v>
      </c>
      <c r="J15" s="101"/>
      <c r="K15" s="203">
        <v>1</v>
      </c>
      <c r="L15" s="94">
        <f>SUMIFS(Invulblad!G:G,Invulblad!A:A,H15,Invulblad!B:B,I15)*K15</f>
        <v>0</v>
      </c>
      <c r="M15" s="94">
        <f t="shared" si="0"/>
        <v>0</v>
      </c>
      <c r="N15" s="94">
        <f t="shared" si="1"/>
        <v>0</v>
      </c>
      <c r="O15" s="95">
        <f t="shared" si="2"/>
        <v>0</v>
      </c>
      <c r="P15" s="205"/>
    </row>
    <row r="16" spans="1:16" ht="16.5" customHeight="1">
      <c r="A16" s="92" t="s">
        <v>187</v>
      </c>
      <c r="B16" s="96" t="s">
        <v>188</v>
      </c>
      <c r="C16" s="97" t="s">
        <v>194</v>
      </c>
      <c r="D16" s="98" t="s">
        <v>195</v>
      </c>
      <c r="E16" s="98" t="s">
        <v>114</v>
      </c>
      <c r="F16" s="99">
        <v>5</v>
      </c>
      <c r="G16" s="99"/>
      <c r="H16" s="100" t="s">
        <v>149</v>
      </c>
      <c r="I16" s="197">
        <v>200</v>
      </c>
      <c r="J16" s="101"/>
      <c r="K16" s="203">
        <v>1</v>
      </c>
      <c r="L16" s="94">
        <f>SUMIFS(Invulblad!G:G,Invulblad!A:A,H16,Invulblad!B:B,I16)*K16</f>
        <v>0</v>
      </c>
      <c r="M16" s="94">
        <f t="shared" si="0"/>
        <v>0</v>
      </c>
      <c r="N16" s="94">
        <f t="shared" si="1"/>
        <v>0</v>
      </c>
      <c r="O16" s="95">
        <f t="shared" si="2"/>
        <v>0</v>
      </c>
      <c r="P16" s="205"/>
    </row>
    <row r="17" spans="1:16" ht="16.5" customHeight="1">
      <c r="A17" s="92" t="s">
        <v>187</v>
      </c>
      <c r="B17" s="96" t="s">
        <v>188</v>
      </c>
      <c r="C17" s="97" t="s">
        <v>196</v>
      </c>
      <c r="D17" s="98" t="s">
        <v>195</v>
      </c>
      <c r="E17" s="98" t="s">
        <v>114</v>
      </c>
      <c r="F17" s="99">
        <v>5</v>
      </c>
      <c r="G17" s="99"/>
      <c r="H17" s="100" t="s">
        <v>149</v>
      </c>
      <c r="I17" s="197">
        <v>200</v>
      </c>
      <c r="J17" s="101"/>
      <c r="K17" s="203">
        <v>1</v>
      </c>
      <c r="L17" s="94">
        <f>SUMIFS(Invulblad!G:G,Invulblad!A:A,H17,Invulblad!B:B,I17)*K17</f>
        <v>0</v>
      </c>
      <c r="M17" s="94">
        <f t="shared" si="0"/>
        <v>0</v>
      </c>
      <c r="N17" s="94">
        <f t="shared" si="1"/>
        <v>0</v>
      </c>
      <c r="O17" s="95">
        <f t="shared" si="2"/>
        <v>0</v>
      </c>
      <c r="P17" s="205"/>
    </row>
    <row r="18" spans="1:16" ht="16.5" customHeight="1">
      <c r="A18" s="92" t="s">
        <v>187</v>
      </c>
      <c r="B18" s="96" t="s">
        <v>188</v>
      </c>
      <c r="C18" s="97" t="s">
        <v>197</v>
      </c>
      <c r="D18" s="98" t="s">
        <v>198</v>
      </c>
      <c r="E18" s="98" t="s">
        <v>114</v>
      </c>
      <c r="F18" s="103">
        <v>8</v>
      </c>
      <c r="G18" s="189"/>
      <c r="H18" s="104" t="s">
        <v>149</v>
      </c>
      <c r="I18" s="195">
        <v>200</v>
      </c>
      <c r="J18" s="101"/>
      <c r="K18" s="203">
        <v>1</v>
      </c>
      <c r="L18" s="94">
        <f>SUMIFS(Invulblad!G:G,Invulblad!A:A,H18,Invulblad!B:B,I18)*K18</f>
        <v>0</v>
      </c>
      <c r="M18" s="94">
        <f t="shared" si="0"/>
        <v>0</v>
      </c>
      <c r="N18" s="94">
        <f t="shared" si="1"/>
        <v>0</v>
      </c>
      <c r="O18" s="95">
        <f t="shared" si="2"/>
        <v>0</v>
      </c>
      <c r="P18" s="205"/>
    </row>
    <row r="19" spans="1:16" ht="16.5" customHeight="1">
      <c r="A19" s="92" t="s">
        <v>187</v>
      </c>
      <c r="B19" s="96" t="s">
        <v>188</v>
      </c>
      <c r="C19" s="97" t="s">
        <v>199</v>
      </c>
      <c r="D19" s="98" t="s">
        <v>111</v>
      </c>
      <c r="E19" s="98" t="s">
        <v>114</v>
      </c>
      <c r="F19" s="99">
        <v>11</v>
      </c>
      <c r="G19" s="99"/>
      <c r="H19" s="100" t="s">
        <v>113</v>
      </c>
      <c r="I19" s="197">
        <v>200</v>
      </c>
      <c r="J19" s="101"/>
      <c r="K19" s="203">
        <v>1</v>
      </c>
      <c r="L19" s="94">
        <f>SUMIFS(Invulblad!G:G,Invulblad!A:A,H19,Invulblad!B:B,I19)*K19</f>
        <v>0</v>
      </c>
      <c r="M19" s="94">
        <f t="shared" si="0"/>
        <v>0</v>
      </c>
      <c r="N19" s="94">
        <f t="shared" si="1"/>
        <v>0</v>
      </c>
      <c r="O19" s="95">
        <f t="shared" si="2"/>
        <v>0</v>
      </c>
      <c r="P19" s="205"/>
    </row>
    <row r="20" spans="1:16" ht="16.5" customHeight="1">
      <c r="A20" s="92" t="s">
        <v>187</v>
      </c>
      <c r="B20" s="96" t="s">
        <v>188</v>
      </c>
      <c r="C20" s="97" t="s">
        <v>200</v>
      </c>
      <c r="D20" s="98" t="s">
        <v>201</v>
      </c>
      <c r="E20" s="98" t="s">
        <v>97</v>
      </c>
      <c r="F20" s="99">
        <v>49</v>
      </c>
      <c r="G20" s="194"/>
      <c r="H20" s="100" t="s">
        <v>124</v>
      </c>
      <c r="I20" s="197">
        <v>200</v>
      </c>
      <c r="J20" s="101"/>
      <c r="K20" s="203">
        <v>1</v>
      </c>
      <c r="L20" s="94">
        <f>SUMIFS(Invulblad!G:G,Invulblad!A:A,H20,Invulblad!B:B,I20)*K20</f>
        <v>0</v>
      </c>
      <c r="M20" s="94">
        <f t="shared" si="0"/>
        <v>0</v>
      </c>
      <c r="N20" s="94">
        <f t="shared" si="1"/>
        <v>0</v>
      </c>
      <c r="O20" s="95">
        <f t="shared" si="2"/>
        <v>0</v>
      </c>
      <c r="P20" s="205"/>
    </row>
    <row r="21" spans="1:16" ht="16.5" customHeight="1">
      <c r="A21" s="92" t="s">
        <v>187</v>
      </c>
      <c r="B21" s="96" t="s">
        <v>188</v>
      </c>
      <c r="C21" s="97" t="s">
        <v>202</v>
      </c>
      <c r="D21" s="98" t="s">
        <v>203</v>
      </c>
      <c r="E21" s="98" t="s">
        <v>109</v>
      </c>
      <c r="F21" s="99">
        <v>44</v>
      </c>
      <c r="G21" s="99"/>
      <c r="H21" s="100" t="s">
        <v>103</v>
      </c>
      <c r="I21" s="197">
        <v>200</v>
      </c>
      <c r="J21" s="101"/>
      <c r="K21" s="203">
        <v>1</v>
      </c>
      <c r="L21" s="94">
        <f>SUMIFS(Invulblad!G:G,Invulblad!A:A,H21,Invulblad!B:B,I21)*K21</f>
        <v>0</v>
      </c>
      <c r="M21" s="94">
        <f t="shared" si="0"/>
        <v>0</v>
      </c>
      <c r="N21" s="94">
        <f t="shared" si="1"/>
        <v>0</v>
      </c>
      <c r="O21" s="95">
        <f t="shared" si="2"/>
        <v>0</v>
      </c>
      <c r="P21" s="205"/>
    </row>
    <row r="22" spans="1:16" ht="16.5" customHeight="1">
      <c r="A22" s="153" t="s">
        <v>187</v>
      </c>
      <c r="B22" s="96" t="s">
        <v>188</v>
      </c>
      <c r="C22" s="97" t="s">
        <v>204</v>
      </c>
      <c r="D22" s="98" t="s">
        <v>205</v>
      </c>
      <c r="E22" s="98" t="s">
        <v>97</v>
      </c>
      <c r="F22" s="99">
        <v>12</v>
      </c>
      <c r="G22" s="99"/>
      <c r="H22" s="100" t="s">
        <v>142</v>
      </c>
      <c r="I22" s="197">
        <v>200</v>
      </c>
      <c r="J22" s="101"/>
      <c r="K22" s="203">
        <v>1</v>
      </c>
      <c r="L22" s="94">
        <f>SUMIFS(Invulblad!G:G,Invulblad!A:A,H22,Invulblad!B:B,I22)*K22</f>
        <v>0</v>
      </c>
      <c r="M22" s="94">
        <f t="shared" si="0"/>
        <v>0</v>
      </c>
      <c r="N22" s="94">
        <f t="shared" si="1"/>
        <v>0</v>
      </c>
      <c r="O22" s="95">
        <f t="shared" si="2"/>
        <v>0</v>
      </c>
      <c r="P22" s="205"/>
    </row>
    <row r="23" spans="1:16" ht="16.5" customHeight="1">
      <c r="A23" s="92" t="s">
        <v>187</v>
      </c>
      <c r="B23" s="96" t="s">
        <v>188</v>
      </c>
      <c r="C23" s="97" t="s">
        <v>206</v>
      </c>
      <c r="D23" s="98" t="s">
        <v>129</v>
      </c>
      <c r="E23" s="98" t="s">
        <v>97</v>
      </c>
      <c r="F23" s="99">
        <v>24</v>
      </c>
      <c r="G23" s="99"/>
      <c r="H23" s="100" t="s">
        <v>130</v>
      </c>
      <c r="I23" s="197">
        <v>40</v>
      </c>
      <c r="J23" s="101"/>
      <c r="K23" s="203">
        <v>1</v>
      </c>
      <c r="L23" s="94">
        <f>SUMIFS(Invulblad!G:G,Invulblad!A:A,H23,Invulblad!B:B,I23)*K23</f>
        <v>0</v>
      </c>
      <c r="M23" s="94">
        <f t="shared" si="0"/>
        <v>0</v>
      </c>
      <c r="N23" s="94">
        <f t="shared" si="1"/>
        <v>0</v>
      </c>
      <c r="O23" s="95">
        <f t="shared" si="2"/>
        <v>0</v>
      </c>
      <c r="P23" s="205"/>
    </row>
    <row r="24" spans="1:16" ht="16.5" customHeight="1">
      <c r="A24" s="92" t="s">
        <v>187</v>
      </c>
      <c r="B24" s="96" t="s">
        <v>188</v>
      </c>
      <c r="C24" s="97" t="s">
        <v>207</v>
      </c>
      <c r="D24" s="98" t="s">
        <v>208</v>
      </c>
      <c r="E24" s="98" t="s">
        <v>97</v>
      </c>
      <c r="F24" s="99">
        <v>17</v>
      </c>
      <c r="G24" s="99"/>
      <c r="H24" s="100" t="s">
        <v>108</v>
      </c>
      <c r="I24" s="197">
        <v>200</v>
      </c>
      <c r="J24" s="101"/>
      <c r="K24" s="203">
        <v>1</v>
      </c>
      <c r="L24" s="94">
        <f>SUMIFS(Invulblad!G:G,Invulblad!A:A,H24,Invulblad!B:B,I24)*K24</f>
        <v>0</v>
      </c>
      <c r="M24" s="94">
        <f t="shared" si="0"/>
        <v>0</v>
      </c>
      <c r="N24" s="94">
        <f t="shared" si="1"/>
        <v>0</v>
      </c>
      <c r="O24" s="95">
        <f t="shared" si="2"/>
        <v>0</v>
      </c>
      <c r="P24" s="205"/>
    </row>
    <row r="25" spans="1:16" ht="16.5" customHeight="1">
      <c r="A25" s="92" t="s">
        <v>187</v>
      </c>
      <c r="B25" s="96" t="s">
        <v>188</v>
      </c>
      <c r="C25" s="97" t="s">
        <v>209</v>
      </c>
      <c r="D25" s="98" t="s">
        <v>210</v>
      </c>
      <c r="E25" s="98" t="s">
        <v>97</v>
      </c>
      <c r="F25" s="99">
        <v>96</v>
      </c>
      <c r="G25" s="99"/>
      <c r="H25" s="100" t="s">
        <v>96</v>
      </c>
      <c r="I25" s="197">
        <v>200</v>
      </c>
      <c r="J25" s="101"/>
      <c r="K25" s="203">
        <v>1</v>
      </c>
      <c r="L25" s="94">
        <f>SUMIFS(Invulblad!G:G,Invulblad!A:A,H25,Invulblad!B:B,I25)*K25</f>
        <v>0</v>
      </c>
      <c r="M25" s="94">
        <f t="shared" si="0"/>
        <v>0</v>
      </c>
      <c r="N25" s="94">
        <f t="shared" si="1"/>
        <v>0</v>
      </c>
      <c r="O25" s="95">
        <f t="shared" si="2"/>
        <v>0</v>
      </c>
      <c r="P25" s="205"/>
    </row>
    <row r="26" spans="1:16" ht="16.5" customHeight="1">
      <c r="A26" s="92" t="s">
        <v>187</v>
      </c>
      <c r="B26" s="96" t="s">
        <v>188</v>
      </c>
      <c r="C26" s="97" t="s">
        <v>211</v>
      </c>
      <c r="D26" s="98" t="s">
        <v>83</v>
      </c>
      <c r="E26" s="98" t="s">
        <v>78</v>
      </c>
      <c r="F26" s="99">
        <v>10</v>
      </c>
      <c r="G26" s="99"/>
      <c r="H26" s="100" t="s">
        <v>82</v>
      </c>
      <c r="I26" s="197">
        <v>200</v>
      </c>
      <c r="J26" s="101"/>
      <c r="K26" s="203">
        <v>1</v>
      </c>
      <c r="L26" s="94">
        <f>SUMIFS(Invulblad!G:G,Invulblad!A:A,H26,Invulblad!B:B,I26)*K26</f>
        <v>0</v>
      </c>
      <c r="M26" s="94">
        <f t="shared" si="0"/>
        <v>0</v>
      </c>
      <c r="N26" s="94">
        <f t="shared" si="1"/>
        <v>0</v>
      </c>
      <c r="O26" s="95">
        <f t="shared" si="2"/>
        <v>0</v>
      </c>
      <c r="P26" s="205"/>
    </row>
    <row r="27" spans="1:16" ht="16.5" customHeight="1">
      <c r="A27" s="92" t="s">
        <v>187</v>
      </c>
      <c r="B27" s="96" t="s">
        <v>188</v>
      </c>
      <c r="C27" s="97" t="s">
        <v>212</v>
      </c>
      <c r="D27" s="98" t="s">
        <v>213</v>
      </c>
      <c r="E27" s="98" t="s">
        <v>97</v>
      </c>
      <c r="F27" s="99">
        <v>81</v>
      </c>
      <c r="G27" s="99"/>
      <c r="H27" s="100" t="s">
        <v>124</v>
      </c>
      <c r="I27" s="197">
        <v>200</v>
      </c>
      <c r="J27" s="101"/>
      <c r="K27" s="203">
        <v>1</v>
      </c>
      <c r="L27" s="94">
        <f>SUMIFS(Invulblad!G:G,Invulblad!A:A,H27,Invulblad!B:B,I27)*K27</f>
        <v>0</v>
      </c>
      <c r="M27" s="94">
        <f t="shared" si="0"/>
        <v>0</v>
      </c>
      <c r="N27" s="94">
        <f t="shared" si="1"/>
        <v>0</v>
      </c>
      <c r="O27" s="95">
        <f t="shared" si="2"/>
        <v>0</v>
      </c>
      <c r="P27" s="205"/>
    </row>
    <row r="28" spans="1:16" ht="16.5" customHeight="1">
      <c r="A28" s="92" t="s">
        <v>187</v>
      </c>
      <c r="B28" s="96" t="s">
        <v>188</v>
      </c>
      <c r="C28" s="97" t="s">
        <v>214</v>
      </c>
      <c r="D28" s="98" t="s">
        <v>122</v>
      </c>
      <c r="E28" s="98" t="s">
        <v>97</v>
      </c>
      <c r="F28" s="99">
        <v>82</v>
      </c>
      <c r="G28" s="99"/>
      <c r="H28" s="100" t="s">
        <v>124</v>
      </c>
      <c r="I28" s="197">
        <v>200</v>
      </c>
      <c r="J28" s="101"/>
      <c r="K28" s="203">
        <v>1</v>
      </c>
      <c r="L28" s="94">
        <f>SUMIFS(Invulblad!G:G,Invulblad!A:A,H28,Invulblad!B:B,I28)*K28</f>
        <v>0</v>
      </c>
      <c r="M28" s="94">
        <f t="shared" si="0"/>
        <v>0</v>
      </c>
      <c r="N28" s="94">
        <f t="shared" si="1"/>
        <v>0</v>
      </c>
      <c r="O28" s="95">
        <f t="shared" si="2"/>
        <v>0</v>
      </c>
      <c r="P28" s="205"/>
    </row>
    <row r="29" spans="1:16" ht="16.5" customHeight="1">
      <c r="A29" s="92" t="s">
        <v>187</v>
      </c>
      <c r="B29" s="96" t="s">
        <v>188</v>
      </c>
      <c r="C29" s="97" t="s">
        <v>215</v>
      </c>
      <c r="D29" s="98" t="s">
        <v>122</v>
      </c>
      <c r="E29" s="98" t="s">
        <v>97</v>
      </c>
      <c r="F29" s="99">
        <v>76</v>
      </c>
      <c r="G29" s="99"/>
      <c r="H29" s="100" t="s">
        <v>124</v>
      </c>
      <c r="I29" s="197">
        <v>200</v>
      </c>
      <c r="J29" s="101"/>
      <c r="K29" s="203">
        <v>1</v>
      </c>
      <c r="L29" s="94">
        <f>SUMIFS(Invulblad!G:G,Invulblad!A:A,H29,Invulblad!B:B,I29)*K29</f>
        <v>0</v>
      </c>
      <c r="M29" s="94">
        <f t="shared" si="0"/>
        <v>0</v>
      </c>
      <c r="N29" s="94">
        <f t="shared" si="1"/>
        <v>0</v>
      </c>
      <c r="O29" s="95">
        <f t="shared" si="2"/>
        <v>0</v>
      </c>
      <c r="P29" s="205"/>
    </row>
    <row r="30" spans="1:16" ht="16.5" customHeight="1">
      <c r="A30" s="92" t="s">
        <v>187</v>
      </c>
      <c r="B30" s="96" t="s">
        <v>188</v>
      </c>
      <c r="C30" s="97" t="s">
        <v>216</v>
      </c>
      <c r="D30" s="98" t="s">
        <v>217</v>
      </c>
      <c r="E30" s="98" t="s">
        <v>97</v>
      </c>
      <c r="F30" s="99">
        <v>51</v>
      </c>
      <c r="G30" s="99"/>
      <c r="H30" s="100" t="s">
        <v>124</v>
      </c>
      <c r="I30" s="197">
        <v>200</v>
      </c>
      <c r="J30" s="101"/>
      <c r="K30" s="203">
        <v>1</v>
      </c>
      <c r="L30" s="94">
        <f>SUMIFS(Invulblad!G:G,Invulblad!A:A,H30,Invulblad!B:B,I30)*K30</f>
        <v>0</v>
      </c>
      <c r="M30" s="94">
        <f t="shared" si="0"/>
        <v>0</v>
      </c>
      <c r="N30" s="94">
        <f t="shared" si="1"/>
        <v>0</v>
      </c>
      <c r="O30" s="95">
        <f t="shared" si="2"/>
        <v>0</v>
      </c>
      <c r="P30" s="205"/>
    </row>
    <row r="31" spans="1:16" ht="16.5" customHeight="1">
      <c r="A31" s="92" t="s">
        <v>187</v>
      </c>
      <c r="B31" s="96" t="s">
        <v>188</v>
      </c>
      <c r="C31" s="97" t="s">
        <v>218</v>
      </c>
      <c r="D31" s="98" t="s">
        <v>219</v>
      </c>
      <c r="E31" s="98" t="s">
        <v>97</v>
      </c>
      <c r="F31" s="99">
        <v>48</v>
      </c>
      <c r="G31" s="99"/>
      <c r="H31" s="100" t="s">
        <v>124</v>
      </c>
      <c r="I31" s="197">
        <v>200</v>
      </c>
      <c r="J31" s="101"/>
      <c r="K31" s="203">
        <v>1</v>
      </c>
      <c r="L31" s="94">
        <f>SUMIFS(Invulblad!G:G,Invulblad!A:A,H31,Invulblad!B:B,I31)*K31</f>
        <v>0</v>
      </c>
      <c r="M31" s="94">
        <f t="shared" si="0"/>
        <v>0</v>
      </c>
      <c r="N31" s="94">
        <f t="shared" si="1"/>
        <v>0</v>
      </c>
      <c r="O31" s="95">
        <f t="shared" si="2"/>
        <v>0</v>
      </c>
      <c r="P31" s="205"/>
    </row>
    <row r="32" spans="1:16" ht="16.5" customHeight="1">
      <c r="A32" s="92" t="s">
        <v>187</v>
      </c>
      <c r="B32" s="96" t="s">
        <v>220</v>
      </c>
      <c r="C32" s="97" t="s">
        <v>221</v>
      </c>
      <c r="D32" s="98" t="s">
        <v>91</v>
      </c>
      <c r="E32" s="98" t="s">
        <v>86</v>
      </c>
      <c r="F32" s="99">
        <v>19.2</v>
      </c>
      <c r="G32" s="99"/>
      <c r="H32" s="100" t="s">
        <v>90</v>
      </c>
      <c r="I32" s="197">
        <v>200</v>
      </c>
      <c r="J32" s="101"/>
      <c r="K32" s="203">
        <v>1</v>
      </c>
      <c r="L32" s="94">
        <f>SUMIFS(Invulblad!G:G,Invulblad!A:A,H32,Invulblad!B:B,I32)*K32</f>
        <v>0</v>
      </c>
      <c r="M32" s="94">
        <f t="shared" si="0"/>
        <v>0</v>
      </c>
      <c r="N32" s="94">
        <f t="shared" si="1"/>
        <v>0</v>
      </c>
      <c r="O32" s="95">
        <f t="shared" si="2"/>
        <v>0</v>
      </c>
      <c r="P32" s="205"/>
    </row>
    <row r="33" spans="1:16" ht="16.5" customHeight="1">
      <c r="A33" s="92" t="s">
        <v>187</v>
      </c>
      <c r="B33" s="96" t="s">
        <v>220</v>
      </c>
      <c r="C33" s="97" t="s">
        <v>222</v>
      </c>
      <c r="D33" s="98" t="s">
        <v>223</v>
      </c>
      <c r="E33" s="98" t="s">
        <v>224</v>
      </c>
      <c r="F33" s="99">
        <v>37.119999999999997</v>
      </c>
      <c r="G33" s="99"/>
      <c r="H33" s="100" t="s">
        <v>124</v>
      </c>
      <c r="I33" s="197">
        <v>200</v>
      </c>
      <c r="J33" s="101"/>
      <c r="K33" s="203">
        <v>1</v>
      </c>
      <c r="L33" s="94">
        <f>SUMIFS(Invulblad!G:G,Invulblad!A:A,H33,Invulblad!B:B,I33)*K33</f>
        <v>0</v>
      </c>
      <c r="M33" s="94">
        <f t="shared" si="0"/>
        <v>0</v>
      </c>
      <c r="N33" s="94">
        <f t="shared" si="1"/>
        <v>0</v>
      </c>
      <c r="O33" s="95">
        <f t="shared" si="2"/>
        <v>0</v>
      </c>
      <c r="P33" s="205"/>
    </row>
    <row r="34" spans="1:16" ht="16.5" customHeight="1">
      <c r="A34" s="92" t="s">
        <v>187</v>
      </c>
      <c r="B34" s="96" t="s">
        <v>220</v>
      </c>
      <c r="C34" s="97" t="s">
        <v>225</v>
      </c>
      <c r="D34" s="98" t="s">
        <v>129</v>
      </c>
      <c r="E34" s="98" t="s">
        <v>107</v>
      </c>
      <c r="F34" s="99">
        <v>12.18</v>
      </c>
      <c r="G34" s="99"/>
      <c r="H34" s="100" t="s">
        <v>128</v>
      </c>
      <c r="I34" s="197">
        <v>40</v>
      </c>
      <c r="J34" s="101"/>
      <c r="K34" s="203">
        <v>1</v>
      </c>
      <c r="L34" s="94">
        <f>SUMIFS(Invulblad!G:G,Invulblad!A:A,H34,Invulblad!B:B,I34)*K34</f>
        <v>0</v>
      </c>
      <c r="M34" s="94">
        <f t="shared" si="0"/>
        <v>0</v>
      </c>
      <c r="N34" s="94">
        <f t="shared" si="1"/>
        <v>0</v>
      </c>
      <c r="O34" s="95">
        <f t="shared" si="2"/>
        <v>0</v>
      </c>
      <c r="P34" s="205"/>
    </row>
    <row r="35" spans="1:16" ht="16.5" customHeight="1">
      <c r="A35" s="92" t="s">
        <v>187</v>
      </c>
      <c r="B35" s="96" t="s">
        <v>220</v>
      </c>
      <c r="C35" s="97" t="s">
        <v>226</v>
      </c>
      <c r="D35" s="98" t="s">
        <v>227</v>
      </c>
      <c r="E35" s="98" t="s">
        <v>86</v>
      </c>
      <c r="F35" s="99">
        <v>20.100000000000001</v>
      </c>
      <c r="G35" s="194"/>
      <c r="H35" s="100" t="s">
        <v>160</v>
      </c>
      <c r="I35" s="197">
        <v>200</v>
      </c>
      <c r="J35" s="101"/>
      <c r="K35" s="203">
        <v>1</v>
      </c>
      <c r="L35" s="94">
        <f>SUMIFS(Invulblad!G:G,Invulblad!A:A,H35,Invulblad!B:B,I35)*K35</f>
        <v>0</v>
      </c>
      <c r="M35" s="94">
        <f t="shared" si="0"/>
        <v>0</v>
      </c>
      <c r="N35" s="94">
        <f t="shared" si="1"/>
        <v>0</v>
      </c>
      <c r="O35" s="95">
        <f t="shared" si="2"/>
        <v>0</v>
      </c>
      <c r="P35" s="205"/>
    </row>
    <row r="36" spans="1:16" ht="16.5" customHeight="1">
      <c r="A36" s="92" t="s">
        <v>187</v>
      </c>
      <c r="B36" s="96" t="s">
        <v>220</v>
      </c>
      <c r="C36" s="97" t="s">
        <v>228</v>
      </c>
      <c r="D36" s="98" t="s">
        <v>229</v>
      </c>
      <c r="E36" s="98" t="s">
        <v>126</v>
      </c>
      <c r="F36" s="99">
        <v>52.52</v>
      </c>
      <c r="G36" s="99"/>
      <c r="H36" s="100" t="s">
        <v>125</v>
      </c>
      <c r="I36" s="197">
        <v>200</v>
      </c>
      <c r="J36" s="101"/>
      <c r="K36" s="203">
        <v>1</v>
      </c>
      <c r="L36" s="94">
        <f>SUMIFS(Invulblad!G:G,Invulblad!A:A,H36,Invulblad!B:B,I36)*K36</f>
        <v>0</v>
      </c>
      <c r="M36" s="94">
        <f t="shared" si="0"/>
        <v>0</v>
      </c>
      <c r="N36" s="94">
        <f t="shared" si="1"/>
        <v>0</v>
      </c>
      <c r="O36" s="95">
        <f t="shared" si="2"/>
        <v>0</v>
      </c>
      <c r="P36" s="205"/>
    </row>
    <row r="37" spans="1:16" ht="16.5" customHeight="1">
      <c r="A37" s="92" t="s">
        <v>187</v>
      </c>
      <c r="B37" s="96" t="s">
        <v>220</v>
      </c>
      <c r="C37" s="97" t="s">
        <v>230</v>
      </c>
      <c r="D37" s="98" t="s">
        <v>141</v>
      </c>
      <c r="E37" s="98" t="s">
        <v>86</v>
      </c>
      <c r="F37" s="99">
        <v>31.83</v>
      </c>
      <c r="G37" s="99"/>
      <c r="H37" s="100" t="s">
        <v>140</v>
      </c>
      <c r="I37" s="197">
        <v>200</v>
      </c>
      <c r="J37" s="101"/>
      <c r="K37" s="203">
        <v>1</v>
      </c>
      <c r="L37" s="94">
        <f>SUMIFS(Invulblad!G:G,Invulblad!A:A,H37,Invulblad!B:B,I37)*K37</f>
        <v>0</v>
      </c>
      <c r="M37" s="94">
        <f t="shared" si="0"/>
        <v>0</v>
      </c>
      <c r="N37" s="94">
        <f t="shared" si="1"/>
        <v>0</v>
      </c>
      <c r="O37" s="95">
        <f t="shared" si="2"/>
        <v>0</v>
      </c>
      <c r="P37" s="205"/>
    </row>
    <row r="38" spans="1:16" ht="16.5" customHeight="1">
      <c r="A38" s="153" t="s">
        <v>187</v>
      </c>
      <c r="B38" s="96" t="s">
        <v>220</v>
      </c>
      <c r="C38" s="97" t="s">
        <v>231</v>
      </c>
      <c r="D38" s="98" t="s">
        <v>195</v>
      </c>
      <c r="E38" s="98" t="s">
        <v>89</v>
      </c>
      <c r="F38" s="99">
        <v>5</v>
      </c>
      <c r="G38" s="99"/>
      <c r="H38" s="100" t="s">
        <v>149</v>
      </c>
      <c r="I38" s="197">
        <v>200</v>
      </c>
      <c r="J38" s="101"/>
      <c r="K38" s="203">
        <v>1</v>
      </c>
      <c r="L38" s="94">
        <f>SUMIFS(Invulblad!G:G,Invulblad!A:A,H38,Invulblad!B:B,I38)*K38</f>
        <v>0</v>
      </c>
      <c r="M38" s="94">
        <f t="shared" si="0"/>
        <v>0</v>
      </c>
      <c r="N38" s="94">
        <f t="shared" si="1"/>
        <v>0</v>
      </c>
      <c r="O38" s="95">
        <f t="shared" si="2"/>
        <v>0</v>
      </c>
      <c r="P38" s="205"/>
    </row>
    <row r="39" spans="1:16" ht="16.5" customHeight="1">
      <c r="A39" s="92" t="s">
        <v>187</v>
      </c>
      <c r="B39" s="96" t="s">
        <v>220</v>
      </c>
      <c r="C39" s="97" t="s">
        <v>232</v>
      </c>
      <c r="D39" s="98" t="s">
        <v>233</v>
      </c>
      <c r="E39" s="98" t="s">
        <v>89</v>
      </c>
      <c r="F39" s="99">
        <v>4</v>
      </c>
      <c r="G39" s="99"/>
      <c r="H39" s="100" t="s">
        <v>149</v>
      </c>
      <c r="I39" s="197">
        <v>200</v>
      </c>
      <c r="J39" s="101"/>
      <c r="K39" s="203">
        <v>1</v>
      </c>
      <c r="L39" s="94">
        <f>SUMIFS(Invulblad!G:G,Invulblad!A:A,H39,Invulblad!B:B,I39)*K39</f>
        <v>0</v>
      </c>
      <c r="M39" s="94">
        <f t="shared" si="0"/>
        <v>0</v>
      </c>
      <c r="N39" s="94">
        <f t="shared" si="1"/>
        <v>0</v>
      </c>
      <c r="O39" s="95">
        <f t="shared" si="2"/>
        <v>0</v>
      </c>
      <c r="P39" s="205"/>
    </row>
    <row r="40" spans="1:16" ht="16.5" customHeight="1">
      <c r="A40" s="92" t="s">
        <v>187</v>
      </c>
      <c r="B40" s="96" t="s">
        <v>220</v>
      </c>
      <c r="C40" s="97" t="s">
        <v>234</v>
      </c>
      <c r="D40" s="98" t="s">
        <v>88</v>
      </c>
      <c r="E40" s="98" t="s">
        <v>89</v>
      </c>
      <c r="F40" s="99">
        <v>46.4</v>
      </c>
      <c r="G40" s="99"/>
      <c r="H40" s="100" t="s">
        <v>87</v>
      </c>
      <c r="I40" s="197">
        <v>200</v>
      </c>
      <c r="J40" s="101"/>
      <c r="K40" s="203">
        <v>1</v>
      </c>
      <c r="L40" s="94">
        <f>SUMIFS(Invulblad!G:G,Invulblad!A:A,H40,Invulblad!B:B,I40)*K40</f>
        <v>0</v>
      </c>
      <c r="M40" s="94">
        <f t="shared" si="0"/>
        <v>0</v>
      </c>
      <c r="N40" s="94">
        <f t="shared" si="1"/>
        <v>0</v>
      </c>
      <c r="O40" s="95">
        <f t="shared" si="2"/>
        <v>0</v>
      </c>
      <c r="P40" s="205"/>
    </row>
    <row r="41" spans="1:16" ht="16.5" customHeight="1">
      <c r="A41" s="92" t="s">
        <v>187</v>
      </c>
      <c r="B41" s="96" t="s">
        <v>220</v>
      </c>
      <c r="C41" s="97" t="s">
        <v>235</v>
      </c>
      <c r="D41" s="98" t="s">
        <v>236</v>
      </c>
      <c r="E41" s="98" t="s">
        <v>126</v>
      </c>
      <c r="F41" s="99">
        <v>20.32</v>
      </c>
      <c r="G41" s="99"/>
      <c r="H41" s="100" t="s">
        <v>132</v>
      </c>
      <c r="I41" s="197">
        <v>40</v>
      </c>
      <c r="J41" s="101"/>
      <c r="K41" s="203">
        <v>1</v>
      </c>
      <c r="L41" s="94">
        <f>SUMIFS(Invulblad!G:G,Invulblad!A:A,H41,Invulblad!B:B,I41)*K41</f>
        <v>0</v>
      </c>
      <c r="M41" s="94">
        <f t="shared" si="0"/>
        <v>0</v>
      </c>
      <c r="N41" s="94">
        <f t="shared" si="1"/>
        <v>0</v>
      </c>
      <c r="O41" s="95">
        <f t="shared" si="2"/>
        <v>0</v>
      </c>
      <c r="P41" s="205"/>
    </row>
    <row r="42" spans="1:16" ht="16.5" customHeight="1">
      <c r="A42" s="92" t="s">
        <v>187</v>
      </c>
      <c r="B42" s="96" t="s">
        <v>220</v>
      </c>
      <c r="C42" s="97" t="s">
        <v>237</v>
      </c>
      <c r="D42" s="98" t="s">
        <v>163</v>
      </c>
      <c r="E42" s="98" t="s">
        <v>126</v>
      </c>
      <c r="F42" s="99">
        <v>27.44</v>
      </c>
      <c r="G42" s="99"/>
      <c r="H42" s="100" t="s">
        <v>162</v>
      </c>
      <c r="I42" s="197">
        <v>200</v>
      </c>
      <c r="J42" s="101"/>
      <c r="K42" s="203">
        <v>1</v>
      </c>
      <c r="L42" s="94">
        <f>SUMIFS(Invulblad!G:G,Invulblad!A:A,H42,Invulblad!B:B,I42)*K42</f>
        <v>0</v>
      </c>
      <c r="M42" s="94">
        <f t="shared" si="0"/>
        <v>0</v>
      </c>
      <c r="N42" s="94">
        <f t="shared" si="1"/>
        <v>0</v>
      </c>
      <c r="O42" s="95">
        <f t="shared" si="2"/>
        <v>0</v>
      </c>
      <c r="P42" s="205"/>
    </row>
    <row r="43" spans="1:16" ht="16.5" customHeight="1">
      <c r="A43" s="92" t="s">
        <v>187</v>
      </c>
      <c r="B43" s="96" t="s">
        <v>220</v>
      </c>
      <c r="C43" s="97" t="s">
        <v>238</v>
      </c>
      <c r="D43" s="98" t="s">
        <v>239</v>
      </c>
      <c r="E43" s="98" t="s">
        <v>126</v>
      </c>
      <c r="F43" s="99">
        <v>95.99</v>
      </c>
      <c r="G43" s="99"/>
      <c r="H43" s="100" t="s">
        <v>125</v>
      </c>
      <c r="I43" s="197">
        <v>200</v>
      </c>
      <c r="J43" s="101"/>
      <c r="K43" s="203">
        <v>1</v>
      </c>
      <c r="L43" s="94">
        <f>SUMIFS(Invulblad!G:G,Invulblad!A:A,H43,Invulblad!B:B,I43)*K43</f>
        <v>0</v>
      </c>
      <c r="M43" s="94">
        <f t="shared" si="0"/>
        <v>0</v>
      </c>
      <c r="N43" s="94">
        <f t="shared" si="1"/>
        <v>0</v>
      </c>
      <c r="O43" s="95">
        <f t="shared" si="2"/>
        <v>0</v>
      </c>
      <c r="P43" s="205"/>
    </row>
    <row r="44" spans="1:16" ht="16.5" customHeight="1">
      <c r="A44" s="92" t="s">
        <v>187</v>
      </c>
      <c r="B44" s="96" t="s">
        <v>220</v>
      </c>
      <c r="C44" s="97" t="s">
        <v>240</v>
      </c>
      <c r="D44" s="98" t="s">
        <v>165</v>
      </c>
      <c r="E44" s="98" t="s">
        <v>114</v>
      </c>
      <c r="F44" s="99">
        <v>72.959999999999994</v>
      </c>
      <c r="G44" s="99"/>
      <c r="H44" s="100" t="s">
        <v>164</v>
      </c>
      <c r="I44" s="197">
        <v>160</v>
      </c>
      <c r="J44" s="101"/>
      <c r="K44" s="203">
        <v>1</v>
      </c>
      <c r="L44" s="94">
        <f>SUMIFS(Invulblad!G:G,Invulblad!A:A,H44,Invulblad!B:B,I44)*K44</f>
        <v>0</v>
      </c>
      <c r="M44" s="94">
        <f t="shared" si="0"/>
        <v>0</v>
      </c>
      <c r="N44" s="94">
        <f t="shared" si="1"/>
        <v>0</v>
      </c>
      <c r="O44" s="95">
        <f t="shared" si="2"/>
        <v>0</v>
      </c>
      <c r="P44" s="205"/>
    </row>
    <row r="45" spans="1:16" ht="16.5" customHeight="1">
      <c r="A45" s="92" t="s">
        <v>187</v>
      </c>
      <c r="B45" s="96" t="s">
        <v>220</v>
      </c>
      <c r="C45" s="97" t="s">
        <v>241</v>
      </c>
      <c r="D45" s="98" t="s">
        <v>104</v>
      </c>
      <c r="E45" s="98" t="s">
        <v>89</v>
      </c>
      <c r="F45" s="99">
        <v>60.9</v>
      </c>
      <c r="G45" s="99"/>
      <c r="H45" s="100" t="s">
        <v>103</v>
      </c>
      <c r="I45" s="197">
        <v>200</v>
      </c>
      <c r="J45" s="101"/>
      <c r="K45" s="203">
        <v>1</v>
      </c>
      <c r="L45" s="94">
        <f>SUMIFS(Invulblad!G:G,Invulblad!A:A,H45,Invulblad!B:B,I45)*K45</f>
        <v>0</v>
      </c>
      <c r="M45" s="94">
        <f t="shared" si="0"/>
        <v>0</v>
      </c>
      <c r="N45" s="94">
        <f t="shared" si="1"/>
        <v>0</v>
      </c>
      <c r="O45" s="95">
        <f t="shared" si="2"/>
        <v>0</v>
      </c>
      <c r="P45" s="205"/>
    </row>
    <row r="46" spans="1:16" ht="16.5" customHeight="1">
      <c r="A46" s="92" t="s">
        <v>187</v>
      </c>
      <c r="B46" s="96" t="s">
        <v>220</v>
      </c>
      <c r="C46" s="97" t="s">
        <v>242</v>
      </c>
      <c r="D46" s="98" t="s">
        <v>243</v>
      </c>
      <c r="E46" s="98" t="s">
        <v>89</v>
      </c>
      <c r="F46" s="99">
        <v>13.92</v>
      </c>
      <c r="G46" s="99"/>
      <c r="H46" s="100" t="s">
        <v>130</v>
      </c>
      <c r="I46" s="197">
        <v>40</v>
      </c>
      <c r="J46" s="101"/>
      <c r="K46" s="203">
        <v>1</v>
      </c>
      <c r="L46" s="94">
        <f>SUMIFS(Invulblad!G:G,Invulblad!A:A,H46,Invulblad!B:B,I46)*K46</f>
        <v>0</v>
      </c>
      <c r="M46" s="94">
        <f t="shared" si="0"/>
        <v>0</v>
      </c>
      <c r="N46" s="94">
        <f t="shared" si="1"/>
        <v>0</v>
      </c>
      <c r="O46" s="95">
        <f t="shared" si="2"/>
        <v>0</v>
      </c>
      <c r="P46" s="205"/>
    </row>
    <row r="47" spans="1:16" ht="16.5" customHeight="1">
      <c r="A47" s="92" t="s">
        <v>187</v>
      </c>
      <c r="B47" s="96" t="s">
        <v>220</v>
      </c>
      <c r="C47" s="97" t="s">
        <v>244</v>
      </c>
      <c r="D47" s="98" t="s">
        <v>243</v>
      </c>
      <c r="E47" s="98" t="s">
        <v>89</v>
      </c>
      <c r="F47" s="99">
        <v>9.2799999999999994</v>
      </c>
      <c r="G47" s="99"/>
      <c r="H47" s="100" t="s">
        <v>130</v>
      </c>
      <c r="I47" s="197">
        <v>40</v>
      </c>
      <c r="J47" s="101"/>
      <c r="K47" s="203">
        <v>1</v>
      </c>
      <c r="L47" s="94">
        <f>SUMIFS(Invulblad!G:G,Invulblad!A:A,H47,Invulblad!B:B,I47)*K47</f>
        <v>0</v>
      </c>
      <c r="M47" s="94">
        <f t="shared" si="0"/>
        <v>0</v>
      </c>
      <c r="N47" s="94">
        <f t="shared" si="1"/>
        <v>0</v>
      </c>
      <c r="O47" s="95">
        <f t="shared" si="2"/>
        <v>0</v>
      </c>
      <c r="P47" s="205"/>
    </row>
    <row r="48" spans="1:16" ht="16.5" customHeight="1">
      <c r="A48" s="92" t="s">
        <v>187</v>
      </c>
      <c r="B48" s="96" t="s">
        <v>245</v>
      </c>
      <c r="C48" s="97" t="s">
        <v>246</v>
      </c>
      <c r="D48" s="98" t="s">
        <v>116</v>
      </c>
      <c r="E48" s="98" t="s">
        <v>86</v>
      </c>
      <c r="F48" s="99">
        <v>21.82</v>
      </c>
      <c r="G48" s="99"/>
      <c r="H48" s="100" t="s">
        <v>117</v>
      </c>
      <c r="I48" s="197">
        <v>120</v>
      </c>
      <c r="J48" s="101"/>
      <c r="K48" s="203">
        <v>1</v>
      </c>
      <c r="L48" s="94">
        <f>SUMIFS(Invulblad!G:G,Invulblad!A:A,H48,Invulblad!B:B,I48)*K48</f>
        <v>0</v>
      </c>
      <c r="M48" s="94">
        <f t="shared" si="0"/>
        <v>0</v>
      </c>
      <c r="N48" s="94">
        <f t="shared" si="1"/>
        <v>0</v>
      </c>
      <c r="O48" s="95">
        <f t="shared" si="2"/>
        <v>0</v>
      </c>
      <c r="P48" s="205"/>
    </row>
    <row r="49" spans="1:16" ht="16.5" customHeight="1">
      <c r="A49" s="92" t="s">
        <v>187</v>
      </c>
      <c r="B49" s="96" t="s">
        <v>245</v>
      </c>
      <c r="C49" s="97" t="s">
        <v>247</v>
      </c>
      <c r="D49" s="98" t="s">
        <v>248</v>
      </c>
      <c r="E49" s="98" t="s">
        <v>249</v>
      </c>
      <c r="F49" s="99">
        <v>38.75</v>
      </c>
      <c r="G49" s="99"/>
      <c r="H49" s="100" t="s">
        <v>128</v>
      </c>
      <c r="I49" s="197">
        <v>40</v>
      </c>
      <c r="J49" s="101"/>
      <c r="K49" s="203">
        <v>1</v>
      </c>
      <c r="L49" s="94">
        <f>SUMIFS(Invulblad!G:G,Invulblad!A:A,H49,Invulblad!B:B,I49)*K49</f>
        <v>0</v>
      </c>
      <c r="M49" s="94">
        <f t="shared" si="0"/>
        <v>0</v>
      </c>
      <c r="N49" s="94">
        <f t="shared" si="1"/>
        <v>0</v>
      </c>
      <c r="O49" s="95">
        <f t="shared" si="2"/>
        <v>0</v>
      </c>
      <c r="P49" s="205"/>
    </row>
    <row r="50" spans="1:16" ht="16.5" customHeight="1">
      <c r="A50" s="153" t="s">
        <v>187</v>
      </c>
      <c r="B50" s="96" t="s">
        <v>245</v>
      </c>
      <c r="C50" s="97" t="s">
        <v>250</v>
      </c>
      <c r="D50" s="98" t="s">
        <v>251</v>
      </c>
      <c r="E50" s="98" t="s">
        <v>252</v>
      </c>
      <c r="F50" s="99">
        <v>70</v>
      </c>
      <c r="G50" s="99"/>
      <c r="H50" s="100" t="s">
        <v>124</v>
      </c>
      <c r="I50" s="197">
        <v>200</v>
      </c>
      <c r="J50" s="101"/>
      <c r="K50" s="203">
        <v>1</v>
      </c>
      <c r="L50" s="94">
        <f>SUMIFS(Invulblad!G:G,Invulblad!A:A,H50,Invulblad!B:B,I50)*K50</f>
        <v>0</v>
      </c>
      <c r="M50" s="94">
        <f t="shared" si="0"/>
        <v>0</v>
      </c>
      <c r="N50" s="94">
        <f t="shared" si="1"/>
        <v>0</v>
      </c>
      <c r="O50" s="95">
        <f t="shared" si="2"/>
        <v>0</v>
      </c>
      <c r="P50" s="205"/>
    </row>
    <row r="51" spans="1:16" ht="16.5" customHeight="1">
      <c r="A51" s="92" t="s">
        <v>187</v>
      </c>
      <c r="B51" s="96" t="s">
        <v>245</v>
      </c>
      <c r="C51" s="97" t="s">
        <v>253</v>
      </c>
      <c r="D51" s="98" t="s">
        <v>251</v>
      </c>
      <c r="E51" s="98" t="s">
        <v>252</v>
      </c>
      <c r="F51" s="99">
        <v>52</v>
      </c>
      <c r="G51" s="99"/>
      <c r="H51" s="100" t="s">
        <v>124</v>
      </c>
      <c r="I51" s="197">
        <v>200</v>
      </c>
      <c r="J51" s="101"/>
      <c r="K51" s="203">
        <v>1</v>
      </c>
      <c r="L51" s="94">
        <f>SUMIFS(Invulblad!G:G,Invulblad!A:A,H51,Invulblad!B:B,I51)*K51</f>
        <v>0</v>
      </c>
      <c r="M51" s="94">
        <f t="shared" si="0"/>
        <v>0</v>
      </c>
      <c r="N51" s="94">
        <f t="shared" si="1"/>
        <v>0</v>
      </c>
      <c r="O51" s="95">
        <f t="shared" si="2"/>
        <v>0</v>
      </c>
      <c r="P51" s="205"/>
    </row>
    <row r="52" spans="1:16" ht="16.5" customHeight="1">
      <c r="A52" s="92" t="s">
        <v>187</v>
      </c>
      <c r="B52" s="96" t="s">
        <v>245</v>
      </c>
      <c r="C52" s="97" t="s">
        <v>254</v>
      </c>
      <c r="D52" s="98" t="s">
        <v>251</v>
      </c>
      <c r="E52" s="98" t="s">
        <v>252</v>
      </c>
      <c r="F52" s="99">
        <v>25.14</v>
      </c>
      <c r="G52" s="99"/>
      <c r="H52" s="100" t="s">
        <v>124</v>
      </c>
      <c r="I52" s="197">
        <v>200</v>
      </c>
      <c r="J52" s="101"/>
      <c r="K52" s="203">
        <v>1</v>
      </c>
      <c r="L52" s="94">
        <f>SUMIFS(Invulblad!G:G,Invulblad!A:A,H52,Invulblad!B:B,I52)*K52</f>
        <v>0</v>
      </c>
      <c r="M52" s="94">
        <f t="shared" si="0"/>
        <v>0</v>
      </c>
      <c r="N52" s="94">
        <f t="shared" si="1"/>
        <v>0</v>
      </c>
      <c r="O52" s="95">
        <f t="shared" si="2"/>
        <v>0</v>
      </c>
      <c r="P52" s="205"/>
    </row>
    <row r="53" spans="1:16" ht="16.5" customHeight="1">
      <c r="A53" s="92" t="s">
        <v>187</v>
      </c>
      <c r="B53" s="96" t="s">
        <v>245</v>
      </c>
      <c r="C53" s="97" t="s">
        <v>255</v>
      </c>
      <c r="D53" s="98" t="s">
        <v>251</v>
      </c>
      <c r="E53" s="98" t="s">
        <v>252</v>
      </c>
      <c r="F53" s="99">
        <v>462.84</v>
      </c>
      <c r="G53" s="99"/>
      <c r="H53" s="100" t="s">
        <v>124</v>
      </c>
      <c r="I53" s="197">
        <v>200</v>
      </c>
      <c r="J53" s="101"/>
      <c r="K53" s="203">
        <v>1</v>
      </c>
      <c r="L53" s="94">
        <f>SUMIFS(Invulblad!G:G,Invulblad!A:A,H53,Invulblad!B:B,I53)*K53</f>
        <v>0</v>
      </c>
      <c r="M53" s="94">
        <f t="shared" si="0"/>
        <v>0</v>
      </c>
      <c r="N53" s="94">
        <f t="shared" si="1"/>
        <v>0</v>
      </c>
      <c r="O53" s="95">
        <f t="shared" si="2"/>
        <v>0</v>
      </c>
      <c r="P53" s="205"/>
    </row>
    <row r="54" spans="1:16" ht="16.5" customHeight="1">
      <c r="A54" s="92" t="s">
        <v>187</v>
      </c>
      <c r="B54" s="96" t="s">
        <v>245</v>
      </c>
      <c r="C54" s="97" t="s">
        <v>256</v>
      </c>
      <c r="D54" s="98" t="s">
        <v>257</v>
      </c>
      <c r="E54" s="98" t="s">
        <v>86</v>
      </c>
      <c r="F54" s="99">
        <v>48.8</v>
      </c>
      <c r="G54" s="99"/>
      <c r="H54" s="100" t="s">
        <v>117</v>
      </c>
      <c r="I54" s="197">
        <v>120</v>
      </c>
      <c r="J54" s="101"/>
      <c r="K54" s="203">
        <v>1</v>
      </c>
      <c r="L54" s="94">
        <f>SUMIFS(Invulblad!G:G,Invulblad!A:A,H54,Invulblad!B:B,I54)*K54</f>
        <v>0</v>
      </c>
      <c r="M54" s="94">
        <f t="shared" si="0"/>
        <v>0</v>
      </c>
      <c r="N54" s="94">
        <f t="shared" si="1"/>
        <v>0</v>
      </c>
      <c r="O54" s="95">
        <f t="shared" si="2"/>
        <v>0</v>
      </c>
      <c r="P54" s="205"/>
    </row>
    <row r="55" spans="1:16" ht="16.5" customHeight="1">
      <c r="A55" s="92" t="s">
        <v>187</v>
      </c>
      <c r="B55" s="96" t="s">
        <v>245</v>
      </c>
      <c r="C55" s="97" t="s">
        <v>258</v>
      </c>
      <c r="D55" s="98" t="s">
        <v>94</v>
      </c>
      <c r="E55" s="98" t="s">
        <v>74</v>
      </c>
      <c r="F55" s="99">
        <v>14.12</v>
      </c>
      <c r="G55" s="99"/>
      <c r="H55" s="100" t="s">
        <v>93</v>
      </c>
      <c r="I55" s="197">
        <v>200</v>
      </c>
      <c r="J55" s="101"/>
      <c r="K55" s="203">
        <v>1</v>
      </c>
      <c r="L55" s="94">
        <f>SUMIFS(Invulblad!G:G,Invulblad!A:A,H55,Invulblad!B:B,I55)*K55</f>
        <v>0</v>
      </c>
      <c r="M55" s="94">
        <f t="shared" si="0"/>
        <v>0</v>
      </c>
      <c r="N55" s="94">
        <f t="shared" si="1"/>
        <v>0</v>
      </c>
      <c r="O55" s="95">
        <f t="shared" si="2"/>
        <v>0</v>
      </c>
      <c r="P55" s="205"/>
    </row>
    <row r="56" spans="1:16" ht="16.5" customHeight="1">
      <c r="A56" s="92" t="s">
        <v>187</v>
      </c>
      <c r="B56" s="96" t="s">
        <v>245</v>
      </c>
      <c r="C56" s="97" t="s">
        <v>259</v>
      </c>
      <c r="D56" s="98" t="s">
        <v>248</v>
      </c>
      <c r="E56" s="98" t="s">
        <v>97</v>
      </c>
      <c r="F56" s="99">
        <v>12.06</v>
      </c>
      <c r="G56" s="99"/>
      <c r="H56" s="100" t="s">
        <v>130</v>
      </c>
      <c r="I56" s="197">
        <v>40</v>
      </c>
      <c r="J56" s="101"/>
      <c r="K56" s="203">
        <v>1</v>
      </c>
      <c r="L56" s="94">
        <f>SUMIFS(Invulblad!G:G,Invulblad!A:A,H56,Invulblad!B:B,I56)*K56</f>
        <v>0</v>
      </c>
      <c r="M56" s="94">
        <f t="shared" si="0"/>
        <v>0</v>
      </c>
      <c r="N56" s="94">
        <f t="shared" si="1"/>
        <v>0</v>
      </c>
      <c r="O56" s="95">
        <f t="shared" si="2"/>
        <v>0</v>
      </c>
      <c r="P56" s="205"/>
    </row>
    <row r="57" spans="1:16" ht="16.5" customHeight="1">
      <c r="A57" s="92" t="s">
        <v>187</v>
      </c>
      <c r="B57" s="96" t="s">
        <v>245</v>
      </c>
      <c r="C57" s="97" t="s">
        <v>260</v>
      </c>
      <c r="D57" s="98" t="s">
        <v>251</v>
      </c>
      <c r="E57" s="98" t="s">
        <v>252</v>
      </c>
      <c r="F57" s="99">
        <v>162.65</v>
      </c>
      <c r="G57" s="99"/>
      <c r="H57" s="100" t="s">
        <v>124</v>
      </c>
      <c r="I57" s="197">
        <v>200</v>
      </c>
      <c r="J57" s="101"/>
      <c r="K57" s="203">
        <v>1</v>
      </c>
      <c r="L57" s="94">
        <f>SUMIFS(Invulblad!G:G,Invulblad!A:A,H57,Invulblad!B:B,I57)*K57</f>
        <v>0</v>
      </c>
      <c r="M57" s="94">
        <f t="shared" si="0"/>
        <v>0</v>
      </c>
      <c r="N57" s="94">
        <f t="shared" si="1"/>
        <v>0</v>
      </c>
      <c r="O57" s="95">
        <f t="shared" si="2"/>
        <v>0</v>
      </c>
      <c r="P57" s="205"/>
    </row>
    <row r="58" spans="1:16" ht="16.5" customHeight="1">
      <c r="A58" s="92" t="s">
        <v>187</v>
      </c>
      <c r="B58" s="96" t="s">
        <v>245</v>
      </c>
      <c r="C58" s="97" t="s">
        <v>261</v>
      </c>
      <c r="D58" s="98" t="s">
        <v>251</v>
      </c>
      <c r="E58" s="98" t="s">
        <v>74</v>
      </c>
      <c r="F58" s="99">
        <v>85.1</v>
      </c>
      <c r="G58" s="99"/>
      <c r="H58" s="100" t="s">
        <v>121</v>
      </c>
      <c r="I58" s="197">
        <v>200</v>
      </c>
      <c r="J58" s="101"/>
      <c r="K58" s="203">
        <v>1</v>
      </c>
      <c r="L58" s="94">
        <f>SUMIFS(Invulblad!G:G,Invulblad!A:A,H58,Invulblad!B:B,I58)*K58</f>
        <v>0</v>
      </c>
      <c r="M58" s="94">
        <f t="shared" si="0"/>
        <v>0</v>
      </c>
      <c r="N58" s="94">
        <f t="shared" si="1"/>
        <v>0</v>
      </c>
      <c r="O58" s="95">
        <f t="shared" si="2"/>
        <v>0</v>
      </c>
      <c r="P58" s="205"/>
    </row>
    <row r="59" spans="1:16" ht="16.5" customHeight="1">
      <c r="A59" s="92" t="s">
        <v>187</v>
      </c>
      <c r="B59" s="96" t="s">
        <v>245</v>
      </c>
      <c r="C59" s="97" t="s">
        <v>262</v>
      </c>
      <c r="D59" s="98" t="s">
        <v>251</v>
      </c>
      <c r="E59" s="98" t="s">
        <v>74</v>
      </c>
      <c r="F59" s="99">
        <v>129.38999999999999</v>
      </c>
      <c r="G59" s="99"/>
      <c r="H59" s="100" t="s">
        <v>121</v>
      </c>
      <c r="I59" s="197">
        <v>200</v>
      </c>
      <c r="J59" s="101"/>
      <c r="K59" s="203">
        <v>1</v>
      </c>
      <c r="L59" s="94">
        <f>SUMIFS(Invulblad!G:G,Invulblad!A:A,H59,Invulblad!B:B,I59)*K59</f>
        <v>0</v>
      </c>
      <c r="M59" s="94">
        <f t="shared" si="0"/>
        <v>0</v>
      </c>
      <c r="N59" s="94">
        <f t="shared" si="1"/>
        <v>0</v>
      </c>
      <c r="O59" s="95">
        <f t="shared" si="2"/>
        <v>0</v>
      </c>
      <c r="P59" s="205"/>
    </row>
    <row r="60" spans="1:16" ht="16.5" customHeight="1">
      <c r="A60" s="92" t="s">
        <v>187</v>
      </c>
      <c r="B60" s="96" t="s">
        <v>245</v>
      </c>
      <c r="C60" s="97" t="s">
        <v>263</v>
      </c>
      <c r="D60" s="98" t="s">
        <v>91</v>
      </c>
      <c r="E60" s="98" t="s">
        <v>264</v>
      </c>
      <c r="F60" s="99">
        <v>6.94</v>
      </c>
      <c r="G60" s="99"/>
      <c r="H60" s="100" t="s">
        <v>90</v>
      </c>
      <c r="I60" s="197">
        <v>200</v>
      </c>
      <c r="J60" s="101"/>
      <c r="K60" s="203">
        <v>1</v>
      </c>
      <c r="L60" s="94">
        <f>SUMIFS(Invulblad!G:G,Invulblad!A:A,H60,Invulblad!B:B,I60)*K60</f>
        <v>0</v>
      </c>
      <c r="M60" s="94">
        <f t="shared" si="0"/>
        <v>0</v>
      </c>
      <c r="N60" s="94">
        <f t="shared" si="1"/>
        <v>0</v>
      </c>
      <c r="O60" s="95">
        <f t="shared" si="2"/>
        <v>0</v>
      </c>
      <c r="P60" s="205"/>
    </row>
    <row r="61" spans="1:16" ht="16.5" customHeight="1">
      <c r="A61" s="92" t="s">
        <v>187</v>
      </c>
      <c r="B61" s="96" t="s">
        <v>245</v>
      </c>
      <c r="C61" s="97" t="s">
        <v>265</v>
      </c>
      <c r="D61" s="98" t="s">
        <v>251</v>
      </c>
      <c r="E61" s="98" t="s">
        <v>74</v>
      </c>
      <c r="F61" s="99">
        <v>110.65</v>
      </c>
      <c r="G61" s="99"/>
      <c r="H61" s="100" t="s">
        <v>121</v>
      </c>
      <c r="I61" s="197">
        <v>200</v>
      </c>
      <c r="J61" s="101"/>
      <c r="K61" s="203">
        <v>1</v>
      </c>
      <c r="L61" s="94">
        <f>SUMIFS(Invulblad!G:G,Invulblad!A:A,H61,Invulblad!B:B,I61)*K61</f>
        <v>0</v>
      </c>
      <c r="M61" s="94">
        <f t="shared" si="0"/>
        <v>0</v>
      </c>
      <c r="N61" s="94">
        <f t="shared" si="1"/>
        <v>0</v>
      </c>
      <c r="O61" s="95">
        <f t="shared" si="2"/>
        <v>0</v>
      </c>
      <c r="P61" s="205"/>
    </row>
    <row r="62" spans="1:16" ht="16.5" customHeight="1">
      <c r="A62" s="92" t="s">
        <v>187</v>
      </c>
      <c r="B62" s="96" t="s">
        <v>245</v>
      </c>
      <c r="C62" s="97" t="s">
        <v>266</v>
      </c>
      <c r="D62" s="98" t="s">
        <v>251</v>
      </c>
      <c r="E62" s="98" t="s">
        <v>74</v>
      </c>
      <c r="F62" s="99">
        <v>37.54</v>
      </c>
      <c r="G62" s="99"/>
      <c r="H62" s="100" t="s">
        <v>121</v>
      </c>
      <c r="I62" s="197">
        <v>200</v>
      </c>
      <c r="J62" s="101"/>
      <c r="K62" s="203">
        <v>1</v>
      </c>
      <c r="L62" s="94">
        <f>SUMIFS(Invulblad!G:G,Invulblad!A:A,H62,Invulblad!B:B,I62)*K62</f>
        <v>0</v>
      </c>
      <c r="M62" s="94">
        <f t="shared" si="0"/>
        <v>0</v>
      </c>
      <c r="N62" s="94">
        <f t="shared" si="1"/>
        <v>0</v>
      </c>
      <c r="O62" s="95">
        <f t="shared" si="2"/>
        <v>0</v>
      </c>
      <c r="P62" s="205"/>
    </row>
    <row r="63" spans="1:16" ht="16.5" customHeight="1">
      <c r="A63" s="92" t="s">
        <v>187</v>
      </c>
      <c r="B63" s="96" t="s">
        <v>245</v>
      </c>
      <c r="C63" s="97" t="s">
        <v>267</v>
      </c>
      <c r="D63" s="98" t="s">
        <v>251</v>
      </c>
      <c r="E63" s="98" t="s">
        <v>249</v>
      </c>
      <c r="F63" s="99">
        <v>256</v>
      </c>
      <c r="G63" s="194"/>
      <c r="H63" s="100" t="s">
        <v>121</v>
      </c>
      <c r="I63" s="197">
        <v>200</v>
      </c>
      <c r="J63" s="101"/>
      <c r="K63" s="203">
        <v>1</v>
      </c>
      <c r="L63" s="94">
        <f>SUMIFS(Invulblad!G:G,Invulblad!A:A,H63,Invulblad!B:B,I63)*K63</f>
        <v>0</v>
      </c>
      <c r="M63" s="94">
        <f t="shared" si="0"/>
        <v>0</v>
      </c>
      <c r="N63" s="94">
        <f t="shared" si="1"/>
        <v>0</v>
      </c>
      <c r="O63" s="95">
        <f t="shared" si="2"/>
        <v>0</v>
      </c>
      <c r="P63" s="205"/>
    </row>
    <row r="64" spans="1:16" ht="16.5" customHeight="1">
      <c r="A64" s="92" t="s">
        <v>187</v>
      </c>
      <c r="B64" s="96" t="s">
        <v>245</v>
      </c>
      <c r="C64" s="97" t="s">
        <v>268</v>
      </c>
      <c r="D64" s="98" t="s">
        <v>195</v>
      </c>
      <c r="E64" s="98" t="s">
        <v>114</v>
      </c>
      <c r="F64" s="99">
        <v>16.670000000000002</v>
      </c>
      <c r="G64" s="99"/>
      <c r="H64" s="100" t="s">
        <v>149</v>
      </c>
      <c r="I64" s="197">
        <v>200</v>
      </c>
      <c r="J64" s="101"/>
      <c r="K64" s="203">
        <v>1</v>
      </c>
      <c r="L64" s="94">
        <f>SUMIFS(Invulblad!G:G,Invulblad!A:A,H64,Invulblad!B:B,I64)*K64</f>
        <v>0</v>
      </c>
      <c r="M64" s="94">
        <f t="shared" si="0"/>
        <v>0</v>
      </c>
      <c r="N64" s="94">
        <f t="shared" si="1"/>
        <v>0</v>
      </c>
      <c r="O64" s="95">
        <f t="shared" si="2"/>
        <v>0</v>
      </c>
      <c r="P64" s="205"/>
    </row>
    <row r="65" spans="1:16" ht="16.5" customHeight="1">
      <c r="A65" s="92" t="s">
        <v>187</v>
      </c>
      <c r="B65" s="96" t="s">
        <v>245</v>
      </c>
      <c r="C65" s="97" t="s">
        <v>269</v>
      </c>
      <c r="D65" s="98" t="s">
        <v>195</v>
      </c>
      <c r="E65" s="98" t="s">
        <v>114</v>
      </c>
      <c r="F65" s="99">
        <v>17.739999999999998</v>
      </c>
      <c r="G65" s="99"/>
      <c r="H65" s="100" t="s">
        <v>149</v>
      </c>
      <c r="I65" s="197">
        <v>200</v>
      </c>
      <c r="J65" s="101"/>
      <c r="K65" s="203">
        <v>1</v>
      </c>
      <c r="L65" s="94">
        <f>SUMIFS(Invulblad!G:G,Invulblad!A:A,H65,Invulblad!B:B,I65)*K65</f>
        <v>0</v>
      </c>
      <c r="M65" s="94">
        <f t="shared" si="0"/>
        <v>0</v>
      </c>
      <c r="N65" s="94">
        <f t="shared" si="1"/>
        <v>0</v>
      </c>
      <c r="O65" s="95">
        <f t="shared" si="2"/>
        <v>0</v>
      </c>
      <c r="P65" s="205"/>
    </row>
    <row r="66" spans="1:16" ht="16.5" customHeight="1">
      <c r="A66" s="153" t="s">
        <v>187</v>
      </c>
      <c r="B66" s="96" t="s">
        <v>245</v>
      </c>
      <c r="C66" s="97" t="s">
        <v>270</v>
      </c>
      <c r="D66" s="98" t="s">
        <v>251</v>
      </c>
      <c r="E66" s="98" t="s">
        <v>271</v>
      </c>
      <c r="F66" s="99">
        <v>291.5</v>
      </c>
      <c r="G66" s="99"/>
      <c r="H66" s="100" t="s">
        <v>121</v>
      </c>
      <c r="I66" s="197">
        <v>200</v>
      </c>
      <c r="J66" s="101"/>
      <c r="K66" s="203">
        <v>1</v>
      </c>
      <c r="L66" s="94">
        <f>SUMIFS(Invulblad!G:G,Invulblad!A:A,H66,Invulblad!B:B,I66)*K66</f>
        <v>0</v>
      </c>
      <c r="M66" s="94">
        <f t="shared" si="0"/>
        <v>0</v>
      </c>
      <c r="N66" s="94">
        <f t="shared" si="1"/>
        <v>0</v>
      </c>
      <c r="O66" s="95">
        <f t="shared" si="2"/>
        <v>0</v>
      </c>
      <c r="P66" s="205"/>
    </row>
    <row r="67" spans="1:16" ht="16.5" customHeight="1">
      <c r="A67" s="92" t="s">
        <v>187</v>
      </c>
      <c r="B67" s="96" t="s">
        <v>245</v>
      </c>
      <c r="C67" s="97" t="s">
        <v>272</v>
      </c>
      <c r="D67" s="98" t="s">
        <v>122</v>
      </c>
      <c r="E67" s="98" t="s">
        <v>74</v>
      </c>
      <c r="F67" s="99">
        <v>39.58</v>
      </c>
      <c r="G67" s="99"/>
      <c r="H67" s="100" t="s">
        <v>121</v>
      </c>
      <c r="I67" s="197">
        <v>200</v>
      </c>
      <c r="J67" s="101"/>
      <c r="K67" s="203">
        <v>1</v>
      </c>
      <c r="L67" s="94">
        <f>SUMIFS(Invulblad!G:G,Invulblad!A:A,H67,Invulblad!B:B,I67)*K67</f>
        <v>0</v>
      </c>
      <c r="M67" s="94">
        <f t="shared" si="0"/>
        <v>0</v>
      </c>
      <c r="N67" s="94">
        <f t="shared" si="1"/>
        <v>0</v>
      </c>
      <c r="O67" s="95">
        <f t="shared" si="2"/>
        <v>0</v>
      </c>
      <c r="P67" s="205"/>
    </row>
    <row r="68" spans="1:16" ht="16.5" customHeight="1">
      <c r="A68" s="92" t="s">
        <v>187</v>
      </c>
      <c r="B68" s="96" t="s">
        <v>245</v>
      </c>
      <c r="C68" s="97" t="s">
        <v>273</v>
      </c>
      <c r="D68" s="98" t="s">
        <v>152</v>
      </c>
      <c r="E68" s="98" t="s">
        <v>74</v>
      </c>
      <c r="F68" s="99">
        <v>8</v>
      </c>
      <c r="G68" s="99"/>
      <c r="H68" s="100" t="s">
        <v>151</v>
      </c>
      <c r="I68" s="197">
        <v>200</v>
      </c>
      <c r="J68" s="101"/>
      <c r="K68" s="203">
        <v>1</v>
      </c>
      <c r="L68" s="94">
        <f>SUMIFS(Invulblad!G:G,Invulblad!A:A,H68,Invulblad!B:B,I68)*K68</f>
        <v>0</v>
      </c>
      <c r="M68" s="94">
        <f t="shared" si="0"/>
        <v>0</v>
      </c>
      <c r="N68" s="94">
        <f t="shared" si="1"/>
        <v>0</v>
      </c>
      <c r="O68" s="95">
        <f t="shared" si="2"/>
        <v>0</v>
      </c>
      <c r="P68" s="205"/>
    </row>
    <row r="69" spans="1:16" ht="16.5" customHeight="1">
      <c r="A69" s="92" t="s">
        <v>187</v>
      </c>
      <c r="B69" s="96" t="s">
        <v>245</v>
      </c>
      <c r="C69" s="97" t="s">
        <v>274</v>
      </c>
      <c r="D69" s="98" t="s">
        <v>122</v>
      </c>
      <c r="E69" s="98" t="s">
        <v>74</v>
      </c>
      <c r="F69" s="99">
        <v>33</v>
      </c>
      <c r="G69" s="99"/>
      <c r="H69" s="100" t="s">
        <v>121</v>
      </c>
      <c r="I69" s="197">
        <v>200</v>
      </c>
      <c r="J69" s="101"/>
      <c r="K69" s="203">
        <v>1</v>
      </c>
      <c r="L69" s="94">
        <f>SUMIFS(Invulblad!G:G,Invulblad!A:A,H69,Invulblad!B:B,I69)*K69</f>
        <v>0</v>
      </c>
      <c r="M69" s="94">
        <f t="shared" si="0"/>
        <v>0</v>
      </c>
      <c r="N69" s="94">
        <f t="shared" si="1"/>
        <v>0</v>
      </c>
      <c r="O69" s="95">
        <f t="shared" si="2"/>
        <v>0</v>
      </c>
      <c r="P69" s="205"/>
    </row>
    <row r="70" spans="1:16" ht="16.5" customHeight="1">
      <c r="A70" s="92" t="s">
        <v>187</v>
      </c>
      <c r="B70" s="96" t="s">
        <v>245</v>
      </c>
      <c r="C70" s="97" t="s">
        <v>275</v>
      </c>
      <c r="D70" s="98" t="s">
        <v>122</v>
      </c>
      <c r="E70" s="98" t="s">
        <v>74</v>
      </c>
      <c r="F70" s="99">
        <v>51.25</v>
      </c>
      <c r="G70" s="99"/>
      <c r="H70" s="100" t="s">
        <v>121</v>
      </c>
      <c r="I70" s="197">
        <v>200</v>
      </c>
      <c r="J70" s="101"/>
      <c r="K70" s="203">
        <v>1</v>
      </c>
      <c r="L70" s="94">
        <f>SUMIFS(Invulblad!G:G,Invulblad!A:A,H70,Invulblad!B:B,I70)*K70</f>
        <v>0</v>
      </c>
      <c r="M70" s="94">
        <f t="shared" si="0"/>
        <v>0</v>
      </c>
      <c r="N70" s="94">
        <f t="shared" si="1"/>
        <v>0</v>
      </c>
      <c r="O70" s="95">
        <f t="shared" si="2"/>
        <v>0</v>
      </c>
      <c r="P70" s="205"/>
    </row>
    <row r="71" spans="1:16" ht="16.5" customHeight="1">
      <c r="A71" s="92" t="s">
        <v>187</v>
      </c>
      <c r="B71" s="96" t="s">
        <v>245</v>
      </c>
      <c r="C71" s="97" t="s">
        <v>276</v>
      </c>
      <c r="D71" s="98" t="s">
        <v>122</v>
      </c>
      <c r="E71" s="98" t="s">
        <v>74</v>
      </c>
      <c r="F71" s="99">
        <v>30.15</v>
      </c>
      <c r="G71" s="99"/>
      <c r="H71" s="100" t="s">
        <v>121</v>
      </c>
      <c r="I71" s="197">
        <v>200</v>
      </c>
      <c r="J71" s="101"/>
      <c r="K71" s="203">
        <v>1</v>
      </c>
      <c r="L71" s="94">
        <f>SUMIFS(Invulblad!G:G,Invulblad!A:A,H71,Invulblad!B:B,I71)*K71</f>
        <v>0</v>
      </c>
      <c r="M71" s="94">
        <f t="shared" si="0"/>
        <v>0</v>
      </c>
      <c r="N71" s="94">
        <f t="shared" si="1"/>
        <v>0</v>
      </c>
      <c r="O71" s="95">
        <f t="shared" si="2"/>
        <v>0</v>
      </c>
      <c r="P71" s="205"/>
    </row>
    <row r="72" spans="1:16" ht="16.5" customHeight="1">
      <c r="A72" s="92" t="s">
        <v>187</v>
      </c>
      <c r="B72" s="96" t="s">
        <v>245</v>
      </c>
      <c r="C72" s="97" t="s">
        <v>277</v>
      </c>
      <c r="D72" s="98" t="s">
        <v>73</v>
      </c>
      <c r="E72" s="98" t="s">
        <v>74</v>
      </c>
      <c r="F72" s="99">
        <v>93</v>
      </c>
      <c r="G72" s="99"/>
      <c r="H72" s="100" t="s">
        <v>72</v>
      </c>
      <c r="I72" s="197">
        <v>200</v>
      </c>
      <c r="J72" s="101"/>
      <c r="K72" s="203">
        <v>1</v>
      </c>
      <c r="L72" s="94">
        <f>SUMIFS(Invulblad!G:G,Invulblad!A:A,H72,Invulblad!B:B,I72)*K72</f>
        <v>0</v>
      </c>
      <c r="M72" s="94">
        <f t="shared" si="0"/>
        <v>0</v>
      </c>
      <c r="N72" s="94">
        <f t="shared" si="1"/>
        <v>0</v>
      </c>
      <c r="O72" s="95">
        <f t="shared" si="2"/>
        <v>0</v>
      </c>
      <c r="P72" s="205"/>
    </row>
    <row r="73" spans="1:16" ht="16.5" customHeight="1">
      <c r="A73" s="92" t="s">
        <v>187</v>
      </c>
      <c r="B73" s="96" t="s">
        <v>245</v>
      </c>
      <c r="C73" s="97" t="s">
        <v>278</v>
      </c>
      <c r="D73" s="98" t="s">
        <v>122</v>
      </c>
      <c r="E73" s="98" t="s">
        <v>74</v>
      </c>
      <c r="F73" s="99">
        <v>78</v>
      </c>
      <c r="G73" s="99"/>
      <c r="H73" s="100" t="s">
        <v>121</v>
      </c>
      <c r="I73" s="197">
        <v>200</v>
      </c>
      <c r="J73" s="101"/>
      <c r="K73" s="203">
        <v>1</v>
      </c>
      <c r="L73" s="94">
        <f>SUMIFS(Invulblad!G:G,Invulblad!A:A,H73,Invulblad!B:B,I73)*K73</f>
        <v>0</v>
      </c>
      <c r="M73" s="94">
        <f t="shared" si="0"/>
        <v>0</v>
      </c>
      <c r="N73" s="94">
        <f t="shared" si="1"/>
        <v>0</v>
      </c>
      <c r="O73" s="95">
        <f t="shared" si="2"/>
        <v>0</v>
      </c>
      <c r="P73" s="205"/>
    </row>
    <row r="74" spans="1:16" ht="16.5" customHeight="1">
      <c r="A74" s="92" t="s">
        <v>187</v>
      </c>
      <c r="B74" s="96" t="s">
        <v>245</v>
      </c>
      <c r="C74" s="97" t="s">
        <v>279</v>
      </c>
      <c r="D74" s="98" t="s">
        <v>251</v>
      </c>
      <c r="E74" s="98" t="s">
        <v>74</v>
      </c>
      <c r="F74" s="99">
        <v>78.290000000000006</v>
      </c>
      <c r="G74" s="99"/>
      <c r="H74" s="100" t="s">
        <v>121</v>
      </c>
      <c r="I74" s="197">
        <v>200</v>
      </c>
      <c r="J74" s="101"/>
      <c r="K74" s="203">
        <v>1</v>
      </c>
      <c r="L74" s="94">
        <f>SUMIFS(Invulblad!G:G,Invulblad!A:A,H74,Invulblad!B:B,I74)*K74</f>
        <v>0</v>
      </c>
      <c r="M74" s="94">
        <f t="shared" si="0"/>
        <v>0</v>
      </c>
      <c r="N74" s="94">
        <f t="shared" si="1"/>
        <v>0</v>
      </c>
      <c r="O74" s="95">
        <f t="shared" si="2"/>
        <v>0</v>
      </c>
      <c r="P74" s="205"/>
    </row>
    <row r="75" spans="1:16" ht="16.5" customHeight="1">
      <c r="A75" s="92" t="s">
        <v>187</v>
      </c>
      <c r="B75" s="96" t="s">
        <v>245</v>
      </c>
      <c r="C75" s="97" t="s">
        <v>280</v>
      </c>
      <c r="D75" s="98" t="s">
        <v>251</v>
      </c>
      <c r="E75" s="98" t="s">
        <v>74</v>
      </c>
      <c r="F75" s="99">
        <v>78.290000000000006</v>
      </c>
      <c r="G75" s="99"/>
      <c r="H75" s="100" t="s">
        <v>121</v>
      </c>
      <c r="I75" s="197">
        <v>200</v>
      </c>
      <c r="J75" s="101"/>
      <c r="K75" s="203">
        <v>1</v>
      </c>
      <c r="L75" s="94">
        <f>SUMIFS(Invulblad!G:G,Invulblad!A:A,H75,Invulblad!B:B,I75)*K75</f>
        <v>0</v>
      </c>
      <c r="M75" s="94">
        <f t="shared" si="0"/>
        <v>0</v>
      </c>
      <c r="N75" s="94">
        <f t="shared" si="1"/>
        <v>0</v>
      </c>
      <c r="O75" s="95">
        <f t="shared" si="2"/>
        <v>0</v>
      </c>
      <c r="P75" s="205"/>
    </row>
    <row r="76" spans="1:16" ht="16.5" customHeight="1">
      <c r="A76" s="92" t="s">
        <v>187</v>
      </c>
      <c r="B76" s="96" t="s">
        <v>245</v>
      </c>
      <c r="C76" s="97" t="s">
        <v>281</v>
      </c>
      <c r="D76" s="98" t="s">
        <v>122</v>
      </c>
      <c r="E76" s="98" t="s">
        <v>74</v>
      </c>
      <c r="F76" s="99">
        <v>93.06</v>
      </c>
      <c r="G76" s="99"/>
      <c r="H76" s="100" t="s">
        <v>121</v>
      </c>
      <c r="I76" s="197">
        <v>200</v>
      </c>
      <c r="J76" s="101"/>
      <c r="K76" s="203">
        <v>1</v>
      </c>
      <c r="L76" s="94">
        <f>SUMIFS(Invulblad!G:G,Invulblad!A:A,H76,Invulblad!B:B,I76)*K76</f>
        <v>0</v>
      </c>
      <c r="M76" s="94">
        <f t="shared" ref="M76:M139" si="3">+L76*F76</f>
        <v>0</v>
      </c>
      <c r="N76" s="94">
        <f t="shared" ref="N76:N139" si="4">N$9</f>
        <v>0</v>
      </c>
      <c r="O76" s="95">
        <f t="shared" ref="O76:O139" si="5">+N76*M76</f>
        <v>0</v>
      </c>
      <c r="P76" s="205"/>
    </row>
    <row r="77" spans="1:16" ht="16.5" customHeight="1">
      <c r="A77" s="92" t="s">
        <v>187</v>
      </c>
      <c r="B77" s="96" t="s">
        <v>245</v>
      </c>
      <c r="C77" s="97" t="s">
        <v>282</v>
      </c>
      <c r="D77" s="98" t="s">
        <v>122</v>
      </c>
      <c r="E77" s="98" t="s">
        <v>74</v>
      </c>
      <c r="F77" s="99">
        <v>50</v>
      </c>
      <c r="G77" s="99"/>
      <c r="H77" s="100" t="s">
        <v>121</v>
      </c>
      <c r="I77" s="197">
        <v>200</v>
      </c>
      <c r="J77" s="101"/>
      <c r="K77" s="203">
        <v>1</v>
      </c>
      <c r="L77" s="94">
        <f>SUMIFS(Invulblad!G:G,Invulblad!A:A,H77,Invulblad!B:B,I77)*K77</f>
        <v>0</v>
      </c>
      <c r="M77" s="94">
        <f t="shared" si="3"/>
        <v>0</v>
      </c>
      <c r="N77" s="94">
        <f t="shared" si="4"/>
        <v>0</v>
      </c>
      <c r="O77" s="95">
        <f t="shared" si="5"/>
        <v>0</v>
      </c>
      <c r="P77" s="205"/>
    </row>
    <row r="78" spans="1:16" ht="16.5" customHeight="1">
      <c r="A78" s="92" t="s">
        <v>187</v>
      </c>
      <c r="B78" s="96" t="s">
        <v>245</v>
      </c>
      <c r="C78" s="97" t="s">
        <v>283</v>
      </c>
      <c r="D78" s="98" t="s">
        <v>122</v>
      </c>
      <c r="E78" s="98" t="s">
        <v>74</v>
      </c>
      <c r="F78" s="99">
        <v>59.66</v>
      </c>
      <c r="G78" s="99"/>
      <c r="H78" s="100" t="s">
        <v>121</v>
      </c>
      <c r="I78" s="197">
        <v>200</v>
      </c>
      <c r="J78" s="101"/>
      <c r="K78" s="203">
        <v>1</v>
      </c>
      <c r="L78" s="94">
        <f>SUMIFS(Invulblad!G:G,Invulblad!A:A,H78,Invulblad!B:B,I78)*K78</f>
        <v>0</v>
      </c>
      <c r="M78" s="94">
        <f t="shared" si="3"/>
        <v>0</v>
      </c>
      <c r="N78" s="94">
        <f t="shared" si="4"/>
        <v>0</v>
      </c>
      <c r="O78" s="95">
        <f t="shared" si="5"/>
        <v>0</v>
      </c>
      <c r="P78" s="205"/>
    </row>
    <row r="79" spans="1:16" ht="16.5" customHeight="1">
      <c r="A79" s="92" t="s">
        <v>187</v>
      </c>
      <c r="B79" s="96" t="s">
        <v>245</v>
      </c>
      <c r="C79" s="97" t="s">
        <v>284</v>
      </c>
      <c r="D79" s="98" t="s">
        <v>285</v>
      </c>
      <c r="E79" s="98" t="s">
        <v>74</v>
      </c>
      <c r="F79" s="99">
        <v>30.75</v>
      </c>
      <c r="G79" s="194"/>
      <c r="H79" s="100" t="s">
        <v>121</v>
      </c>
      <c r="I79" s="197">
        <v>200</v>
      </c>
      <c r="J79" s="101"/>
      <c r="K79" s="203">
        <v>1</v>
      </c>
      <c r="L79" s="94">
        <f>SUMIFS(Invulblad!G:G,Invulblad!A:A,H79,Invulblad!B:B,I79)*K79</f>
        <v>0</v>
      </c>
      <c r="M79" s="94">
        <f t="shared" si="3"/>
        <v>0</v>
      </c>
      <c r="N79" s="94">
        <f t="shared" si="4"/>
        <v>0</v>
      </c>
      <c r="O79" s="95">
        <f t="shared" si="5"/>
        <v>0</v>
      </c>
      <c r="P79" s="205"/>
    </row>
    <row r="80" spans="1:16" ht="16.5" customHeight="1">
      <c r="A80" s="92" t="s">
        <v>187</v>
      </c>
      <c r="B80" s="96" t="s">
        <v>245</v>
      </c>
      <c r="C80" s="97" t="s">
        <v>286</v>
      </c>
      <c r="D80" s="98" t="s">
        <v>147</v>
      </c>
      <c r="E80" s="98" t="s">
        <v>148</v>
      </c>
      <c r="F80" s="99">
        <v>250</v>
      </c>
      <c r="G80" s="99"/>
      <c r="H80" s="100" t="s">
        <v>146</v>
      </c>
      <c r="I80" s="197">
        <v>200</v>
      </c>
      <c r="J80" s="101"/>
      <c r="K80" s="203">
        <v>1</v>
      </c>
      <c r="L80" s="94">
        <f>SUMIFS(Invulblad!G:G,Invulblad!A:A,H80,Invulblad!B:B,I80)*K80</f>
        <v>0</v>
      </c>
      <c r="M80" s="94">
        <f t="shared" si="3"/>
        <v>0</v>
      </c>
      <c r="N80" s="94">
        <f t="shared" si="4"/>
        <v>0</v>
      </c>
      <c r="O80" s="95">
        <f t="shared" si="5"/>
        <v>0</v>
      </c>
      <c r="P80" s="205"/>
    </row>
    <row r="81" spans="1:16" ht="16.5" customHeight="1">
      <c r="A81" s="92" t="s">
        <v>187</v>
      </c>
      <c r="B81" s="96" t="s">
        <v>245</v>
      </c>
      <c r="C81" s="97" t="s">
        <v>287</v>
      </c>
      <c r="D81" s="98" t="s">
        <v>147</v>
      </c>
      <c r="E81" s="98" t="s">
        <v>148</v>
      </c>
      <c r="F81" s="99">
        <v>250</v>
      </c>
      <c r="G81" s="99"/>
      <c r="H81" s="100" t="s">
        <v>146</v>
      </c>
      <c r="I81" s="197">
        <v>200</v>
      </c>
      <c r="J81" s="101"/>
      <c r="K81" s="203">
        <v>1</v>
      </c>
      <c r="L81" s="94">
        <f>SUMIFS(Invulblad!G:G,Invulblad!A:A,H81,Invulblad!B:B,I81)*K81</f>
        <v>0</v>
      </c>
      <c r="M81" s="94">
        <f t="shared" si="3"/>
        <v>0</v>
      </c>
      <c r="N81" s="94">
        <f t="shared" si="4"/>
        <v>0</v>
      </c>
      <c r="O81" s="95">
        <f t="shared" si="5"/>
        <v>0</v>
      </c>
      <c r="P81" s="205"/>
    </row>
    <row r="82" spans="1:16" ht="16.5" customHeight="1">
      <c r="A82" s="153" t="s">
        <v>187</v>
      </c>
      <c r="B82" s="96" t="s">
        <v>245</v>
      </c>
      <c r="C82" s="97" t="s">
        <v>288</v>
      </c>
      <c r="D82" s="98" t="s">
        <v>111</v>
      </c>
      <c r="E82" s="98" t="s">
        <v>114</v>
      </c>
      <c r="F82" s="99">
        <v>23.52</v>
      </c>
      <c r="G82" s="99"/>
      <c r="H82" s="100" t="s">
        <v>113</v>
      </c>
      <c r="I82" s="197">
        <v>200</v>
      </c>
      <c r="J82" s="101"/>
      <c r="K82" s="203">
        <v>1</v>
      </c>
      <c r="L82" s="94">
        <f>SUMIFS(Invulblad!G:G,Invulblad!A:A,H82,Invulblad!B:B,I82)*K82</f>
        <v>0</v>
      </c>
      <c r="M82" s="94">
        <f t="shared" si="3"/>
        <v>0</v>
      </c>
      <c r="N82" s="94">
        <f t="shared" si="4"/>
        <v>0</v>
      </c>
      <c r="O82" s="95">
        <f t="shared" si="5"/>
        <v>0</v>
      </c>
      <c r="P82" s="205"/>
    </row>
    <row r="83" spans="1:16" ht="16.5" customHeight="1">
      <c r="A83" s="92" t="s">
        <v>187</v>
      </c>
      <c r="B83" s="96" t="s">
        <v>245</v>
      </c>
      <c r="C83" s="97" t="s">
        <v>289</v>
      </c>
      <c r="D83" s="98" t="s">
        <v>111</v>
      </c>
      <c r="E83" s="98" t="s">
        <v>114</v>
      </c>
      <c r="F83" s="99">
        <v>23.52</v>
      </c>
      <c r="G83" s="99"/>
      <c r="H83" s="100" t="s">
        <v>113</v>
      </c>
      <c r="I83" s="197">
        <v>200</v>
      </c>
      <c r="J83" s="101"/>
      <c r="K83" s="203">
        <v>1</v>
      </c>
      <c r="L83" s="94">
        <f>SUMIFS(Invulblad!G:G,Invulblad!A:A,H83,Invulblad!B:B,I83)*K83</f>
        <v>0</v>
      </c>
      <c r="M83" s="94">
        <f t="shared" si="3"/>
        <v>0</v>
      </c>
      <c r="N83" s="94">
        <f t="shared" si="4"/>
        <v>0</v>
      </c>
      <c r="O83" s="95">
        <f t="shared" si="5"/>
        <v>0</v>
      </c>
      <c r="P83" s="205"/>
    </row>
    <row r="84" spans="1:16" ht="16.5" customHeight="1">
      <c r="A84" s="92" t="s">
        <v>187</v>
      </c>
      <c r="B84" s="96" t="s">
        <v>245</v>
      </c>
      <c r="C84" s="97" t="s">
        <v>290</v>
      </c>
      <c r="D84" s="98" t="s">
        <v>111</v>
      </c>
      <c r="E84" s="98" t="s">
        <v>114</v>
      </c>
      <c r="F84" s="99">
        <v>20</v>
      </c>
      <c r="G84" s="99"/>
      <c r="H84" s="100" t="s">
        <v>113</v>
      </c>
      <c r="I84" s="197">
        <v>200</v>
      </c>
      <c r="J84" s="101"/>
      <c r="K84" s="203">
        <v>1</v>
      </c>
      <c r="L84" s="94">
        <f>SUMIFS(Invulblad!G:G,Invulblad!A:A,H84,Invulblad!B:B,I84)*K84</f>
        <v>0</v>
      </c>
      <c r="M84" s="94">
        <f t="shared" si="3"/>
        <v>0</v>
      </c>
      <c r="N84" s="94">
        <f t="shared" si="4"/>
        <v>0</v>
      </c>
      <c r="O84" s="95">
        <f t="shared" si="5"/>
        <v>0</v>
      </c>
      <c r="P84" s="205"/>
    </row>
    <row r="85" spans="1:16" ht="16.5" customHeight="1">
      <c r="A85" s="92" t="s">
        <v>187</v>
      </c>
      <c r="B85" s="96" t="s">
        <v>245</v>
      </c>
      <c r="C85" s="97" t="s">
        <v>291</v>
      </c>
      <c r="D85" s="98" t="s">
        <v>111</v>
      </c>
      <c r="E85" s="98" t="s">
        <v>114</v>
      </c>
      <c r="F85" s="99">
        <v>21</v>
      </c>
      <c r="G85" s="99"/>
      <c r="H85" s="100" t="s">
        <v>113</v>
      </c>
      <c r="I85" s="197">
        <v>200</v>
      </c>
      <c r="J85" s="101"/>
      <c r="K85" s="203">
        <v>1</v>
      </c>
      <c r="L85" s="94">
        <f>SUMIFS(Invulblad!G:G,Invulblad!A:A,H85,Invulblad!B:B,I85)*K85</f>
        <v>0</v>
      </c>
      <c r="M85" s="94">
        <f t="shared" si="3"/>
        <v>0</v>
      </c>
      <c r="N85" s="94">
        <f t="shared" si="4"/>
        <v>0</v>
      </c>
      <c r="O85" s="95">
        <f t="shared" si="5"/>
        <v>0</v>
      </c>
      <c r="P85" s="205"/>
    </row>
    <row r="86" spans="1:16" ht="16.5" customHeight="1">
      <c r="A86" s="92" t="s">
        <v>187</v>
      </c>
      <c r="B86" s="96" t="s">
        <v>245</v>
      </c>
      <c r="C86" s="97" t="s">
        <v>292</v>
      </c>
      <c r="D86" s="98" t="s">
        <v>293</v>
      </c>
      <c r="E86" s="98" t="s">
        <v>74</v>
      </c>
      <c r="F86" s="99">
        <v>10</v>
      </c>
      <c r="G86" s="99"/>
      <c r="H86" s="100" t="s">
        <v>138</v>
      </c>
      <c r="I86" s="197">
        <v>200</v>
      </c>
      <c r="J86" s="101"/>
      <c r="K86" s="203">
        <v>1</v>
      </c>
      <c r="L86" s="94">
        <f>SUMIFS(Invulblad!G:G,Invulblad!A:A,H86,Invulblad!B:B,I86)*K86</f>
        <v>0</v>
      </c>
      <c r="M86" s="94">
        <f t="shared" si="3"/>
        <v>0</v>
      </c>
      <c r="N86" s="94">
        <f t="shared" si="4"/>
        <v>0</v>
      </c>
      <c r="O86" s="95">
        <f t="shared" si="5"/>
        <v>0</v>
      </c>
      <c r="P86" s="205"/>
    </row>
    <row r="87" spans="1:16" ht="16.5" customHeight="1">
      <c r="A87" s="92" t="s">
        <v>187</v>
      </c>
      <c r="B87" s="96" t="s">
        <v>245</v>
      </c>
      <c r="C87" s="97" t="s">
        <v>294</v>
      </c>
      <c r="D87" s="98" t="s">
        <v>195</v>
      </c>
      <c r="E87" s="98" t="s">
        <v>114</v>
      </c>
      <c r="F87" s="99">
        <v>15.8</v>
      </c>
      <c r="G87" s="99"/>
      <c r="H87" s="100" t="s">
        <v>149</v>
      </c>
      <c r="I87" s="197">
        <v>200</v>
      </c>
      <c r="J87" s="101"/>
      <c r="K87" s="203">
        <v>1</v>
      </c>
      <c r="L87" s="94">
        <f>SUMIFS(Invulblad!G:G,Invulblad!A:A,H87,Invulblad!B:B,I87)*K87</f>
        <v>0</v>
      </c>
      <c r="M87" s="94">
        <f t="shared" si="3"/>
        <v>0</v>
      </c>
      <c r="N87" s="94">
        <f t="shared" si="4"/>
        <v>0</v>
      </c>
      <c r="O87" s="95">
        <f t="shared" si="5"/>
        <v>0</v>
      </c>
      <c r="P87" s="205"/>
    </row>
    <row r="88" spans="1:16" ht="16.5" customHeight="1">
      <c r="A88" s="92" t="s">
        <v>187</v>
      </c>
      <c r="B88" s="96" t="s">
        <v>245</v>
      </c>
      <c r="C88" s="97" t="s">
        <v>295</v>
      </c>
      <c r="D88" s="98" t="s">
        <v>195</v>
      </c>
      <c r="E88" s="98" t="s">
        <v>114</v>
      </c>
      <c r="F88" s="99">
        <v>15.8</v>
      </c>
      <c r="G88" s="99"/>
      <c r="H88" s="100" t="s">
        <v>149</v>
      </c>
      <c r="I88" s="197">
        <v>200</v>
      </c>
      <c r="J88" s="101"/>
      <c r="K88" s="203">
        <v>1</v>
      </c>
      <c r="L88" s="94">
        <f>SUMIFS(Invulblad!G:G,Invulblad!A:A,H88,Invulblad!B:B,I88)*K88</f>
        <v>0</v>
      </c>
      <c r="M88" s="94">
        <f t="shared" si="3"/>
        <v>0</v>
      </c>
      <c r="N88" s="94">
        <f t="shared" si="4"/>
        <v>0</v>
      </c>
      <c r="O88" s="95">
        <f t="shared" si="5"/>
        <v>0</v>
      </c>
      <c r="P88" s="205"/>
    </row>
    <row r="89" spans="1:16" ht="16.5" customHeight="1">
      <c r="A89" s="92" t="s">
        <v>187</v>
      </c>
      <c r="B89" s="96" t="s">
        <v>245</v>
      </c>
      <c r="C89" s="97" t="s">
        <v>296</v>
      </c>
      <c r="D89" s="98" t="s">
        <v>297</v>
      </c>
      <c r="E89" s="98" t="s">
        <v>114</v>
      </c>
      <c r="F89" s="103">
        <v>4</v>
      </c>
      <c r="G89" s="103"/>
      <c r="H89" s="104" t="s">
        <v>149</v>
      </c>
      <c r="I89" s="195">
        <v>200</v>
      </c>
      <c r="J89" s="101"/>
      <c r="K89" s="203">
        <v>1</v>
      </c>
      <c r="L89" s="94">
        <f>SUMIFS(Invulblad!G:G,Invulblad!A:A,H89,Invulblad!B:B,I89)*K89</f>
        <v>0</v>
      </c>
      <c r="M89" s="94">
        <f t="shared" si="3"/>
        <v>0</v>
      </c>
      <c r="N89" s="94">
        <f t="shared" si="4"/>
        <v>0</v>
      </c>
      <c r="O89" s="95">
        <f t="shared" si="5"/>
        <v>0</v>
      </c>
      <c r="P89" s="205"/>
    </row>
    <row r="90" spans="1:16" ht="16.5" customHeight="1">
      <c r="A90" s="92" t="s">
        <v>187</v>
      </c>
      <c r="B90" s="96" t="s">
        <v>245</v>
      </c>
      <c r="C90" s="97" t="s">
        <v>298</v>
      </c>
      <c r="D90" s="98" t="s">
        <v>299</v>
      </c>
      <c r="E90" s="98" t="s">
        <v>148</v>
      </c>
      <c r="F90" s="99">
        <v>30.85</v>
      </c>
      <c r="G90" s="99"/>
      <c r="H90" s="100" t="s">
        <v>130</v>
      </c>
      <c r="I90" s="197">
        <v>40</v>
      </c>
      <c r="J90" s="101"/>
      <c r="K90" s="203">
        <v>1</v>
      </c>
      <c r="L90" s="94">
        <f>SUMIFS(Invulblad!G:G,Invulblad!A:A,H90,Invulblad!B:B,I90)*K90</f>
        <v>0</v>
      </c>
      <c r="M90" s="94">
        <f t="shared" si="3"/>
        <v>0</v>
      </c>
      <c r="N90" s="94">
        <f t="shared" si="4"/>
        <v>0</v>
      </c>
      <c r="O90" s="95">
        <f t="shared" si="5"/>
        <v>0</v>
      </c>
      <c r="P90" s="205"/>
    </row>
    <row r="91" spans="1:16" ht="16.5" customHeight="1">
      <c r="A91" s="92" t="s">
        <v>187</v>
      </c>
      <c r="B91" s="96" t="s">
        <v>245</v>
      </c>
      <c r="C91" s="97" t="s">
        <v>300</v>
      </c>
      <c r="D91" s="98" t="s">
        <v>297</v>
      </c>
      <c r="E91" s="98" t="s">
        <v>114</v>
      </c>
      <c r="F91" s="99">
        <v>3</v>
      </c>
      <c r="G91" s="99"/>
      <c r="H91" s="100" t="s">
        <v>149</v>
      </c>
      <c r="I91" s="197">
        <v>200</v>
      </c>
      <c r="J91" s="101"/>
      <c r="K91" s="203">
        <v>1</v>
      </c>
      <c r="L91" s="94">
        <f>SUMIFS(Invulblad!G:G,Invulblad!A:A,H91,Invulblad!B:B,I91)*K91</f>
        <v>0</v>
      </c>
      <c r="M91" s="94">
        <f t="shared" si="3"/>
        <v>0</v>
      </c>
      <c r="N91" s="94">
        <f t="shared" si="4"/>
        <v>0</v>
      </c>
      <c r="O91" s="95">
        <f t="shared" si="5"/>
        <v>0</v>
      </c>
      <c r="P91" s="205"/>
    </row>
    <row r="92" spans="1:16" ht="16.5" customHeight="1">
      <c r="A92" s="96" t="s">
        <v>187</v>
      </c>
      <c r="B92" s="106" t="s">
        <v>245</v>
      </c>
      <c r="C92" s="97" t="s">
        <v>301</v>
      </c>
      <c r="D92" s="98" t="s">
        <v>167</v>
      </c>
      <c r="E92" s="105" t="s">
        <v>114</v>
      </c>
      <c r="F92" s="103">
        <v>8.11</v>
      </c>
      <c r="G92" s="99"/>
      <c r="H92" s="104" t="s">
        <v>166</v>
      </c>
      <c r="I92" s="195">
        <v>200</v>
      </c>
      <c r="J92" s="101"/>
      <c r="K92" s="203">
        <v>1</v>
      </c>
      <c r="L92" s="94">
        <f>SUMIFS(Invulblad!G:G,Invulblad!A:A,H92,Invulblad!B:B,I92)*K92</f>
        <v>0</v>
      </c>
      <c r="M92" s="94">
        <f t="shared" si="3"/>
        <v>0</v>
      </c>
      <c r="N92" s="94">
        <f t="shared" si="4"/>
        <v>0</v>
      </c>
      <c r="O92" s="95">
        <f t="shared" si="5"/>
        <v>0</v>
      </c>
      <c r="P92" s="205"/>
    </row>
    <row r="93" spans="1:16" ht="16.5" customHeight="1">
      <c r="A93" s="96" t="s">
        <v>187</v>
      </c>
      <c r="B93" s="107" t="s">
        <v>245</v>
      </c>
      <c r="C93" s="108" t="s">
        <v>302</v>
      </c>
      <c r="D93" s="102" t="s">
        <v>297</v>
      </c>
      <c r="E93" s="98" t="s">
        <v>114</v>
      </c>
      <c r="F93" s="109">
        <v>3</v>
      </c>
      <c r="G93" s="189"/>
      <c r="H93" s="109" t="s">
        <v>149</v>
      </c>
      <c r="I93" s="196">
        <v>200</v>
      </c>
      <c r="J93" s="101"/>
      <c r="K93" s="203">
        <v>1</v>
      </c>
      <c r="L93" s="94">
        <f>SUMIFS(Invulblad!G:G,Invulblad!A:A,H93,Invulblad!B:B,I93)*K93</f>
        <v>0</v>
      </c>
      <c r="M93" s="94">
        <f t="shared" si="3"/>
        <v>0</v>
      </c>
      <c r="N93" s="94">
        <f t="shared" si="4"/>
        <v>0</v>
      </c>
      <c r="O93" s="95">
        <f t="shared" si="5"/>
        <v>0</v>
      </c>
      <c r="P93" s="205"/>
    </row>
    <row r="94" spans="1:16" ht="16.5" customHeight="1">
      <c r="A94" s="96" t="s">
        <v>187</v>
      </c>
      <c r="B94" s="107" t="s">
        <v>245</v>
      </c>
      <c r="C94" s="108" t="s">
        <v>303</v>
      </c>
      <c r="D94" s="102" t="s">
        <v>299</v>
      </c>
      <c r="E94" s="98" t="s">
        <v>148</v>
      </c>
      <c r="F94" s="108">
        <v>31.21</v>
      </c>
      <c r="G94" s="189"/>
      <c r="H94" s="108" t="s">
        <v>130</v>
      </c>
      <c r="I94" s="196">
        <v>40</v>
      </c>
      <c r="J94" s="101"/>
      <c r="K94" s="203">
        <v>1</v>
      </c>
      <c r="L94" s="94">
        <f>SUMIFS(Invulblad!G:G,Invulblad!A:A,H94,Invulblad!B:B,I94)*K94</f>
        <v>0</v>
      </c>
      <c r="M94" s="94">
        <f t="shared" si="3"/>
        <v>0</v>
      </c>
      <c r="N94" s="94">
        <f t="shared" si="4"/>
        <v>0</v>
      </c>
      <c r="O94" s="95">
        <f t="shared" si="5"/>
        <v>0</v>
      </c>
      <c r="P94" s="205"/>
    </row>
    <row r="95" spans="1:16" ht="16.5" customHeight="1">
      <c r="A95" s="96" t="s">
        <v>187</v>
      </c>
      <c r="B95" s="107" t="s">
        <v>245</v>
      </c>
      <c r="C95" s="108" t="s">
        <v>304</v>
      </c>
      <c r="D95" s="102" t="s">
        <v>297</v>
      </c>
      <c r="E95" s="98" t="s">
        <v>114</v>
      </c>
      <c r="F95" s="108">
        <v>2.13</v>
      </c>
      <c r="G95" s="189"/>
      <c r="H95" s="108" t="s">
        <v>149</v>
      </c>
      <c r="I95" s="196">
        <v>200</v>
      </c>
      <c r="J95" s="101"/>
      <c r="K95" s="203">
        <v>1</v>
      </c>
      <c r="L95" s="94">
        <f>SUMIFS(Invulblad!G:G,Invulblad!A:A,H95,Invulblad!B:B,I95)*K95</f>
        <v>0</v>
      </c>
      <c r="M95" s="94">
        <f t="shared" si="3"/>
        <v>0</v>
      </c>
      <c r="N95" s="94">
        <f t="shared" si="4"/>
        <v>0</v>
      </c>
      <c r="O95" s="95">
        <f t="shared" si="5"/>
        <v>0</v>
      </c>
      <c r="P95" s="205"/>
    </row>
    <row r="96" spans="1:16" ht="16.5" customHeight="1">
      <c r="A96" s="96" t="s">
        <v>187</v>
      </c>
      <c r="B96" s="96" t="s">
        <v>245</v>
      </c>
      <c r="C96" s="97" t="s">
        <v>305</v>
      </c>
      <c r="D96" s="98" t="s">
        <v>167</v>
      </c>
      <c r="E96" s="98" t="s">
        <v>114</v>
      </c>
      <c r="F96" s="99">
        <v>8</v>
      </c>
      <c r="G96" s="99"/>
      <c r="H96" s="100" t="s">
        <v>166</v>
      </c>
      <c r="I96" s="197">
        <v>200</v>
      </c>
      <c r="J96" s="101"/>
      <c r="K96" s="203">
        <v>1</v>
      </c>
      <c r="L96" s="94">
        <f>SUMIFS(Invulblad!G:G,Invulblad!A:A,H96,Invulblad!B:B,I96)*K96</f>
        <v>0</v>
      </c>
      <c r="M96" s="94">
        <f t="shared" si="3"/>
        <v>0</v>
      </c>
      <c r="N96" s="94">
        <f t="shared" si="4"/>
        <v>0</v>
      </c>
      <c r="O96" s="95">
        <f t="shared" si="5"/>
        <v>0</v>
      </c>
      <c r="P96" s="205"/>
    </row>
    <row r="97" spans="1:16" ht="16.5" customHeight="1">
      <c r="A97" s="96" t="s">
        <v>187</v>
      </c>
      <c r="B97" s="96" t="s">
        <v>245</v>
      </c>
      <c r="C97" s="97" t="s">
        <v>306</v>
      </c>
      <c r="D97" s="98" t="s">
        <v>299</v>
      </c>
      <c r="E97" s="98" t="s">
        <v>148</v>
      </c>
      <c r="F97" s="99">
        <v>25</v>
      </c>
      <c r="G97" s="99"/>
      <c r="H97" s="100" t="s">
        <v>130</v>
      </c>
      <c r="I97" s="197">
        <v>40</v>
      </c>
      <c r="J97" s="101"/>
      <c r="K97" s="203">
        <v>1</v>
      </c>
      <c r="L97" s="94">
        <f>SUMIFS(Invulblad!G:G,Invulblad!A:A,H97,Invulblad!B:B,I97)*K97</f>
        <v>0</v>
      </c>
      <c r="M97" s="94">
        <f t="shared" si="3"/>
        <v>0</v>
      </c>
      <c r="N97" s="94">
        <f t="shared" si="4"/>
        <v>0</v>
      </c>
      <c r="O97" s="95">
        <f t="shared" si="5"/>
        <v>0</v>
      </c>
      <c r="P97" s="205"/>
    </row>
    <row r="98" spans="1:16" ht="16.5" customHeight="1">
      <c r="A98" s="96" t="s">
        <v>187</v>
      </c>
      <c r="B98" s="96" t="s">
        <v>245</v>
      </c>
      <c r="C98" s="97" t="s">
        <v>307</v>
      </c>
      <c r="D98" s="98" t="s">
        <v>167</v>
      </c>
      <c r="E98" s="98" t="s">
        <v>114</v>
      </c>
      <c r="F98" s="99">
        <v>8</v>
      </c>
      <c r="G98" s="194"/>
      <c r="H98" s="100" t="s">
        <v>166</v>
      </c>
      <c r="I98" s="197">
        <v>200</v>
      </c>
      <c r="J98" s="101"/>
      <c r="K98" s="203">
        <v>1</v>
      </c>
      <c r="L98" s="94">
        <f>SUMIFS(Invulblad!G:G,Invulblad!A:A,H98,Invulblad!B:B,I98)*K98</f>
        <v>0</v>
      </c>
      <c r="M98" s="94">
        <f t="shared" si="3"/>
        <v>0</v>
      </c>
      <c r="N98" s="94">
        <f t="shared" si="4"/>
        <v>0</v>
      </c>
      <c r="O98" s="95">
        <f t="shared" si="5"/>
        <v>0</v>
      </c>
      <c r="P98" s="205"/>
    </row>
    <row r="99" spans="1:16" ht="16.5" customHeight="1">
      <c r="A99" s="96" t="s">
        <v>187</v>
      </c>
      <c r="B99" s="96" t="s">
        <v>245</v>
      </c>
      <c r="C99" s="97" t="s">
        <v>308</v>
      </c>
      <c r="D99" s="98" t="s">
        <v>297</v>
      </c>
      <c r="E99" s="105" t="s">
        <v>114</v>
      </c>
      <c r="F99" s="103">
        <v>3</v>
      </c>
      <c r="G99" s="194"/>
      <c r="H99" s="104" t="s">
        <v>149</v>
      </c>
      <c r="I99" s="195">
        <v>200</v>
      </c>
      <c r="J99" s="101"/>
      <c r="K99" s="203">
        <v>1</v>
      </c>
      <c r="L99" s="94">
        <f>SUMIFS(Invulblad!G:G,Invulblad!A:A,H99,Invulblad!B:B,I99)*K99</f>
        <v>0</v>
      </c>
      <c r="M99" s="94">
        <f t="shared" si="3"/>
        <v>0</v>
      </c>
      <c r="N99" s="94">
        <f t="shared" si="4"/>
        <v>0</v>
      </c>
      <c r="O99" s="95">
        <f t="shared" si="5"/>
        <v>0</v>
      </c>
      <c r="P99" s="205"/>
    </row>
    <row r="100" spans="1:16" ht="16.5" customHeight="1">
      <c r="A100" s="96" t="s">
        <v>187</v>
      </c>
      <c r="B100" s="96" t="s">
        <v>245</v>
      </c>
      <c r="C100" s="97" t="s">
        <v>309</v>
      </c>
      <c r="D100" s="98" t="s">
        <v>147</v>
      </c>
      <c r="E100" s="98" t="s">
        <v>148</v>
      </c>
      <c r="F100" s="99">
        <v>256</v>
      </c>
      <c r="G100" s="194"/>
      <c r="H100" s="100" t="s">
        <v>146</v>
      </c>
      <c r="I100" s="197">
        <v>200</v>
      </c>
      <c r="J100" s="101"/>
      <c r="K100" s="203">
        <v>1</v>
      </c>
      <c r="L100" s="94">
        <f>SUMIFS(Invulblad!G:G,Invulblad!A:A,H100,Invulblad!B:B,I100)*K100</f>
        <v>0</v>
      </c>
      <c r="M100" s="94">
        <f t="shared" si="3"/>
        <v>0</v>
      </c>
      <c r="N100" s="94">
        <f t="shared" si="4"/>
        <v>0</v>
      </c>
      <c r="O100" s="95">
        <f t="shared" si="5"/>
        <v>0</v>
      </c>
      <c r="P100" s="205"/>
    </row>
    <row r="101" spans="1:16" ht="16.5" customHeight="1">
      <c r="A101" s="96" t="s">
        <v>187</v>
      </c>
      <c r="B101" s="96" t="s">
        <v>245</v>
      </c>
      <c r="C101" s="97" t="s">
        <v>310</v>
      </c>
      <c r="D101" s="98" t="s">
        <v>167</v>
      </c>
      <c r="E101" s="98" t="s">
        <v>114</v>
      </c>
      <c r="F101" s="99">
        <v>2.5</v>
      </c>
      <c r="G101" s="99"/>
      <c r="H101" s="100" t="s">
        <v>166</v>
      </c>
      <c r="I101" s="197">
        <v>200</v>
      </c>
      <c r="J101" s="101"/>
      <c r="K101" s="203">
        <v>1</v>
      </c>
      <c r="L101" s="94">
        <f>SUMIFS(Invulblad!G:G,Invulblad!A:A,H101,Invulblad!B:B,I101)*K101</f>
        <v>0</v>
      </c>
      <c r="M101" s="94">
        <f t="shared" si="3"/>
        <v>0</v>
      </c>
      <c r="N101" s="94">
        <f t="shared" si="4"/>
        <v>0</v>
      </c>
      <c r="O101" s="95">
        <f t="shared" si="5"/>
        <v>0</v>
      </c>
      <c r="P101" s="205"/>
    </row>
    <row r="102" spans="1:16" ht="16.5" customHeight="1">
      <c r="A102" s="96" t="s">
        <v>187</v>
      </c>
      <c r="B102" s="96" t="s">
        <v>245</v>
      </c>
      <c r="C102" s="97" t="s">
        <v>311</v>
      </c>
      <c r="D102" s="98" t="s">
        <v>122</v>
      </c>
      <c r="E102" s="98" t="s">
        <v>74</v>
      </c>
      <c r="F102" s="99">
        <v>51.91</v>
      </c>
      <c r="G102" s="99"/>
      <c r="H102" s="100" t="s">
        <v>121</v>
      </c>
      <c r="I102" s="197">
        <v>200</v>
      </c>
      <c r="J102" s="101"/>
      <c r="K102" s="203">
        <v>1</v>
      </c>
      <c r="L102" s="94">
        <f>SUMIFS(Invulblad!G:G,Invulblad!A:A,H102,Invulblad!B:B,I102)*K102</f>
        <v>0</v>
      </c>
      <c r="M102" s="94">
        <f t="shared" si="3"/>
        <v>0</v>
      </c>
      <c r="N102" s="94">
        <f t="shared" si="4"/>
        <v>0</v>
      </c>
      <c r="O102" s="95">
        <f t="shared" si="5"/>
        <v>0</v>
      </c>
      <c r="P102" s="205"/>
    </row>
    <row r="103" spans="1:16" ht="16.5" customHeight="1">
      <c r="A103" s="96" t="s">
        <v>187</v>
      </c>
      <c r="B103" s="96" t="s">
        <v>245</v>
      </c>
      <c r="C103" s="97" t="s">
        <v>312</v>
      </c>
      <c r="D103" s="98" t="s">
        <v>116</v>
      </c>
      <c r="E103" s="98" t="s">
        <v>74</v>
      </c>
      <c r="F103" s="99">
        <v>29.84</v>
      </c>
      <c r="G103" s="99"/>
      <c r="H103" s="100" t="s">
        <v>115</v>
      </c>
      <c r="I103" s="197">
        <v>120</v>
      </c>
      <c r="J103" s="101"/>
      <c r="K103" s="203">
        <v>1</v>
      </c>
      <c r="L103" s="94">
        <f>SUMIFS(Invulblad!G:G,Invulblad!A:A,H103,Invulblad!B:B,I103)*K103</f>
        <v>0</v>
      </c>
      <c r="M103" s="94">
        <f t="shared" si="3"/>
        <v>0</v>
      </c>
      <c r="N103" s="94">
        <f t="shared" si="4"/>
        <v>0</v>
      </c>
      <c r="O103" s="95">
        <f t="shared" si="5"/>
        <v>0</v>
      </c>
      <c r="P103" s="205"/>
    </row>
    <row r="104" spans="1:16" ht="16.5" customHeight="1">
      <c r="A104" s="96" t="s">
        <v>187</v>
      </c>
      <c r="B104" s="96" t="s">
        <v>245</v>
      </c>
      <c r="C104" s="97" t="s">
        <v>313</v>
      </c>
      <c r="D104" s="98" t="s">
        <v>152</v>
      </c>
      <c r="E104" s="98" t="s">
        <v>74</v>
      </c>
      <c r="F104" s="99">
        <v>24.95</v>
      </c>
      <c r="G104" s="99"/>
      <c r="H104" s="100" t="s">
        <v>151</v>
      </c>
      <c r="I104" s="197">
        <v>200</v>
      </c>
      <c r="J104" s="101"/>
      <c r="K104" s="203">
        <v>1</v>
      </c>
      <c r="L104" s="94">
        <f>SUMIFS(Invulblad!G:G,Invulblad!A:A,H104,Invulblad!B:B,I104)*K104</f>
        <v>0</v>
      </c>
      <c r="M104" s="94">
        <f t="shared" si="3"/>
        <v>0</v>
      </c>
      <c r="N104" s="94">
        <f t="shared" si="4"/>
        <v>0</v>
      </c>
      <c r="O104" s="95">
        <f t="shared" si="5"/>
        <v>0</v>
      </c>
      <c r="P104" s="205"/>
    </row>
    <row r="105" spans="1:16" ht="16.5" customHeight="1">
      <c r="A105" s="96" t="s">
        <v>187</v>
      </c>
      <c r="B105" s="96" t="s">
        <v>245</v>
      </c>
      <c r="C105" s="97" t="s">
        <v>314</v>
      </c>
      <c r="D105" s="98" t="s">
        <v>122</v>
      </c>
      <c r="E105" s="98" t="s">
        <v>74</v>
      </c>
      <c r="F105" s="99">
        <v>82.62</v>
      </c>
      <c r="G105" s="99"/>
      <c r="H105" s="100" t="s">
        <v>121</v>
      </c>
      <c r="I105" s="197">
        <v>200</v>
      </c>
      <c r="J105" s="101"/>
      <c r="K105" s="203">
        <v>1</v>
      </c>
      <c r="L105" s="94">
        <f>SUMIFS(Invulblad!G:G,Invulblad!A:A,H105,Invulblad!B:B,I105)*K105</f>
        <v>0</v>
      </c>
      <c r="M105" s="94">
        <f t="shared" si="3"/>
        <v>0</v>
      </c>
      <c r="N105" s="94">
        <f t="shared" si="4"/>
        <v>0</v>
      </c>
      <c r="O105" s="95">
        <f t="shared" si="5"/>
        <v>0</v>
      </c>
      <c r="P105" s="205"/>
    </row>
    <row r="106" spans="1:16" ht="16.5" customHeight="1">
      <c r="A106" s="92" t="s">
        <v>187</v>
      </c>
      <c r="B106" s="96" t="s">
        <v>245</v>
      </c>
      <c r="C106" s="97" t="s">
        <v>315</v>
      </c>
      <c r="D106" s="98" t="s">
        <v>316</v>
      </c>
      <c r="E106" s="98" t="s">
        <v>74</v>
      </c>
      <c r="F106" s="99">
        <v>78.66</v>
      </c>
      <c r="G106" s="99"/>
      <c r="H106" s="100" t="s">
        <v>121</v>
      </c>
      <c r="I106" s="197">
        <v>200</v>
      </c>
      <c r="J106" s="101"/>
      <c r="K106" s="203">
        <v>1</v>
      </c>
      <c r="L106" s="94">
        <f>SUMIFS(Invulblad!G:G,Invulblad!A:A,H106,Invulblad!B:B,I106)*K106</f>
        <v>0</v>
      </c>
      <c r="M106" s="94">
        <f t="shared" si="3"/>
        <v>0</v>
      </c>
      <c r="N106" s="94">
        <f t="shared" si="4"/>
        <v>0</v>
      </c>
      <c r="O106" s="95">
        <f t="shared" si="5"/>
        <v>0</v>
      </c>
      <c r="P106" s="205"/>
    </row>
    <row r="107" spans="1:16" ht="16.5" customHeight="1">
      <c r="A107" s="92" t="s">
        <v>187</v>
      </c>
      <c r="B107" s="96" t="s">
        <v>245</v>
      </c>
      <c r="C107" s="97" t="s">
        <v>317</v>
      </c>
      <c r="D107" s="98" t="s">
        <v>116</v>
      </c>
      <c r="E107" s="98" t="s">
        <v>86</v>
      </c>
      <c r="F107" s="99">
        <v>17.52</v>
      </c>
      <c r="G107" s="99"/>
      <c r="H107" s="100" t="s">
        <v>117</v>
      </c>
      <c r="I107" s="197">
        <v>120</v>
      </c>
      <c r="J107" s="101"/>
      <c r="K107" s="203">
        <v>1</v>
      </c>
      <c r="L107" s="94">
        <f>SUMIFS(Invulblad!G:G,Invulblad!A:A,H107,Invulblad!B:B,I107)*K107</f>
        <v>0</v>
      </c>
      <c r="M107" s="94">
        <f t="shared" si="3"/>
        <v>0</v>
      </c>
      <c r="N107" s="94">
        <f t="shared" si="4"/>
        <v>0</v>
      </c>
      <c r="O107" s="95">
        <f t="shared" si="5"/>
        <v>0</v>
      </c>
      <c r="P107" s="205"/>
    </row>
    <row r="108" spans="1:16" ht="16.5" customHeight="1">
      <c r="A108" s="92" t="s">
        <v>187</v>
      </c>
      <c r="B108" s="96" t="s">
        <v>245</v>
      </c>
      <c r="C108" s="97" t="s">
        <v>318</v>
      </c>
      <c r="D108" s="98" t="s">
        <v>122</v>
      </c>
      <c r="E108" s="98" t="s">
        <v>74</v>
      </c>
      <c r="F108" s="99">
        <v>20.52</v>
      </c>
      <c r="G108" s="99"/>
      <c r="H108" s="100" t="s">
        <v>121</v>
      </c>
      <c r="I108" s="197">
        <v>200</v>
      </c>
      <c r="J108" s="101"/>
      <c r="K108" s="203">
        <v>1</v>
      </c>
      <c r="L108" s="94">
        <f>SUMIFS(Invulblad!G:G,Invulblad!A:A,H108,Invulblad!B:B,I108)*K108</f>
        <v>0</v>
      </c>
      <c r="M108" s="94">
        <f t="shared" si="3"/>
        <v>0</v>
      </c>
      <c r="N108" s="94">
        <f t="shared" si="4"/>
        <v>0</v>
      </c>
      <c r="O108" s="95">
        <f t="shared" si="5"/>
        <v>0</v>
      </c>
      <c r="P108" s="205"/>
    </row>
    <row r="109" spans="1:16" ht="16.5" customHeight="1">
      <c r="A109" s="92" t="s">
        <v>187</v>
      </c>
      <c r="B109" s="96" t="s">
        <v>245</v>
      </c>
      <c r="C109" s="97" t="s">
        <v>319</v>
      </c>
      <c r="D109" s="98" t="s">
        <v>320</v>
      </c>
      <c r="E109" s="98" t="s">
        <v>81</v>
      </c>
      <c r="F109" s="103">
        <v>138.31</v>
      </c>
      <c r="G109" s="189"/>
      <c r="H109" s="104" t="s">
        <v>123</v>
      </c>
      <c r="I109" s="195">
        <v>200</v>
      </c>
      <c r="J109" s="101"/>
      <c r="K109" s="203">
        <v>1</v>
      </c>
      <c r="L109" s="94">
        <f>SUMIFS(Invulblad!G:G,Invulblad!A:A,H109,Invulblad!B:B,I109)*K109</f>
        <v>0</v>
      </c>
      <c r="M109" s="94">
        <f t="shared" si="3"/>
        <v>0</v>
      </c>
      <c r="N109" s="94">
        <f t="shared" si="4"/>
        <v>0</v>
      </c>
      <c r="O109" s="95">
        <f t="shared" si="5"/>
        <v>0</v>
      </c>
      <c r="P109" s="205"/>
    </row>
    <row r="110" spans="1:16" ht="16.5" customHeight="1">
      <c r="A110" s="92" t="s">
        <v>187</v>
      </c>
      <c r="B110" s="96" t="s">
        <v>245</v>
      </c>
      <c r="C110" s="97" t="s">
        <v>321</v>
      </c>
      <c r="D110" s="98" t="s">
        <v>122</v>
      </c>
      <c r="E110" s="98" t="s">
        <v>74</v>
      </c>
      <c r="F110" s="99">
        <v>97.95</v>
      </c>
      <c r="G110" s="99"/>
      <c r="H110" s="100" t="s">
        <v>121</v>
      </c>
      <c r="I110" s="197">
        <v>200</v>
      </c>
      <c r="J110" s="101"/>
      <c r="K110" s="203">
        <v>1</v>
      </c>
      <c r="L110" s="94">
        <f>SUMIFS(Invulblad!G:G,Invulblad!A:A,H110,Invulblad!B:B,I110)*K110</f>
        <v>0</v>
      </c>
      <c r="M110" s="94">
        <f t="shared" si="3"/>
        <v>0</v>
      </c>
      <c r="N110" s="94">
        <f t="shared" si="4"/>
        <v>0</v>
      </c>
      <c r="O110" s="95">
        <f t="shared" si="5"/>
        <v>0</v>
      </c>
      <c r="P110" s="205"/>
    </row>
    <row r="111" spans="1:16" ht="16.5" customHeight="1">
      <c r="A111" s="92" t="s">
        <v>187</v>
      </c>
      <c r="B111" s="96" t="s">
        <v>245</v>
      </c>
      <c r="C111" s="97" t="s">
        <v>322</v>
      </c>
      <c r="D111" s="98" t="s">
        <v>323</v>
      </c>
      <c r="E111" s="98" t="s">
        <v>74</v>
      </c>
      <c r="F111" s="99">
        <v>86.29</v>
      </c>
      <c r="G111" s="194"/>
      <c r="H111" s="100" t="s">
        <v>121</v>
      </c>
      <c r="I111" s="197">
        <v>200</v>
      </c>
      <c r="J111" s="101"/>
      <c r="K111" s="203">
        <v>1</v>
      </c>
      <c r="L111" s="94">
        <f>SUMIFS(Invulblad!G:G,Invulblad!A:A,H111,Invulblad!B:B,I111)*K111</f>
        <v>0</v>
      </c>
      <c r="M111" s="94">
        <f t="shared" si="3"/>
        <v>0</v>
      </c>
      <c r="N111" s="94">
        <f t="shared" si="4"/>
        <v>0</v>
      </c>
      <c r="O111" s="95">
        <f t="shared" si="5"/>
        <v>0</v>
      </c>
      <c r="P111" s="205"/>
    </row>
    <row r="112" spans="1:16" ht="16.5" customHeight="1">
      <c r="A112" s="92" t="s">
        <v>187</v>
      </c>
      <c r="B112" s="96" t="s">
        <v>245</v>
      </c>
      <c r="C112" s="97" t="s">
        <v>324</v>
      </c>
      <c r="D112" s="98" t="s">
        <v>122</v>
      </c>
      <c r="E112" s="98" t="s">
        <v>74</v>
      </c>
      <c r="F112" s="99">
        <v>50</v>
      </c>
      <c r="G112" s="99"/>
      <c r="H112" s="100" t="s">
        <v>121</v>
      </c>
      <c r="I112" s="197">
        <v>200</v>
      </c>
      <c r="J112" s="101"/>
      <c r="K112" s="203">
        <v>1</v>
      </c>
      <c r="L112" s="94">
        <f>SUMIFS(Invulblad!G:G,Invulblad!A:A,H112,Invulblad!B:B,I112)*K112</f>
        <v>0</v>
      </c>
      <c r="M112" s="94">
        <f t="shared" si="3"/>
        <v>0</v>
      </c>
      <c r="N112" s="94">
        <f t="shared" si="4"/>
        <v>0</v>
      </c>
      <c r="O112" s="95">
        <f t="shared" si="5"/>
        <v>0</v>
      </c>
      <c r="P112" s="205"/>
    </row>
    <row r="113" spans="1:16" ht="16.5" customHeight="1">
      <c r="A113" s="153" t="s">
        <v>187</v>
      </c>
      <c r="B113" s="96" t="s">
        <v>245</v>
      </c>
      <c r="C113" s="97" t="s">
        <v>325</v>
      </c>
      <c r="D113" s="98" t="s">
        <v>116</v>
      </c>
      <c r="E113" s="98" t="s">
        <v>86</v>
      </c>
      <c r="F113" s="99">
        <v>24.32</v>
      </c>
      <c r="G113" s="99"/>
      <c r="H113" s="100" t="s">
        <v>117</v>
      </c>
      <c r="I113" s="197">
        <v>120</v>
      </c>
      <c r="J113" s="101"/>
      <c r="K113" s="203">
        <v>1</v>
      </c>
      <c r="L113" s="94">
        <f>SUMIFS(Invulblad!G:G,Invulblad!A:A,H113,Invulblad!B:B,I113)*K113</f>
        <v>0</v>
      </c>
      <c r="M113" s="94">
        <f t="shared" si="3"/>
        <v>0</v>
      </c>
      <c r="N113" s="94">
        <f t="shared" si="4"/>
        <v>0</v>
      </c>
      <c r="O113" s="95">
        <f t="shared" si="5"/>
        <v>0</v>
      </c>
      <c r="P113" s="205"/>
    </row>
    <row r="114" spans="1:16" ht="16.5" customHeight="1">
      <c r="A114" s="92" t="s">
        <v>187</v>
      </c>
      <c r="B114" s="96" t="s">
        <v>245</v>
      </c>
      <c r="C114" s="97" t="s">
        <v>326</v>
      </c>
      <c r="D114" s="98" t="s">
        <v>122</v>
      </c>
      <c r="E114" s="98" t="s">
        <v>74</v>
      </c>
      <c r="F114" s="99">
        <v>59.68</v>
      </c>
      <c r="G114" s="99"/>
      <c r="H114" s="100" t="s">
        <v>121</v>
      </c>
      <c r="I114" s="197">
        <v>200</v>
      </c>
      <c r="J114" s="101"/>
      <c r="K114" s="203">
        <v>1</v>
      </c>
      <c r="L114" s="94">
        <f>SUMIFS(Invulblad!G:G,Invulblad!A:A,H114,Invulblad!B:B,I114)*K114</f>
        <v>0</v>
      </c>
      <c r="M114" s="94">
        <f t="shared" si="3"/>
        <v>0</v>
      </c>
      <c r="N114" s="94">
        <f t="shared" si="4"/>
        <v>0</v>
      </c>
      <c r="O114" s="95">
        <f t="shared" si="5"/>
        <v>0</v>
      </c>
      <c r="P114" s="205"/>
    </row>
    <row r="115" spans="1:16" ht="16.5" customHeight="1">
      <c r="A115" s="92" t="s">
        <v>187</v>
      </c>
      <c r="B115" s="96" t="s">
        <v>245</v>
      </c>
      <c r="C115" s="97" t="s">
        <v>327</v>
      </c>
      <c r="D115" s="98" t="s">
        <v>195</v>
      </c>
      <c r="E115" s="98" t="s">
        <v>114</v>
      </c>
      <c r="F115" s="99">
        <v>15.8</v>
      </c>
      <c r="G115" s="99"/>
      <c r="H115" s="100" t="s">
        <v>149</v>
      </c>
      <c r="I115" s="197">
        <v>200</v>
      </c>
      <c r="J115" s="101"/>
      <c r="K115" s="203">
        <v>1</v>
      </c>
      <c r="L115" s="94">
        <f>SUMIFS(Invulblad!G:G,Invulblad!A:A,H115,Invulblad!B:B,I115)*K115</f>
        <v>0</v>
      </c>
      <c r="M115" s="94">
        <f t="shared" si="3"/>
        <v>0</v>
      </c>
      <c r="N115" s="94">
        <f t="shared" si="4"/>
        <v>0</v>
      </c>
      <c r="O115" s="95">
        <f t="shared" si="5"/>
        <v>0</v>
      </c>
      <c r="P115" s="205"/>
    </row>
    <row r="116" spans="1:16" ht="16.5" customHeight="1">
      <c r="A116" s="92" t="s">
        <v>187</v>
      </c>
      <c r="B116" s="96" t="s">
        <v>245</v>
      </c>
      <c r="C116" s="97" t="s">
        <v>328</v>
      </c>
      <c r="D116" s="98" t="s">
        <v>195</v>
      </c>
      <c r="E116" s="98" t="s">
        <v>114</v>
      </c>
      <c r="F116" s="99">
        <v>15.8</v>
      </c>
      <c r="G116" s="99"/>
      <c r="H116" s="100" t="s">
        <v>149</v>
      </c>
      <c r="I116" s="197">
        <v>200</v>
      </c>
      <c r="J116" s="101"/>
      <c r="K116" s="203">
        <v>1</v>
      </c>
      <c r="L116" s="94">
        <f>SUMIFS(Invulblad!G:G,Invulblad!A:A,H116,Invulblad!B:B,I116)*K116</f>
        <v>0</v>
      </c>
      <c r="M116" s="94">
        <f t="shared" si="3"/>
        <v>0</v>
      </c>
      <c r="N116" s="94">
        <f t="shared" si="4"/>
        <v>0</v>
      </c>
      <c r="O116" s="95">
        <f t="shared" si="5"/>
        <v>0</v>
      </c>
      <c r="P116" s="205"/>
    </row>
    <row r="117" spans="1:16" ht="16.5" customHeight="1">
      <c r="A117" s="92" t="s">
        <v>187</v>
      </c>
      <c r="B117" s="96" t="s">
        <v>245</v>
      </c>
      <c r="C117" s="97" t="s">
        <v>329</v>
      </c>
      <c r="D117" s="98" t="s">
        <v>330</v>
      </c>
      <c r="E117" s="98" t="s">
        <v>114</v>
      </c>
      <c r="F117" s="99">
        <v>4.05</v>
      </c>
      <c r="G117" s="99"/>
      <c r="H117" s="100" t="s">
        <v>149</v>
      </c>
      <c r="I117" s="197">
        <v>200</v>
      </c>
      <c r="J117" s="101"/>
      <c r="K117" s="203">
        <v>1</v>
      </c>
      <c r="L117" s="94">
        <f>SUMIFS(Invulblad!G:G,Invulblad!A:A,H117,Invulblad!B:B,I117)*K117</f>
        <v>0</v>
      </c>
      <c r="M117" s="94">
        <f t="shared" si="3"/>
        <v>0</v>
      </c>
      <c r="N117" s="94">
        <f t="shared" si="4"/>
        <v>0</v>
      </c>
      <c r="O117" s="95">
        <f t="shared" si="5"/>
        <v>0</v>
      </c>
      <c r="P117" s="205"/>
    </row>
    <row r="118" spans="1:16" ht="16.5" customHeight="1">
      <c r="A118" s="92" t="s">
        <v>187</v>
      </c>
      <c r="B118" s="96" t="s">
        <v>245</v>
      </c>
      <c r="C118" s="97" t="s">
        <v>331</v>
      </c>
      <c r="D118" s="98" t="s">
        <v>332</v>
      </c>
      <c r="E118" s="98" t="s">
        <v>86</v>
      </c>
      <c r="F118" s="99">
        <v>43.04</v>
      </c>
      <c r="G118" s="99"/>
      <c r="H118" s="100" t="s">
        <v>95</v>
      </c>
      <c r="I118" s="197">
        <v>200</v>
      </c>
      <c r="J118" s="101"/>
      <c r="K118" s="203">
        <v>1</v>
      </c>
      <c r="L118" s="94">
        <f>SUMIFS(Invulblad!G:G,Invulblad!A:A,H118,Invulblad!B:B,I118)*K118</f>
        <v>0</v>
      </c>
      <c r="M118" s="94">
        <f t="shared" si="3"/>
        <v>0</v>
      </c>
      <c r="N118" s="94">
        <f t="shared" si="4"/>
        <v>0</v>
      </c>
      <c r="O118" s="95">
        <f t="shared" si="5"/>
        <v>0</v>
      </c>
      <c r="P118" s="205"/>
    </row>
    <row r="119" spans="1:16" ht="16.5" customHeight="1">
      <c r="A119" s="92" t="s">
        <v>187</v>
      </c>
      <c r="B119" s="96" t="s">
        <v>245</v>
      </c>
      <c r="C119" s="97" t="s">
        <v>333</v>
      </c>
      <c r="D119" s="98" t="s">
        <v>116</v>
      </c>
      <c r="E119" s="98" t="s">
        <v>86</v>
      </c>
      <c r="F119" s="99">
        <v>24</v>
      </c>
      <c r="G119" s="99"/>
      <c r="H119" s="100" t="s">
        <v>117</v>
      </c>
      <c r="I119" s="197">
        <v>120</v>
      </c>
      <c r="J119" s="101"/>
      <c r="K119" s="203">
        <v>1</v>
      </c>
      <c r="L119" s="94">
        <f>SUMIFS(Invulblad!G:G,Invulblad!A:A,H119,Invulblad!B:B,I119)*K119</f>
        <v>0</v>
      </c>
      <c r="M119" s="94">
        <f t="shared" si="3"/>
        <v>0</v>
      </c>
      <c r="N119" s="94">
        <f t="shared" si="4"/>
        <v>0</v>
      </c>
      <c r="O119" s="95">
        <f t="shared" si="5"/>
        <v>0</v>
      </c>
      <c r="P119" s="205"/>
    </row>
    <row r="120" spans="1:16" ht="16.5" customHeight="1">
      <c r="A120" s="92" t="s">
        <v>187</v>
      </c>
      <c r="B120" s="96" t="s">
        <v>245</v>
      </c>
      <c r="C120" s="97" t="s">
        <v>334</v>
      </c>
      <c r="D120" s="98" t="s">
        <v>116</v>
      </c>
      <c r="E120" s="98" t="s">
        <v>86</v>
      </c>
      <c r="F120" s="99">
        <v>14.81</v>
      </c>
      <c r="G120" s="99"/>
      <c r="H120" s="100" t="s">
        <v>117</v>
      </c>
      <c r="I120" s="197">
        <v>120</v>
      </c>
      <c r="J120" s="101"/>
      <c r="K120" s="203">
        <v>1</v>
      </c>
      <c r="L120" s="94">
        <f>SUMIFS(Invulblad!G:G,Invulblad!A:A,H120,Invulblad!B:B,I120)*K120</f>
        <v>0</v>
      </c>
      <c r="M120" s="94">
        <f t="shared" si="3"/>
        <v>0</v>
      </c>
      <c r="N120" s="94">
        <f t="shared" si="4"/>
        <v>0</v>
      </c>
      <c r="O120" s="95">
        <f t="shared" si="5"/>
        <v>0</v>
      </c>
      <c r="P120" s="205"/>
    </row>
    <row r="121" spans="1:16" ht="16.5" customHeight="1">
      <c r="A121" s="92" t="s">
        <v>187</v>
      </c>
      <c r="B121" s="96" t="s">
        <v>245</v>
      </c>
      <c r="C121" s="97" t="s">
        <v>335</v>
      </c>
      <c r="D121" s="98" t="s">
        <v>336</v>
      </c>
      <c r="E121" s="98" t="s">
        <v>86</v>
      </c>
      <c r="F121" s="99">
        <v>6.65</v>
      </c>
      <c r="G121" s="99"/>
      <c r="H121" s="100" t="s">
        <v>160</v>
      </c>
      <c r="I121" s="197">
        <v>200</v>
      </c>
      <c r="J121" s="101"/>
      <c r="K121" s="203">
        <v>1</v>
      </c>
      <c r="L121" s="94">
        <f>SUMIFS(Invulblad!G:G,Invulblad!A:A,H121,Invulblad!B:B,I121)*K121</f>
        <v>0</v>
      </c>
      <c r="M121" s="94">
        <f t="shared" si="3"/>
        <v>0</v>
      </c>
      <c r="N121" s="94">
        <f t="shared" si="4"/>
        <v>0</v>
      </c>
      <c r="O121" s="95">
        <f t="shared" si="5"/>
        <v>0</v>
      </c>
      <c r="P121" s="205"/>
    </row>
    <row r="122" spans="1:16" ht="16.5" customHeight="1">
      <c r="A122" s="92" t="s">
        <v>187</v>
      </c>
      <c r="B122" s="96" t="s">
        <v>245</v>
      </c>
      <c r="C122" s="97" t="s">
        <v>337</v>
      </c>
      <c r="D122" s="98" t="s">
        <v>116</v>
      </c>
      <c r="E122" s="98" t="s">
        <v>86</v>
      </c>
      <c r="F122" s="99">
        <v>12.25</v>
      </c>
      <c r="G122" s="99"/>
      <c r="H122" s="100" t="s">
        <v>117</v>
      </c>
      <c r="I122" s="197">
        <v>120</v>
      </c>
      <c r="J122" s="101"/>
      <c r="K122" s="203">
        <v>1</v>
      </c>
      <c r="L122" s="94">
        <f>SUMIFS(Invulblad!G:G,Invulblad!A:A,H122,Invulblad!B:B,I122)*K122</f>
        <v>0</v>
      </c>
      <c r="M122" s="94">
        <f t="shared" si="3"/>
        <v>0</v>
      </c>
      <c r="N122" s="94">
        <f t="shared" si="4"/>
        <v>0</v>
      </c>
      <c r="O122" s="95">
        <f t="shared" si="5"/>
        <v>0</v>
      </c>
      <c r="P122" s="205"/>
    </row>
    <row r="123" spans="1:16" ht="16.5" customHeight="1">
      <c r="A123" s="92" t="s">
        <v>187</v>
      </c>
      <c r="B123" s="96" t="s">
        <v>245</v>
      </c>
      <c r="C123" s="97" t="s">
        <v>338</v>
      </c>
      <c r="D123" s="98" t="s">
        <v>116</v>
      </c>
      <c r="E123" s="98" t="s">
        <v>86</v>
      </c>
      <c r="F123" s="99">
        <v>26.6</v>
      </c>
      <c r="G123" s="99"/>
      <c r="H123" s="100" t="s">
        <v>117</v>
      </c>
      <c r="I123" s="197">
        <v>120</v>
      </c>
      <c r="J123" s="101"/>
      <c r="K123" s="203">
        <v>1</v>
      </c>
      <c r="L123" s="94">
        <f>SUMIFS(Invulblad!G:G,Invulblad!A:A,H123,Invulblad!B:B,I123)*K123</f>
        <v>0</v>
      </c>
      <c r="M123" s="94">
        <f t="shared" si="3"/>
        <v>0</v>
      </c>
      <c r="N123" s="94">
        <f t="shared" si="4"/>
        <v>0</v>
      </c>
      <c r="O123" s="95">
        <f t="shared" si="5"/>
        <v>0</v>
      </c>
      <c r="P123" s="205"/>
    </row>
    <row r="124" spans="1:16" ht="16.5" customHeight="1">
      <c r="A124" s="92" t="s">
        <v>187</v>
      </c>
      <c r="B124" s="96" t="s">
        <v>245</v>
      </c>
      <c r="C124" s="97" t="s">
        <v>339</v>
      </c>
      <c r="D124" s="98" t="s">
        <v>116</v>
      </c>
      <c r="E124" s="98" t="s">
        <v>86</v>
      </c>
      <c r="F124" s="99">
        <v>23.5</v>
      </c>
      <c r="G124" s="99"/>
      <c r="H124" s="100" t="s">
        <v>117</v>
      </c>
      <c r="I124" s="197">
        <v>120</v>
      </c>
      <c r="J124" s="101"/>
      <c r="K124" s="203">
        <v>1</v>
      </c>
      <c r="L124" s="94">
        <f>SUMIFS(Invulblad!G:G,Invulblad!A:A,H124,Invulblad!B:B,I124)*K124</f>
        <v>0</v>
      </c>
      <c r="M124" s="94">
        <f t="shared" si="3"/>
        <v>0</v>
      </c>
      <c r="N124" s="94">
        <f t="shared" si="4"/>
        <v>0</v>
      </c>
      <c r="O124" s="95">
        <f t="shared" si="5"/>
        <v>0</v>
      </c>
      <c r="P124" s="205"/>
    </row>
    <row r="125" spans="1:16" ht="16.5" customHeight="1">
      <c r="A125" s="92" t="s">
        <v>187</v>
      </c>
      <c r="B125" s="96" t="s">
        <v>245</v>
      </c>
      <c r="C125" s="97" t="s">
        <v>340</v>
      </c>
      <c r="D125" s="98" t="s">
        <v>116</v>
      </c>
      <c r="E125" s="98" t="s">
        <v>86</v>
      </c>
      <c r="F125" s="99">
        <v>12.5</v>
      </c>
      <c r="G125" s="99"/>
      <c r="H125" s="100" t="s">
        <v>117</v>
      </c>
      <c r="I125" s="197">
        <v>120</v>
      </c>
      <c r="J125" s="101"/>
      <c r="K125" s="203">
        <v>1</v>
      </c>
      <c r="L125" s="94">
        <f>SUMIFS(Invulblad!G:G,Invulblad!A:A,H125,Invulblad!B:B,I125)*K125</f>
        <v>0</v>
      </c>
      <c r="M125" s="94">
        <f t="shared" si="3"/>
        <v>0</v>
      </c>
      <c r="N125" s="94">
        <f t="shared" si="4"/>
        <v>0</v>
      </c>
      <c r="O125" s="95">
        <f t="shared" si="5"/>
        <v>0</v>
      </c>
      <c r="P125" s="205"/>
    </row>
    <row r="126" spans="1:16" ht="16.5" customHeight="1">
      <c r="A126" s="92" t="s">
        <v>187</v>
      </c>
      <c r="B126" s="96" t="s">
        <v>245</v>
      </c>
      <c r="C126" s="97" t="s">
        <v>341</v>
      </c>
      <c r="D126" s="98" t="s">
        <v>116</v>
      </c>
      <c r="E126" s="98" t="s">
        <v>86</v>
      </c>
      <c r="F126" s="99">
        <v>12</v>
      </c>
      <c r="G126" s="194"/>
      <c r="H126" s="100" t="s">
        <v>117</v>
      </c>
      <c r="I126" s="197">
        <v>120</v>
      </c>
      <c r="J126" s="101"/>
      <c r="K126" s="203">
        <v>1</v>
      </c>
      <c r="L126" s="94">
        <f>SUMIFS(Invulblad!G:G,Invulblad!A:A,H126,Invulblad!B:B,I126)*K126</f>
        <v>0</v>
      </c>
      <c r="M126" s="94">
        <f t="shared" si="3"/>
        <v>0</v>
      </c>
      <c r="N126" s="94">
        <f t="shared" si="4"/>
        <v>0</v>
      </c>
      <c r="O126" s="95">
        <f t="shared" si="5"/>
        <v>0</v>
      </c>
      <c r="P126" s="205"/>
    </row>
    <row r="127" spans="1:16" ht="16.5" customHeight="1">
      <c r="A127" s="92" t="s">
        <v>187</v>
      </c>
      <c r="B127" s="96" t="s">
        <v>245</v>
      </c>
      <c r="C127" s="97" t="s">
        <v>342</v>
      </c>
      <c r="D127" s="98" t="s">
        <v>116</v>
      </c>
      <c r="E127" s="98" t="s">
        <v>86</v>
      </c>
      <c r="F127" s="99">
        <v>43.11</v>
      </c>
      <c r="G127" s="99"/>
      <c r="H127" s="100" t="s">
        <v>117</v>
      </c>
      <c r="I127" s="197">
        <v>120</v>
      </c>
      <c r="J127" s="101"/>
      <c r="K127" s="203">
        <v>1</v>
      </c>
      <c r="L127" s="94">
        <f>SUMIFS(Invulblad!G:G,Invulblad!A:A,H127,Invulblad!B:B,I127)*K127</f>
        <v>0</v>
      </c>
      <c r="M127" s="94">
        <f t="shared" si="3"/>
        <v>0</v>
      </c>
      <c r="N127" s="94">
        <f t="shared" si="4"/>
        <v>0</v>
      </c>
      <c r="O127" s="95">
        <f t="shared" si="5"/>
        <v>0</v>
      </c>
      <c r="P127" s="205"/>
    </row>
    <row r="128" spans="1:16" ht="16.5" customHeight="1">
      <c r="A128" s="92" t="s">
        <v>187</v>
      </c>
      <c r="B128" s="96" t="s">
        <v>245</v>
      </c>
      <c r="C128" s="97" t="s">
        <v>343</v>
      </c>
      <c r="D128" s="98" t="s">
        <v>116</v>
      </c>
      <c r="E128" s="98" t="s">
        <v>86</v>
      </c>
      <c r="F128" s="99">
        <v>23</v>
      </c>
      <c r="G128" s="99"/>
      <c r="H128" s="100" t="s">
        <v>117</v>
      </c>
      <c r="I128" s="197">
        <v>120</v>
      </c>
      <c r="J128" s="101"/>
      <c r="K128" s="203">
        <v>1</v>
      </c>
      <c r="L128" s="94">
        <f>SUMIFS(Invulblad!G:G,Invulblad!A:A,H128,Invulblad!B:B,I128)*K128</f>
        <v>0</v>
      </c>
      <c r="M128" s="94">
        <f t="shared" si="3"/>
        <v>0</v>
      </c>
      <c r="N128" s="94">
        <f t="shared" si="4"/>
        <v>0</v>
      </c>
      <c r="O128" s="95">
        <f t="shared" si="5"/>
        <v>0</v>
      </c>
      <c r="P128" s="205"/>
    </row>
    <row r="129" spans="1:16" ht="16.5" customHeight="1">
      <c r="A129" s="153" t="s">
        <v>187</v>
      </c>
      <c r="B129" s="96" t="s">
        <v>245</v>
      </c>
      <c r="C129" s="97" t="s">
        <v>344</v>
      </c>
      <c r="D129" s="98" t="s">
        <v>116</v>
      </c>
      <c r="E129" s="98" t="s">
        <v>86</v>
      </c>
      <c r="F129" s="99">
        <v>23.73</v>
      </c>
      <c r="G129" s="99"/>
      <c r="H129" s="100" t="s">
        <v>117</v>
      </c>
      <c r="I129" s="197">
        <v>120</v>
      </c>
      <c r="J129" s="101"/>
      <c r="K129" s="203">
        <v>1</v>
      </c>
      <c r="L129" s="94">
        <f>SUMIFS(Invulblad!G:G,Invulblad!A:A,H129,Invulblad!B:B,I129)*K129</f>
        <v>0</v>
      </c>
      <c r="M129" s="94">
        <f t="shared" si="3"/>
        <v>0</v>
      </c>
      <c r="N129" s="94">
        <f t="shared" si="4"/>
        <v>0</v>
      </c>
      <c r="O129" s="95">
        <f t="shared" si="5"/>
        <v>0</v>
      </c>
      <c r="P129" s="205"/>
    </row>
    <row r="130" spans="1:16" ht="16.5" customHeight="1">
      <c r="A130" s="92" t="s">
        <v>187</v>
      </c>
      <c r="B130" s="96" t="s">
        <v>245</v>
      </c>
      <c r="C130" s="97" t="s">
        <v>345</v>
      </c>
      <c r="D130" s="98" t="s">
        <v>116</v>
      </c>
      <c r="E130" s="98" t="s">
        <v>86</v>
      </c>
      <c r="F130" s="99">
        <v>40</v>
      </c>
      <c r="G130" s="99"/>
      <c r="H130" s="100" t="s">
        <v>117</v>
      </c>
      <c r="I130" s="197">
        <v>120</v>
      </c>
      <c r="J130" s="101"/>
      <c r="K130" s="203">
        <v>1</v>
      </c>
      <c r="L130" s="94">
        <f>SUMIFS(Invulblad!G:G,Invulblad!A:A,H130,Invulblad!B:B,I130)*K130</f>
        <v>0</v>
      </c>
      <c r="M130" s="94">
        <f t="shared" si="3"/>
        <v>0</v>
      </c>
      <c r="N130" s="94">
        <f t="shared" si="4"/>
        <v>0</v>
      </c>
      <c r="O130" s="95">
        <f t="shared" si="5"/>
        <v>0</v>
      </c>
      <c r="P130" s="205"/>
    </row>
    <row r="131" spans="1:16" ht="16.5" customHeight="1">
      <c r="A131" s="92" t="s">
        <v>187</v>
      </c>
      <c r="B131" s="96" t="s">
        <v>245</v>
      </c>
      <c r="C131" s="97" t="s">
        <v>346</v>
      </c>
      <c r="D131" s="98" t="s">
        <v>116</v>
      </c>
      <c r="E131" s="98" t="s">
        <v>86</v>
      </c>
      <c r="F131" s="99">
        <v>22.53</v>
      </c>
      <c r="G131" s="99"/>
      <c r="H131" s="100" t="s">
        <v>117</v>
      </c>
      <c r="I131" s="197">
        <v>120</v>
      </c>
      <c r="J131" s="101"/>
      <c r="K131" s="203">
        <v>1</v>
      </c>
      <c r="L131" s="94">
        <f>SUMIFS(Invulblad!G:G,Invulblad!A:A,H131,Invulblad!B:B,I131)*K131</f>
        <v>0</v>
      </c>
      <c r="M131" s="94">
        <f t="shared" si="3"/>
        <v>0</v>
      </c>
      <c r="N131" s="94">
        <f t="shared" si="4"/>
        <v>0</v>
      </c>
      <c r="O131" s="95">
        <f t="shared" si="5"/>
        <v>0</v>
      </c>
      <c r="P131" s="205"/>
    </row>
    <row r="132" spans="1:16" ht="16.5" customHeight="1">
      <c r="A132" s="92" t="s">
        <v>187</v>
      </c>
      <c r="B132" s="96" t="s">
        <v>245</v>
      </c>
      <c r="C132" s="97" t="s">
        <v>347</v>
      </c>
      <c r="D132" s="98" t="s">
        <v>116</v>
      </c>
      <c r="E132" s="98" t="s">
        <v>86</v>
      </c>
      <c r="F132" s="99">
        <v>23</v>
      </c>
      <c r="G132" s="99"/>
      <c r="H132" s="100" t="s">
        <v>117</v>
      </c>
      <c r="I132" s="197">
        <v>120</v>
      </c>
      <c r="J132" s="101"/>
      <c r="K132" s="203">
        <v>1</v>
      </c>
      <c r="L132" s="94">
        <f>SUMIFS(Invulblad!G:G,Invulblad!A:A,H132,Invulblad!B:B,I132)*K132</f>
        <v>0</v>
      </c>
      <c r="M132" s="94">
        <f t="shared" si="3"/>
        <v>0</v>
      </c>
      <c r="N132" s="94">
        <f t="shared" si="4"/>
        <v>0</v>
      </c>
      <c r="O132" s="95">
        <f t="shared" si="5"/>
        <v>0</v>
      </c>
      <c r="P132" s="205"/>
    </row>
    <row r="133" spans="1:16" ht="16.5" customHeight="1">
      <c r="A133" s="92" t="s">
        <v>187</v>
      </c>
      <c r="B133" s="96" t="s">
        <v>245</v>
      </c>
      <c r="C133" s="97" t="s">
        <v>348</v>
      </c>
      <c r="D133" s="98" t="s">
        <v>116</v>
      </c>
      <c r="E133" s="98" t="s">
        <v>86</v>
      </c>
      <c r="F133" s="99">
        <v>19.18</v>
      </c>
      <c r="G133" s="99"/>
      <c r="H133" s="100" t="s">
        <v>117</v>
      </c>
      <c r="I133" s="197">
        <v>120</v>
      </c>
      <c r="J133" s="101"/>
      <c r="K133" s="203">
        <v>1</v>
      </c>
      <c r="L133" s="94">
        <f>SUMIFS(Invulblad!G:G,Invulblad!A:A,H133,Invulblad!B:B,I133)*K133</f>
        <v>0</v>
      </c>
      <c r="M133" s="94">
        <f t="shared" si="3"/>
        <v>0</v>
      </c>
      <c r="N133" s="94">
        <f t="shared" si="4"/>
        <v>0</v>
      </c>
      <c r="O133" s="95">
        <f t="shared" si="5"/>
        <v>0</v>
      </c>
      <c r="P133" s="205"/>
    </row>
    <row r="134" spans="1:16" ht="16.5" customHeight="1">
      <c r="A134" s="92" t="s">
        <v>187</v>
      </c>
      <c r="B134" s="96" t="s">
        <v>245</v>
      </c>
      <c r="C134" s="97" t="s">
        <v>349</v>
      </c>
      <c r="D134" s="98" t="s">
        <v>116</v>
      </c>
      <c r="E134" s="98" t="s">
        <v>86</v>
      </c>
      <c r="F134" s="99">
        <v>20</v>
      </c>
      <c r="G134" s="99"/>
      <c r="H134" s="100" t="s">
        <v>117</v>
      </c>
      <c r="I134" s="197">
        <v>120</v>
      </c>
      <c r="J134" s="101"/>
      <c r="K134" s="203">
        <v>1</v>
      </c>
      <c r="L134" s="94">
        <f>SUMIFS(Invulblad!G:G,Invulblad!A:A,H134,Invulblad!B:B,I134)*K134</f>
        <v>0</v>
      </c>
      <c r="M134" s="94">
        <f t="shared" si="3"/>
        <v>0</v>
      </c>
      <c r="N134" s="94">
        <f t="shared" si="4"/>
        <v>0</v>
      </c>
      <c r="O134" s="95">
        <f t="shared" si="5"/>
        <v>0</v>
      </c>
      <c r="P134" s="205"/>
    </row>
    <row r="135" spans="1:16" ht="16.5" customHeight="1">
      <c r="A135" s="92" t="s">
        <v>187</v>
      </c>
      <c r="B135" s="96" t="s">
        <v>245</v>
      </c>
      <c r="C135" s="97" t="s">
        <v>350</v>
      </c>
      <c r="D135" s="98" t="s">
        <v>116</v>
      </c>
      <c r="E135" s="98" t="s">
        <v>86</v>
      </c>
      <c r="F135" s="99">
        <v>19.18</v>
      </c>
      <c r="G135" s="99"/>
      <c r="H135" s="100" t="s">
        <v>117</v>
      </c>
      <c r="I135" s="197">
        <v>120</v>
      </c>
      <c r="J135" s="101"/>
      <c r="K135" s="203">
        <v>1</v>
      </c>
      <c r="L135" s="94">
        <f>SUMIFS(Invulblad!G:G,Invulblad!A:A,H135,Invulblad!B:B,I135)*K135</f>
        <v>0</v>
      </c>
      <c r="M135" s="94">
        <f t="shared" si="3"/>
        <v>0</v>
      </c>
      <c r="N135" s="94">
        <f t="shared" si="4"/>
        <v>0</v>
      </c>
      <c r="O135" s="95">
        <f t="shared" si="5"/>
        <v>0</v>
      </c>
      <c r="P135" s="205"/>
    </row>
    <row r="136" spans="1:16" ht="16.5" customHeight="1">
      <c r="A136" s="92" t="s">
        <v>187</v>
      </c>
      <c r="B136" s="96" t="s">
        <v>245</v>
      </c>
      <c r="C136" s="97" t="s">
        <v>350</v>
      </c>
      <c r="D136" s="98" t="s">
        <v>116</v>
      </c>
      <c r="E136" s="98" t="s">
        <v>86</v>
      </c>
      <c r="F136" s="99">
        <v>18</v>
      </c>
      <c r="G136" s="99"/>
      <c r="H136" s="100" t="s">
        <v>117</v>
      </c>
      <c r="I136" s="197">
        <v>120</v>
      </c>
      <c r="J136" s="101"/>
      <c r="K136" s="203">
        <v>1</v>
      </c>
      <c r="L136" s="94">
        <f>SUMIFS(Invulblad!G:G,Invulblad!A:A,H136,Invulblad!B:B,I136)*K136</f>
        <v>0</v>
      </c>
      <c r="M136" s="94">
        <f t="shared" si="3"/>
        <v>0</v>
      </c>
      <c r="N136" s="94">
        <f t="shared" si="4"/>
        <v>0</v>
      </c>
      <c r="O136" s="95">
        <f t="shared" si="5"/>
        <v>0</v>
      </c>
      <c r="P136" s="205"/>
    </row>
    <row r="137" spans="1:16" ht="16.5" customHeight="1">
      <c r="A137" s="92" t="s">
        <v>187</v>
      </c>
      <c r="B137" s="96" t="s">
        <v>245</v>
      </c>
      <c r="C137" s="97" t="s">
        <v>351</v>
      </c>
      <c r="D137" s="98" t="s">
        <v>116</v>
      </c>
      <c r="E137" s="98" t="s">
        <v>86</v>
      </c>
      <c r="F137" s="99">
        <v>18.8</v>
      </c>
      <c r="G137" s="99"/>
      <c r="H137" s="100" t="s">
        <v>117</v>
      </c>
      <c r="I137" s="197">
        <v>120</v>
      </c>
      <c r="J137" s="101"/>
      <c r="K137" s="203">
        <v>1</v>
      </c>
      <c r="L137" s="94">
        <f>SUMIFS(Invulblad!G:G,Invulblad!A:A,H137,Invulblad!B:B,I137)*K137</f>
        <v>0</v>
      </c>
      <c r="M137" s="94">
        <f t="shared" si="3"/>
        <v>0</v>
      </c>
      <c r="N137" s="94">
        <f t="shared" si="4"/>
        <v>0</v>
      </c>
      <c r="O137" s="95">
        <f t="shared" si="5"/>
        <v>0</v>
      </c>
      <c r="P137" s="205"/>
    </row>
    <row r="138" spans="1:16" ht="16.5" customHeight="1">
      <c r="A138" s="92" t="s">
        <v>187</v>
      </c>
      <c r="B138" s="96" t="s">
        <v>245</v>
      </c>
      <c r="C138" s="97" t="s">
        <v>352</v>
      </c>
      <c r="D138" s="98" t="s">
        <v>116</v>
      </c>
      <c r="E138" s="98" t="s">
        <v>86</v>
      </c>
      <c r="F138" s="99">
        <v>13.1</v>
      </c>
      <c r="G138" s="99"/>
      <c r="H138" s="100" t="s">
        <v>117</v>
      </c>
      <c r="I138" s="197">
        <v>120</v>
      </c>
      <c r="J138" s="101"/>
      <c r="K138" s="203">
        <v>1</v>
      </c>
      <c r="L138" s="94">
        <f>SUMIFS(Invulblad!G:G,Invulblad!A:A,H138,Invulblad!B:B,I138)*K138</f>
        <v>0</v>
      </c>
      <c r="M138" s="94">
        <f t="shared" si="3"/>
        <v>0</v>
      </c>
      <c r="N138" s="94">
        <f t="shared" si="4"/>
        <v>0</v>
      </c>
      <c r="O138" s="95">
        <f t="shared" si="5"/>
        <v>0</v>
      </c>
      <c r="P138" s="205"/>
    </row>
    <row r="139" spans="1:16" ht="16.5" customHeight="1">
      <c r="A139" s="92" t="s">
        <v>187</v>
      </c>
      <c r="B139" s="96" t="s">
        <v>245</v>
      </c>
      <c r="C139" s="97" t="s">
        <v>353</v>
      </c>
      <c r="D139" s="98" t="s">
        <v>116</v>
      </c>
      <c r="E139" s="98" t="s">
        <v>86</v>
      </c>
      <c r="F139" s="99">
        <v>13.1</v>
      </c>
      <c r="G139" s="99"/>
      <c r="H139" s="100" t="s">
        <v>117</v>
      </c>
      <c r="I139" s="197">
        <v>120</v>
      </c>
      <c r="J139" s="101"/>
      <c r="K139" s="203">
        <v>1</v>
      </c>
      <c r="L139" s="94">
        <f>SUMIFS(Invulblad!G:G,Invulblad!A:A,H139,Invulblad!B:B,I139)*K139</f>
        <v>0</v>
      </c>
      <c r="M139" s="94">
        <f t="shared" si="3"/>
        <v>0</v>
      </c>
      <c r="N139" s="94">
        <f t="shared" si="4"/>
        <v>0</v>
      </c>
      <c r="O139" s="95">
        <f t="shared" si="5"/>
        <v>0</v>
      </c>
      <c r="P139" s="205"/>
    </row>
    <row r="140" spans="1:16" ht="16.5" customHeight="1">
      <c r="A140" s="92" t="s">
        <v>187</v>
      </c>
      <c r="B140" s="96" t="s">
        <v>245</v>
      </c>
      <c r="C140" s="97" t="s">
        <v>354</v>
      </c>
      <c r="D140" s="98" t="s">
        <v>355</v>
      </c>
      <c r="E140" s="98" t="s">
        <v>74</v>
      </c>
      <c r="F140" s="99">
        <v>19</v>
      </c>
      <c r="G140" s="99"/>
      <c r="H140" s="100" t="s">
        <v>99</v>
      </c>
      <c r="I140" s="197">
        <v>200</v>
      </c>
      <c r="J140" s="101"/>
      <c r="K140" s="203">
        <v>1</v>
      </c>
      <c r="L140" s="94">
        <f>SUMIFS(Invulblad!G:G,Invulblad!A:A,H140,Invulblad!B:B,I140)*K140</f>
        <v>0</v>
      </c>
      <c r="M140" s="94">
        <f t="shared" ref="M140:M203" si="6">+L140*F140</f>
        <v>0</v>
      </c>
      <c r="N140" s="94">
        <f t="shared" ref="N140:N203" si="7">N$9</f>
        <v>0</v>
      </c>
      <c r="O140" s="95">
        <f t="shared" ref="O140:O203" si="8">+N140*M140</f>
        <v>0</v>
      </c>
      <c r="P140" s="205"/>
    </row>
    <row r="141" spans="1:16" ht="16.5" customHeight="1">
      <c r="A141" s="153" t="s">
        <v>187</v>
      </c>
      <c r="B141" s="96" t="s">
        <v>245</v>
      </c>
      <c r="C141" s="97" t="s">
        <v>356</v>
      </c>
      <c r="D141" s="98" t="s">
        <v>116</v>
      </c>
      <c r="E141" s="98" t="s">
        <v>86</v>
      </c>
      <c r="F141" s="99">
        <v>9.5</v>
      </c>
      <c r="G141" s="99"/>
      <c r="H141" s="100" t="s">
        <v>117</v>
      </c>
      <c r="I141" s="197">
        <v>120</v>
      </c>
      <c r="J141" s="101"/>
      <c r="K141" s="203">
        <v>1</v>
      </c>
      <c r="L141" s="94">
        <f>SUMIFS(Invulblad!G:G,Invulblad!A:A,H141,Invulblad!B:B,I141)*K141</f>
        <v>0</v>
      </c>
      <c r="M141" s="94">
        <f t="shared" si="6"/>
        <v>0</v>
      </c>
      <c r="N141" s="94">
        <f t="shared" si="7"/>
        <v>0</v>
      </c>
      <c r="O141" s="95">
        <f t="shared" si="8"/>
        <v>0</v>
      </c>
      <c r="P141" s="205"/>
    </row>
    <row r="142" spans="1:16" ht="16.5" customHeight="1">
      <c r="A142" s="92" t="s">
        <v>187</v>
      </c>
      <c r="B142" s="96" t="s">
        <v>245</v>
      </c>
      <c r="C142" s="97" t="s">
        <v>357</v>
      </c>
      <c r="D142" s="98" t="s">
        <v>116</v>
      </c>
      <c r="E142" s="98" t="s">
        <v>86</v>
      </c>
      <c r="F142" s="99">
        <v>53</v>
      </c>
      <c r="G142" s="99"/>
      <c r="H142" s="100" t="s">
        <v>117</v>
      </c>
      <c r="I142" s="197">
        <v>120</v>
      </c>
      <c r="J142" s="101"/>
      <c r="K142" s="203">
        <v>1</v>
      </c>
      <c r="L142" s="94">
        <f>SUMIFS(Invulblad!G:G,Invulblad!A:A,H142,Invulblad!B:B,I142)*K142</f>
        <v>0</v>
      </c>
      <c r="M142" s="94">
        <f t="shared" si="6"/>
        <v>0</v>
      </c>
      <c r="N142" s="94">
        <f t="shared" si="7"/>
        <v>0</v>
      </c>
      <c r="O142" s="95">
        <f t="shared" si="8"/>
        <v>0</v>
      </c>
      <c r="P142" s="205"/>
    </row>
    <row r="143" spans="1:16" ht="16.5" customHeight="1">
      <c r="A143" s="92" t="s">
        <v>187</v>
      </c>
      <c r="B143" s="96" t="s">
        <v>245</v>
      </c>
      <c r="C143" s="97" t="s">
        <v>358</v>
      </c>
      <c r="D143" s="98" t="s">
        <v>195</v>
      </c>
      <c r="E143" s="98" t="s">
        <v>114</v>
      </c>
      <c r="F143" s="99">
        <v>6.3</v>
      </c>
      <c r="G143" s="99"/>
      <c r="H143" s="100" t="s">
        <v>149</v>
      </c>
      <c r="I143" s="197">
        <v>200</v>
      </c>
      <c r="J143" s="101"/>
      <c r="K143" s="203">
        <v>1</v>
      </c>
      <c r="L143" s="94">
        <f>SUMIFS(Invulblad!G:G,Invulblad!A:A,H143,Invulblad!B:B,I143)*K143</f>
        <v>0</v>
      </c>
      <c r="M143" s="94">
        <f t="shared" si="6"/>
        <v>0</v>
      </c>
      <c r="N143" s="94">
        <f t="shared" si="7"/>
        <v>0</v>
      </c>
      <c r="O143" s="95">
        <f t="shared" si="8"/>
        <v>0</v>
      </c>
      <c r="P143" s="205"/>
    </row>
    <row r="144" spans="1:16" ht="16.5" customHeight="1">
      <c r="A144" s="92" t="s">
        <v>187</v>
      </c>
      <c r="B144" s="96" t="s">
        <v>245</v>
      </c>
      <c r="C144" s="97" t="s">
        <v>359</v>
      </c>
      <c r="D144" s="98" t="s">
        <v>195</v>
      </c>
      <c r="E144" s="98" t="s">
        <v>114</v>
      </c>
      <c r="F144" s="99">
        <v>6.3</v>
      </c>
      <c r="G144" s="99"/>
      <c r="H144" s="100" t="s">
        <v>149</v>
      </c>
      <c r="I144" s="197">
        <v>200</v>
      </c>
      <c r="J144" s="101"/>
      <c r="K144" s="203">
        <v>1</v>
      </c>
      <c r="L144" s="94">
        <f>SUMIFS(Invulblad!G:G,Invulblad!A:A,H144,Invulblad!B:B,I144)*K144</f>
        <v>0</v>
      </c>
      <c r="M144" s="94">
        <f t="shared" si="6"/>
        <v>0</v>
      </c>
      <c r="N144" s="94">
        <f t="shared" si="7"/>
        <v>0</v>
      </c>
      <c r="O144" s="95">
        <f t="shared" si="8"/>
        <v>0</v>
      </c>
      <c r="P144" s="205"/>
    </row>
    <row r="145" spans="1:16" ht="16.5" customHeight="1">
      <c r="A145" s="92" t="s">
        <v>187</v>
      </c>
      <c r="B145" s="96" t="s">
        <v>245</v>
      </c>
      <c r="C145" s="97" t="s">
        <v>360</v>
      </c>
      <c r="D145" s="98" t="s">
        <v>116</v>
      </c>
      <c r="E145" s="98" t="s">
        <v>86</v>
      </c>
      <c r="F145" s="99">
        <v>10.5</v>
      </c>
      <c r="G145" s="99"/>
      <c r="H145" s="100" t="s">
        <v>117</v>
      </c>
      <c r="I145" s="197">
        <v>120</v>
      </c>
      <c r="J145" s="101"/>
      <c r="K145" s="203">
        <v>1</v>
      </c>
      <c r="L145" s="94">
        <f>SUMIFS(Invulblad!G:G,Invulblad!A:A,H145,Invulblad!B:B,I145)*K145</f>
        <v>0</v>
      </c>
      <c r="M145" s="94">
        <f t="shared" si="6"/>
        <v>0</v>
      </c>
      <c r="N145" s="94">
        <f t="shared" si="7"/>
        <v>0</v>
      </c>
      <c r="O145" s="95">
        <f t="shared" si="8"/>
        <v>0</v>
      </c>
      <c r="P145" s="205"/>
    </row>
    <row r="146" spans="1:16" ht="16.5" customHeight="1">
      <c r="A146" s="92" t="s">
        <v>187</v>
      </c>
      <c r="B146" s="96" t="s">
        <v>245</v>
      </c>
      <c r="C146" s="97" t="s">
        <v>361</v>
      </c>
      <c r="D146" s="98" t="s">
        <v>362</v>
      </c>
      <c r="E146" s="98" t="s">
        <v>97</v>
      </c>
      <c r="F146" s="99">
        <v>107</v>
      </c>
      <c r="G146" s="99"/>
      <c r="H146" s="100" t="s">
        <v>142</v>
      </c>
      <c r="I146" s="197">
        <v>200</v>
      </c>
      <c r="J146" s="101"/>
      <c r="K146" s="203">
        <v>1</v>
      </c>
      <c r="L146" s="94">
        <f>SUMIFS(Invulblad!G:G,Invulblad!A:A,H146,Invulblad!B:B,I146)*K146</f>
        <v>0</v>
      </c>
      <c r="M146" s="94">
        <f t="shared" si="6"/>
        <v>0</v>
      </c>
      <c r="N146" s="94">
        <f t="shared" si="7"/>
        <v>0</v>
      </c>
      <c r="O146" s="95">
        <f t="shared" si="8"/>
        <v>0</v>
      </c>
      <c r="P146" s="205"/>
    </row>
    <row r="147" spans="1:16" ht="16.5" customHeight="1">
      <c r="A147" s="92" t="s">
        <v>187</v>
      </c>
      <c r="B147" s="96" t="s">
        <v>245</v>
      </c>
      <c r="C147" s="97" t="s">
        <v>363</v>
      </c>
      <c r="D147" s="98" t="s">
        <v>195</v>
      </c>
      <c r="E147" s="98" t="s">
        <v>114</v>
      </c>
      <c r="F147" s="99">
        <v>6.3</v>
      </c>
      <c r="G147" s="99"/>
      <c r="H147" s="100" t="s">
        <v>149</v>
      </c>
      <c r="I147" s="197">
        <v>200</v>
      </c>
      <c r="J147" s="101"/>
      <c r="K147" s="203">
        <v>1</v>
      </c>
      <c r="L147" s="94">
        <f>SUMIFS(Invulblad!G:G,Invulblad!A:A,H147,Invulblad!B:B,I147)*K147</f>
        <v>0</v>
      </c>
      <c r="M147" s="94">
        <f t="shared" si="6"/>
        <v>0</v>
      </c>
      <c r="N147" s="94">
        <f t="shared" si="7"/>
        <v>0</v>
      </c>
      <c r="O147" s="95">
        <f t="shared" si="8"/>
        <v>0</v>
      </c>
      <c r="P147" s="205"/>
    </row>
    <row r="148" spans="1:16" ht="16.5" customHeight="1">
      <c r="A148" s="92" t="s">
        <v>187</v>
      </c>
      <c r="B148" s="96" t="s">
        <v>245</v>
      </c>
      <c r="C148" s="97" t="s">
        <v>364</v>
      </c>
      <c r="D148" s="98" t="s">
        <v>195</v>
      </c>
      <c r="E148" s="98" t="s">
        <v>114</v>
      </c>
      <c r="F148" s="99">
        <v>6.3</v>
      </c>
      <c r="G148" s="99"/>
      <c r="H148" s="100" t="s">
        <v>149</v>
      </c>
      <c r="I148" s="197">
        <v>200</v>
      </c>
      <c r="J148" s="101"/>
      <c r="K148" s="203">
        <v>1</v>
      </c>
      <c r="L148" s="94">
        <f>SUMIFS(Invulblad!G:G,Invulblad!A:A,H148,Invulblad!B:B,I148)*K148</f>
        <v>0</v>
      </c>
      <c r="M148" s="94">
        <f t="shared" si="6"/>
        <v>0</v>
      </c>
      <c r="N148" s="94">
        <f t="shared" si="7"/>
        <v>0</v>
      </c>
      <c r="O148" s="95">
        <f t="shared" si="8"/>
        <v>0</v>
      </c>
      <c r="P148" s="205"/>
    </row>
    <row r="149" spans="1:16" ht="16.5" customHeight="1">
      <c r="A149" s="92" t="s">
        <v>187</v>
      </c>
      <c r="B149" s="96" t="s">
        <v>245</v>
      </c>
      <c r="C149" s="97" t="s">
        <v>365</v>
      </c>
      <c r="D149" s="98" t="s">
        <v>297</v>
      </c>
      <c r="E149" s="98" t="s">
        <v>114</v>
      </c>
      <c r="F149" s="99">
        <v>3.5</v>
      </c>
      <c r="G149" s="99"/>
      <c r="H149" s="100" t="s">
        <v>149</v>
      </c>
      <c r="I149" s="197">
        <v>200</v>
      </c>
      <c r="J149" s="101"/>
      <c r="K149" s="203">
        <v>1</v>
      </c>
      <c r="L149" s="94">
        <f>SUMIFS(Invulblad!G:G,Invulblad!A:A,H149,Invulblad!B:B,I149)*K149</f>
        <v>0</v>
      </c>
      <c r="M149" s="94">
        <f t="shared" si="6"/>
        <v>0</v>
      </c>
      <c r="N149" s="94">
        <f t="shared" si="7"/>
        <v>0</v>
      </c>
      <c r="O149" s="95">
        <f t="shared" si="8"/>
        <v>0</v>
      </c>
      <c r="P149" s="205"/>
    </row>
    <row r="150" spans="1:16" ht="16.5" customHeight="1">
      <c r="A150" s="92" t="s">
        <v>187</v>
      </c>
      <c r="B150" s="96" t="s">
        <v>245</v>
      </c>
      <c r="C150" s="97" t="s">
        <v>366</v>
      </c>
      <c r="D150" s="98" t="s">
        <v>297</v>
      </c>
      <c r="E150" s="98" t="s">
        <v>114</v>
      </c>
      <c r="F150" s="99">
        <v>3.5</v>
      </c>
      <c r="G150" s="99"/>
      <c r="H150" s="100" t="s">
        <v>149</v>
      </c>
      <c r="I150" s="197">
        <v>200</v>
      </c>
      <c r="J150" s="101"/>
      <c r="K150" s="203">
        <v>1</v>
      </c>
      <c r="L150" s="94">
        <f>SUMIFS(Invulblad!G:G,Invulblad!A:A,H150,Invulblad!B:B,I150)*K150</f>
        <v>0</v>
      </c>
      <c r="M150" s="94">
        <f t="shared" si="6"/>
        <v>0</v>
      </c>
      <c r="N150" s="94">
        <f t="shared" si="7"/>
        <v>0</v>
      </c>
      <c r="O150" s="95">
        <f t="shared" si="8"/>
        <v>0</v>
      </c>
      <c r="P150" s="205"/>
    </row>
    <row r="151" spans="1:16" ht="16.5" customHeight="1">
      <c r="A151" s="92" t="s">
        <v>187</v>
      </c>
      <c r="B151" s="96" t="s">
        <v>245</v>
      </c>
      <c r="C151" s="97" t="s">
        <v>367</v>
      </c>
      <c r="D151" s="98" t="s">
        <v>368</v>
      </c>
      <c r="E151" s="98" t="s">
        <v>97</v>
      </c>
      <c r="F151" s="99">
        <v>7</v>
      </c>
      <c r="G151" s="99"/>
      <c r="H151" s="100" t="s">
        <v>108</v>
      </c>
      <c r="I151" s="197">
        <v>200</v>
      </c>
      <c r="J151" s="101"/>
      <c r="K151" s="203">
        <v>1</v>
      </c>
      <c r="L151" s="94">
        <f>SUMIFS(Invulblad!G:G,Invulblad!A:A,H151,Invulblad!B:B,I151)*K151</f>
        <v>0</v>
      </c>
      <c r="M151" s="94">
        <f t="shared" si="6"/>
        <v>0</v>
      </c>
      <c r="N151" s="94">
        <f t="shared" si="7"/>
        <v>0</v>
      </c>
      <c r="O151" s="95">
        <f t="shared" si="8"/>
        <v>0</v>
      </c>
      <c r="P151" s="205"/>
    </row>
    <row r="152" spans="1:16" ht="16.5" customHeight="1">
      <c r="A152" s="92" t="s">
        <v>187</v>
      </c>
      <c r="B152" s="96" t="s">
        <v>245</v>
      </c>
      <c r="C152" s="97" t="s">
        <v>369</v>
      </c>
      <c r="D152" s="98" t="s">
        <v>251</v>
      </c>
      <c r="E152" s="98" t="s">
        <v>74</v>
      </c>
      <c r="F152" s="99">
        <v>109</v>
      </c>
      <c r="G152" s="99"/>
      <c r="H152" s="100" t="s">
        <v>121</v>
      </c>
      <c r="I152" s="197">
        <v>200</v>
      </c>
      <c r="J152" s="101"/>
      <c r="K152" s="203">
        <v>1</v>
      </c>
      <c r="L152" s="94">
        <f>SUMIFS(Invulblad!G:G,Invulblad!A:A,H152,Invulblad!B:B,I152)*K152</f>
        <v>0</v>
      </c>
      <c r="M152" s="94">
        <f t="shared" si="6"/>
        <v>0</v>
      </c>
      <c r="N152" s="94">
        <f t="shared" si="7"/>
        <v>0</v>
      </c>
      <c r="O152" s="95">
        <f t="shared" si="8"/>
        <v>0</v>
      </c>
      <c r="P152" s="205"/>
    </row>
    <row r="153" spans="1:16" ht="16.5" customHeight="1">
      <c r="A153" s="92" t="s">
        <v>187</v>
      </c>
      <c r="B153" s="96" t="s">
        <v>245</v>
      </c>
      <c r="C153" s="97" t="s">
        <v>370</v>
      </c>
      <c r="D153" s="98" t="s">
        <v>285</v>
      </c>
      <c r="E153" s="98" t="s">
        <v>74</v>
      </c>
      <c r="F153" s="99">
        <v>16.559999999999999</v>
      </c>
      <c r="G153" s="99"/>
      <c r="H153" s="100" t="s">
        <v>121</v>
      </c>
      <c r="I153" s="197">
        <v>200</v>
      </c>
      <c r="J153" s="101"/>
      <c r="K153" s="203">
        <v>1</v>
      </c>
      <c r="L153" s="94">
        <f>SUMIFS(Invulblad!G:G,Invulblad!A:A,H153,Invulblad!B:B,I153)*K153</f>
        <v>0</v>
      </c>
      <c r="M153" s="94">
        <f t="shared" si="6"/>
        <v>0</v>
      </c>
      <c r="N153" s="94">
        <f t="shared" si="7"/>
        <v>0</v>
      </c>
      <c r="O153" s="95">
        <f t="shared" si="8"/>
        <v>0</v>
      </c>
      <c r="P153" s="205"/>
    </row>
    <row r="154" spans="1:16" ht="16.5" customHeight="1">
      <c r="A154" s="92" t="s">
        <v>187</v>
      </c>
      <c r="B154" s="96" t="s">
        <v>245</v>
      </c>
      <c r="C154" s="97" t="s">
        <v>371</v>
      </c>
      <c r="D154" s="98" t="s">
        <v>372</v>
      </c>
      <c r="E154" s="98" t="s">
        <v>86</v>
      </c>
      <c r="F154" s="99">
        <v>10.89</v>
      </c>
      <c r="G154" s="194"/>
      <c r="H154" s="100" t="s">
        <v>135</v>
      </c>
      <c r="I154" s="197">
        <v>120</v>
      </c>
      <c r="J154" s="101"/>
      <c r="K154" s="203">
        <v>1</v>
      </c>
      <c r="L154" s="94">
        <f>SUMIFS(Invulblad!G:G,Invulblad!A:A,H154,Invulblad!B:B,I154)*K154</f>
        <v>0</v>
      </c>
      <c r="M154" s="94">
        <f t="shared" si="6"/>
        <v>0</v>
      </c>
      <c r="N154" s="94">
        <f t="shared" si="7"/>
        <v>0</v>
      </c>
      <c r="O154" s="95">
        <f t="shared" si="8"/>
        <v>0</v>
      </c>
      <c r="P154" s="205"/>
    </row>
    <row r="155" spans="1:16" ht="16.5" customHeight="1">
      <c r="A155" s="92" t="s">
        <v>187</v>
      </c>
      <c r="B155" s="96" t="s">
        <v>245</v>
      </c>
      <c r="C155" s="97" t="s">
        <v>373</v>
      </c>
      <c r="D155" s="98" t="s">
        <v>251</v>
      </c>
      <c r="E155" s="98" t="s">
        <v>252</v>
      </c>
      <c r="F155" s="99">
        <v>103.4</v>
      </c>
      <c r="G155" s="99"/>
      <c r="H155" s="100" t="s">
        <v>124</v>
      </c>
      <c r="I155" s="197">
        <v>200</v>
      </c>
      <c r="J155" s="101"/>
      <c r="K155" s="203">
        <v>1</v>
      </c>
      <c r="L155" s="94">
        <f>SUMIFS(Invulblad!G:G,Invulblad!A:A,H155,Invulblad!B:B,I155)*K155</f>
        <v>0</v>
      </c>
      <c r="M155" s="94">
        <f t="shared" si="6"/>
        <v>0</v>
      </c>
      <c r="N155" s="94">
        <f t="shared" si="7"/>
        <v>0</v>
      </c>
      <c r="O155" s="95">
        <f t="shared" si="8"/>
        <v>0</v>
      </c>
      <c r="P155" s="205"/>
    </row>
    <row r="156" spans="1:16" ht="16.5" customHeight="1">
      <c r="A156" s="92" t="s">
        <v>187</v>
      </c>
      <c r="B156" s="96" t="s">
        <v>245</v>
      </c>
      <c r="C156" s="97" t="s">
        <v>374</v>
      </c>
      <c r="D156" s="98" t="s">
        <v>285</v>
      </c>
      <c r="E156" s="98" t="s">
        <v>252</v>
      </c>
      <c r="F156" s="99">
        <v>28.43</v>
      </c>
      <c r="G156" s="99"/>
      <c r="H156" s="100" t="s">
        <v>124</v>
      </c>
      <c r="I156" s="197">
        <v>200</v>
      </c>
      <c r="J156" s="101"/>
      <c r="K156" s="203">
        <v>1</v>
      </c>
      <c r="L156" s="94">
        <f>SUMIFS(Invulblad!G:G,Invulblad!A:A,H156,Invulblad!B:B,I156)*K156</f>
        <v>0</v>
      </c>
      <c r="M156" s="94">
        <f t="shared" si="6"/>
        <v>0</v>
      </c>
      <c r="N156" s="94">
        <f t="shared" si="7"/>
        <v>0</v>
      </c>
      <c r="O156" s="95">
        <f t="shared" si="8"/>
        <v>0</v>
      </c>
      <c r="P156" s="205"/>
    </row>
    <row r="157" spans="1:16" ht="16.5" customHeight="1">
      <c r="A157" s="153" t="s">
        <v>187</v>
      </c>
      <c r="B157" s="96" t="s">
        <v>245</v>
      </c>
      <c r="C157" s="97" t="s">
        <v>375</v>
      </c>
      <c r="D157" s="98" t="s">
        <v>376</v>
      </c>
      <c r="E157" s="98" t="s">
        <v>86</v>
      </c>
      <c r="F157" s="99">
        <v>28.43</v>
      </c>
      <c r="G157" s="99"/>
      <c r="H157" s="100" t="s">
        <v>117</v>
      </c>
      <c r="I157" s="197">
        <v>120</v>
      </c>
      <c r="J157" s="101"/>
      <c r="K157" s="203">
        <v>1</v>
      </c>
      <c r="L157" s="94">
        <f>SUMIFS(Invulblad!G:G,Invulblad!A:A,H157,Invulblad!B:B,I157)*K157</f>
        <v>0</v>
      </c>
      <c r="M157" s="94">
        <f t="shared" si="6"/>
        <v>0</v>
      </c>
      <c r="N157" s="94">
        <f t="shared" si="7"/>
        <v>0</v>
      </c>
      <c r="O157" s="95">
        <f t="shared" si="8"/>
        <v>0</v>
      </c>
      <c r="P157" s="205"/>
    </row>
    <row r="158" spans="1:16" ht="16.5" customHeight="1">
      <c r="A158" s="92" t="s">
        <v>187</v>
      </c>
      <c r="B158" s="96" t="s">
        <v>245</v>
      </c>
      <c r="C158" s="97" t="s">
        <v>377</v>
      </c>
      <c r="D158" s="98" t="s">
        <v>251</v>
      </c>
      <c r="E158" s="98" t="s">
        <v>252</v>
      </c>
      <c r="F158" s="99">
        <v>109</v>
      </c>
      <c r="G158" s="99"/>
      <c r="H158" s="100" t="s">
        <v>124</v>
      </c>
      <c r="I158" s="197">
        <v>200</v>
      </c>
      <c r="J158" s="101"/>
      <c r="K158" s="203">
        <v>1</v>
      </c>
      <c r="L158" s="94">
        <f>SUMIFS(Invulblad!G:G,Invulblad!A:A,H158,Invulblad!B:B,I158)*K158</f>
        <v>0</v>
      </c>
      <c r="M158" s="94">
        <f t="shared" si="6"/>
        <v>0</v>
      </c>
      <c r="N158" s="94">
        <f t="shared" si="7"/>
        <v>0</v>
      </c>
      <c r="O158" s="95">
        <f t="shared" si="8"/>
        <v>0</v>
      </c>
      <c r="P158" s="205"/>
    </row>
    <row r="159" spans="1:16" ht="16.5" customHeight="1">
      <c r="A159" s="92" t="s">
        <v>187</v>
      </c>
      <c r="B159" s="96" t="s">
        <v>245</v>
      </c>
      <c r="C159" s="97" t="s">
        <v>378</v>
      </c>
      <c r="D159" s="98" t="s">
        <v>251</v>
      </c>
      <c r="E159" s="98" t="s">
        <v>252</v>
      </c>
      <c r="F159" s="99">
        <v>115</v>
      </c>
      <c r="G159" s="99"/>
      <c r="H159" s="100" t="s">
        <v>124</v>
      </c>
      <c r="I159" s="197">
        <v>200</v>
      </c>
      <c r="J159" s="101"/>
      <c r="K159" s="203">
        <v>1</v>
      </c>
      <c r="L159" s="94">
        <f>SUMIFS(Invulblad!G:G,Invulblad!A:A,H159,Invulblad!B:B,I159)*K159</f>
        <v>0</v>
      </c>
      <c r="M159" s="94">
        <f t="shared" si="6"/>
        <v>0</v>
      </c>
      <c r="N159" s="94">
        <f t="shared" si="7"/>
        <v>0</v>
      </c>
      <c r="O159" s="95">
        <f t="shared" si="8"/>
        <v>0</v>
      </c>
      <c r="P159" s="205"/>
    </row>
    <row r="160" spans="1:16" ht="16.5" customHeight="1">
      <c r="A160" s="92" t="s">
        <v>187</v>
      </c>
      <c r="B160" s="96" t="s">
        <v>245</v>
      </c>
      <c r="C160" s="97" t="s">
        <v>379</v>
      </c>
      <c r="D160" s="98" t="s">
        <v>285</v>
      </c>
      <c r="E160" s="98" t="s">
        <v>271</v>
      </c>
      <c r="F160" s="99">
        <v>22</v>
      </c>
      <c r="G160" s="99"/>
      <c r="H160" s="100" t="s">
        <v>121</v>
      </c>
      <c r="I160" s="197">
        <v>200</v>
      </c>
      <c r="J160" s="101"/>
      <c r="K160" s="203">
        <v>1</v>
      </c>
      <c r="L160" s="94">
        <f>SUMIFS(Invulblad!G:G,Invulblad!A:A,H160,Invulblad!B:B,I160)*K160</f>
        <v>0</v>
      </c>
      <c r="M160" s="94">
        <f t="shared" si="6"/>
        <v>0</v>
      </c>
      <c r="N160" s="94">
        <f t="shared" si="7"/>
        <v>0</v>
      </c>
      <c r="O160" s="95">
        <f t="shared" si="8"/>
        <v>0</v>
      </c>
      <c r="P160" s="205"/>
    </row>
    <row r="161" spans="1:16" ht="16.5" customHeight="1">
      <c r="A161" s="92" t="s">
        <v>187</v>
      </c>
      <c r="B161" s="96" t="s">
        <v>245</v>
      </c>
      <c r="C161" s="97" t="s">
        <v>380</v>
      </c>
      <c r="D161" s="98" t="s">
        <v>122</v>
      </c>
      <c r="E161" s="98" t="s">
        <v>74</v>
      </c>
      <c r="F161" s="99">
        <v>80.8</v>
      </c>
      <c r="G161" s="99"/>
      <c r="H161" s="100" t="s">
        <v>121</v>
      </c>
      <c r="I161" s="197">
        <v>200</v>
      </c>
      <c r="J161" s="101"/>
      <c r="K161" s="203">
        <v>1</v>
      </c>
      <c r="L161" s="94">
        <f>SUMIFS(Invulblad!G:G,Invulblad!A:A,H161,Invulblad!B:B,I161)*K161</f>
        <v>0</v>
      </c>
      <c r="M161" s="94">
        <f t="shared" si="6"/>
        <v>0</v>
      </c>
      <c r="N161" s="94">
        <f t="shared" si="7"/>
        <v>0</v>
      </c>
      <c r="O161" s="95">
        <f t="shared" si="8"/>
        <v>0</v>
      </c>
      <c r="P161" s="205"/>
    </row>
    <row r="162" spans="1:16" ht="16.5" customHeight="1">
      <c r="A162" s="92" t="s">
        <v>187</v>
      </c>
      <c r="B162" s="96" t="s">
        <v>245</v>
      </c>
      <c r="C162" s="97" t="s">
        <v>381</v>
      </c>
      <c r="D162" s="98" t="s">
        <v>122</v>
      </c>
      <c r="E162" s="98" t="s">
        <v>74</v>
      </c>
      <c r="F162" s="99">
        <v>66</v>
      </c>
      <c r="G162" s="99"/>
      <c r="H162" s="100" t="s">
        <v>121</v>
      </c>
      <c r="I162" s="197">
        <v>200</v>
      </c>
      <c r="J162" s="101"/>
      <c r="K162" s="203">
        <v>1</v>
      </c>
      <c r="L162" s="94">
        <f>SUMIFS(Invulblad!G:G,Invulblad!A:A,H162,Invulblad!B:B,I162)*K162</f>
        <v>0</v>
      </c>
      <c r="M162" s="94">
        <f t="shared" si="6"/>
        <v>0</v>
      </c>
      <c r="N162" s="94">
        <f t="shared" si="7"/>
        <v>0</v>
      </c>
      <c r="O162" s="95">
        <f t="shared" si="8"/>
        <v>0</v>
      </c>
      <c r="P162" s="205"/>
    </row>
    <row r="163" spans="1:16" ht="16.5" customHeight="1">
      <c r="A163" s="92" t="s">
        <v>187</v>
      </c>
      <c r="B163" s="96" t="s">
        <v>245</v>
      </c>
      <c r="C163" s="97" t="s">
        <v>382</v>
      </c>
      <c r="D163" s="98" t="s">
        <v>251</v>
      </c>
      <c r="E163" s="98" t="s">
        <v>97</v>
      </c>
      <c r="F163" s="99">
        <v>76</v>
      </c>
      <c r="G163" s="99"/>
      <c r="H163" s="100" t="s">
        <v>124</v>
      </c>
      <c r="I163" s="197">
        <v>200</v>
      </c>
      <c r="J163" s="101"/>
      <c r="K163" s="203">
        <v>1</v>
      </c>
      <c r="L163" s="94">
        <f>SUMIFS(Invulblad!G:G,Invulblad!A:A,H163,Invulblad!B:B,I163)*K163</f>
        <v>0</v>
      </c>
      <c r="M163" s="94">
        <f t="shared" si="6"/>
        <v>0</v>
      </c>
      <c r="N163" s="94">
        <f t="shared" si="7"/>
        <v>0</v>
      </c>
      <c r="O163" s="95">
        <f t="shared" si="8"/>
        <v>0</v>
      </c>
      <c r="P163" s="205"/>
    </row>
    <row r="164" spans="1:16" ht="16.5" customHeight="1">
      <c r="A164" s="92" t="s">
        <v>187</v>
      </c>
      <c r="B164" s="96" t="s">
        <v>245</v>
      </c>
      <c r="C164" s="97" t="s">
        <v>383</v>
      </c>
      <c r="D164" s="98" t="s">
        <v>122</v>
      </c>
      <c r="E164" s="98" t="s">
        <v>74</v>
      </c>
      <c r="F164" s="99">
        <v>55</v>
      </c>
      <c r="G164" s="99"/>
      <c r="H164" s="100" t="s">
        <v>121</v>
      </c>
      <c r="I164" s="197">
        <v>200</v>
      </c>
      <c r="J164" s="101"/>
      <c r="K164" s="203">
        <v>1</v>
      </c>
      <c r="L164" s="94">
        <f>SUMIFS(Invulblad!G:G,Invulblad!A:A,H164,Invulblad!B:B,I164)*K164</f>
        <v>0</v>
      </c>
      <c r="M164" s="94">
        <f t="shared" si="6"/>
        <v>0</v>
      </c>
      <c r="N164" s="94">
        <f t="shared" si="7"/>
        <v>0</v>
      </c>
      <c r="O164" s="95">
        <f t="shared" si="8"/>
        <v>0</v>
      </c>
      <c r="P164" s="205"/>
    </row>
    <row r="165" spans="1:16" ht="16.5" customHeight="1">
      <c r="A165" s="92" t="s">
        <v>187</v>
      </c>
      <c r="B165" s="96" t="s">
        <v>245</v>
      </c>
      <c r="C165" s="97" t="s">
        <v>384</v>
      </c>
      <c r="D165" s="98" t="s">
        <v>122</v>
      </c>
      <c r="E165" s="98" t="s">
        <v>74</v>
      </c>
      <c r="F165" s="99">
        <v>55</v>
      </c>
      <c r="G165" s="99"/>
      <c r="H165" s="100" t="s">
        <v>121</v>
      </c>
      <c r="I165" s="197">
        <v>200</v>
      </c>
      <c r="J165" s="101"/>
      <c r="K165" s="203">
        <v>1</v>
      </c>
      <c r="L165" s="94">
        <f>SUMIFS(Invulblad!G:G,Invulblad!A:A,H165,Invulblad!B:B,I165)*K165</f>
        <v>0</v>
      </c>
      <c r="M165" s="94">
        <f t="shared" si="6"/>
        <v>0</v>
      </c>
      <c r="N165" s="94">
        <f t="shared" si="7"/>
        <v>0</v>
      </c>
      <c r="O165" s="95">
        <f t="shared" si="8"/>
        <v>0</v>
      </c>
      <c r="P165" s="205"/>
    </row>
    <row r="166" spans="1:16" ht="16.5" customHeight="1">
      <c r="A166" s="92" t="s">
        <v>187</v>
      </c>
      <c r="B166" s="96" t="s">
        <v>245</v>
      </c>
      <c r="C166" s="97" t="s">
        <v>385</v>
      </c>
      <c r="D166" s="98" t="s">
        <v>195</v>
      </c>
      <c r="E166" s="98" t="s">
        <v>114</v>
      </c>
      <c r="F166" s="99">
        <v>15.29</v>
      </c>
      <c r="G166" s="99"/>
      <c r="H166" s="100" t="s">
        <v>149</v>
      </c>
      <c r="I166" s="197">
        <v>200</v>
      </c>
      <c r="J166" s="101"/>
      <c r="K166" s="203">
        <v>1</v>
      </c>
      <c r="L166" s="94">
        <f>SUMIFS(Invulblad!G:G,Invulblad!A:A,H166,Invulblad!B:B,I166)*K166</f>
        <v>0</v>
      </c>
      <c r="M166" s="94">
        <f t="shared" si="6"/>
        <v>0</v>
      </c>
      <c r="N166" s="94">
        <f t="shared" si="7"/>
        <v>0</v>
      </c>
      <c r="O166" s="95">
        <f t="shared" si="8"/>
        <v>0</v>
      </c>
      <c r="P166" s="205"/>
    </row>
    <row r="167" spans="1:16" ht="16.5" customHeight="1">
      <c r="A167" s="92" t="s">
        <v>187</v>
      </c>
      <c r="B167" s="96" t="s">
        <v>245</v>
      </c>
      <c r="C167" s="97" t="s">
        <v>386</v>
      </c>
      <c r="D167" s="98" t="s">
        <v>195</v>
      </c>
      <c r="E167" s="98" t="s">
        <v>114</v>
      </c>
      <c r="F167" s="99">
        <v>15.79</v>
      </c>
      <c r="G167" s="99"/>
      <c r="H167" s="100" t="s">
        <v>149</v>
      </c>
      <c r="I167" s="197">
        <v>200</v>
      </c>
      <c r="J167" s="101"/>
      <c r="K167" s="203">
        <v>1</v>
      </c>
      <c r="L167" s="94">
        <f>SUMIFS(Invulblad!G:G,Invulblad!A:A,H167,Invulblad!B:B,I167)*K167</f>
        <v>0</v>
      </c>
      <c r="M167" s="94">
        <f t="shared" si="6"/>
        <v>0</v>
      </c>
      <c r="N167" s="94">
        <f t="shared" si="7"/>
        <v>0</v>
      </c>
      <c r="O167" s="95">
        <f t="shared" si="8"/>
        <v>0</v>
      </c>
      <c r="P167" s="205"/>
    </row>
    <row r="168" spans="1:16" ht="16.5" customHeight="1">
      <c r="A168" s="92" t="s">
        <v>187</v>
      </c>
      <c r="B168" s="96" t="s">
        <v>245</v>
      </c>
      <c r="C168" s="97" t="s">
        <v>387</v>
      </c>
      <c r="D168" s="98" t="s">
        <v>195</v>
      </c>
      <c r="E168" s="98" t="s">
        <v>114</v>
      </c>
      <c r="F168" s="99">
        <v>15.79</v>
      </c>
      <c r="G168" s="99"/>
      <c r="H168" s="100" t="s">
        <v>149</v>
      </c>
      <c r="I168" s="197">
        <v>200</v>
      </c>
      <c r="J168" s="101"/>
      <c r="K168" s="203">
        <v>1</v>
      </c>
      <c r="L168" s="94">
        <f>SUMIFS(Invulblad!G:G,Invulblad!A:A,H168,Invulblad!B:B,I168)*K168</f>
        <v>0</v>
      </c>
      <c r="M168" s="94">
        <f t="shared" si="6"/>
        <v>0</v>
      </c>
      <c r="N168" s="94">
        <f t="shared" si="7"/>
        <v>0</v>
      </c>
      <c r="O168" s="95">
        <f t="shared" si="8"/>
        <v>0</v>
      </c>
      <c r="P168" s="205"/>
    </row>
    <row r="169" spans="1:16" ht="16.5" customHeight="1">
      <c r="A169" s="92" t="s">
        <v>187</v>
      </c>
      <c r="B169" s="96" t="s">
        <v>245</v>
      </c>
      <c r="C169" s="97" t="s">
        <v>388</v>
      </c>
      <c r="D169" s="98" t="s">
        <v>122</v>
      </c>
      <c r="E169" s="98" t="s">
        <v>74</v>
      </c>
      <c r="F169" s="99">
        <v>55</v>
      </c>
      <c r="G169" s="99"/>
      <c r="H169" s="100" t="s">
        <v>121</v>
      </c>
      <c r="I169" s="197">
        <v>200</v>
      </c>
      <c r="J169" s="101"/>
      <c r="K169" s="203">
        <v>1</v>
      </c>
      <c r="L169" s="94">
        <f>SUMIFS(Invulblad!G:G,Invulblad!A:A,H169,Invulblad!B:B,I169)*K169</f>
        <v>0</v>
      </c>
      <c r="M169" s="94">
        <f t="shared" si="6"/>
        <v>0</v>
      </c>
      <c r="N169" s="94">
        <f t="shared" si="7"/>
        <v>0</v>
      </c>
      <c r="O169" s="95">
        <f t="shared" si="8"/>
        <v>0</v>
      </c>
      <c r="P169" s="205"/>
    </row>
    <row r="170" spans="1:16" ht="16.5" customHeight="1">
      <c r="A170" s="92" t="s">
        <v>187</v>
      </c>
      <c r="B170" s="96" t="s">
        <v>245</v>
      </c>
      <c r="C170" s="97" t="s">
        <v>389</v>
      </c>
      <c r="D170" s="98" t="s">
        <v>122</v>
      </c>
      <c r="E170" s="98" t="s">
        <v>74</v>
      </c>
      <c r="F170" s="99">
        <v>55</v>
      </c>
      <c r="G170" s="194"/>
      <c r="H170" s="100" t="s">
        <v>121</v>
      </c>
      <c r="I170" s="197">
        <v>200</v>
      </c>
      <c r="J170" s="101"/>
      <c r="K170" s="203">
        <v>1</v>
      </c>
      <c r="L170" s="94">
        <f>SUMIFS(Invulblad!G:G,Invulblad!A:A,H170,Invulblad!B:B,I170)*K170</f>
        <v>0</v>
      </c>
      <c r="M170" s="94">
        <f t="shared" si="6"/>
        <v>0</v>
      </c>
      <c r="N170" s="94">
        <f t="shared" si="7"/>
        <v>0</v>
      </c>
      <c r="O170" s="95">
        <f t="shared" si="8"/>
        <v>0</v>
      </c>
      <c r="P170" s="205"/>
    </row>
    <row r="171" spans="1:16" ht="16.5" customHeight="1">
      <c r="A171" s="92" t="s">
        <v>187</v>
      </c>
      <c r="B171" s="96" t="s">
        <v>245</v>
      </c>
      <c r="C171" s="97" t="s">
        <v>390</v>
      </c>
      <c r="D171" s="98" t="s">
        <v>391</v>
      </c>
      <c r="E171" s="98" t="s">
        <v>86</v>
      </c>
      <c r="F171" s="99">
        <v>55</v>
      </c>
      <c r="G171" s="99"/>
      <c r="H171" s="100" t="s">
        <v>123</v>
      </c>
      <c r="I171" s="197">
        <v>200</v>
      </c>
      <c r="J171" s="101"/>
      <c r="K171" s="203">
        <v>1</v>
      </c>
      <c r="L171" s="94">
        <f>SUMIFS(Invulblad!G:G,Invulblad!A:A,H171,Invulblad!B:B,I171)*K171</f>
        <v>0</v>
      </c>
      <c r="M171" s="94">
        <f t="shared" si="6"/>
        <v>0</v>
      </c>
      <c r="N171" s="94">
        <f t="shared" si="7"/>
        <v>0</v>
      </c>
      <c r="O171" s="95">
        <f t="shared" si="8"/>
        <v>0</v>
      </c>
      <c r="P171" s="205"/>
    </row>
    <row r="172" spans="1:16" ht="16.5" customHeight="1">
      <c r="A172" s="92" t="s">
        <v>187</v>
      </c>
      <c r="B172" s="96" t="s">
        <v>245</v>
      </c>
      <c r="C172" s="97" t="s">
        <v>392</v>
      </c>
      <c r="D172" s="98" t="s">
        <v>122</v>
      </c>
      <c r="E172" s="98" t="s">
        <v>86</v>
      </c>
      <c r="F172" s="99">
        <v>55</v>
      </c>
      <c r="G172" s="99"/>
      <c r="H172" s="100" t="s">
        <v>123</v>
      </c>
      <c r="I172" s="197">
        <v>200</v>
      </c>
      <c r="J172" s="101"/>
      <c r="K172" s="203">
        <v>1</v>
      </c>
      <c r="L172" s="94">
        <f>SUMIFS(Invulblad!G:G,Invulblad!A:A,H172,Invulblad!B:B,I172)*K172</f>
        <v>0</v>
      </c>
      <c r="M172" s="94">
        <f t="shared" si="6"/>
        <v>0</v>
      </c>
      <c r="N172" s="94">
        <f t="shared" si="7"/>
        <v>0</v>
      </c>
      <c r="O172" s="95">
        <f t="shared" si="8"/>
        <v>0</v>
      </c>
      <c r="P172" s="205"/>
    </row>
    <row r="173" spans="1:16" ht="16.5" customHeight="1">
      <c r="A173" s="153" t="s">
        <v>187</v>
      </c>
      <c r="B173" s="96" t="s">
        <v>245</v>
      </c>
      <c r="C173" s="97" t="s">
        <v>393</v>
      </c>
      <c r="D173" s="98" t="s">
        <v>122</v>
      </c>
      <c r="E173" s="98" t="s">
        <v>86</v>
      </c>
      <c r="F173" s="99">
        <v>81</v>
      </c>
      <c r="G173" s="99"/>
      <c r="H173" s="100" t="s">
        <v>123</v>
      </c>
      <c r="I173" s="197">
        <v>200</v>
      </c>
      <c r="J173" s="101"/>
      <c r="K173" s="203">
        <v>1</v>
      </c>
      <c r="L173" s="94">
        <f>SUMIFS(Invulblad!G:G,Invulblad!A:A,H173,Invulblad!B:B,I173)*K173</f>
        <v>0</v>
      </c>
      <c r="M173" s="94">
        <f t="shared" si="6"/>
        <v>0</v>
      </c>
      <c r="N173" s="94">
        <f t="shared" si="7"/>
        <v>0</v>
      </c>
      <c r="O173" s="95">
        <f t="shared" si="8"/>
        <v>0</v>
      </c>
      <c r="P173" s="205"/>
    </row>
    <row r="174" spans="1:16" ht="16.5" customHeight="1">
      <c r="A174" s="92" t="s">
        <v>187</v>
      </c>
      <c r="B174" s="96" t="s">
        <v>245</v>
      </c>
      <c r="C174" s="97" t="s">
        <v>394</v>
      </c>
      <c r="D174" s="98" t="s">
        <v>122</v>
      </c>
      <c r="E174" s="98" t="s">
        <v>86</v>
      </c>
      <c r="F174" s="99">
        <v>76</v>
      </c>
      <c r="G174" s="99"/>
      <c r="H174" s="100" t="s">
        <v>123</v>
      </c>
      <c r="I174" s="197">
        <v>200</v>
      </c>
      <c r="J174" s="101"/>
      <c r="K174" s="203">
        <v>1</v>
      </c>
      <c r="L174" s="94">
        <f>SUMIFS(Invulblad!G:G,Invulblad!A:A,H174,Invulblad!B:B,I174)*K174</f>
        <v>0</v>
      </c>
      <c r="M174" s="94">
        <f t="shared" si="6"/>
        <v>0</v>
      </c>
      <c r="N174" s="94">
        <f t="shared" si="7"/>
        <v>0</v>
      </c>
      <c r="O174" s="95">
        <f t="shared" si="8"/>
        <v>0</v>
      </c>
      <c r="P174" s="205"/>
    </row>
    <row r="175" spans="1:16" ht="16.5" customHeight="1">
      <c r="A175" s="92" t="s">
        <v>187</v>
      </c>
      <c r="B175" s="96" t="s">
        <v>245</v>
      </c>
      <c r="C175" s="97" t="s">
        <v>395</v>
      </c>
      <c r="D175" s="98" t="s">
        <v>122</v>
      </c>
      <c r="E175" s="98" t="s">
        <v>74</v>
      </c>
      <c r="F175" s="99">
        <v>54</v>
      </c>
      <c r="G175" s="99"/>
      <c r="H175" s="100" t="s">
        <v>121</v>
      </c>
      <c r="I175" s="197">
        <v>200</v>
      </c>
      <c r="J175" s="101"/>
      <c r="K175" s="203">
        <v>1</v>
      </c>
      <c r="L175" s="94">
        <f>SUMIFS(Invulblad!G:G,Invulblad!A:A,H175,Invulblad!B:B,I175)*K175</f>
        <v>0</v>
      </c>
      <c r="M175" s="94">
        <f t="shared" si="6"/>
        <v>0</v>
      </c>
      <c r="N175" s="94">
        <f t="shared" si="7"/>
        <v>0</v>
      </c>
      <c r="O175" s="95">
        <f t="shared" si="8"/>
        <v>0</v>
      </c>
      <c r="P175" s="205"/>
    </row>
    <row r="176" spans="1:16" ht="16.5" customHeight="1">
      <c r="A176" s="92" t="s">
        <v>187</v>
      </c>
      <c r="B176" s="96" t="s">
        <v>245</v>
      </c>
      <c r="C176" s="97" t="s">
        <v>396</v>
      </c>
      <c r="D176" s="98" t="s">
        <v>122</v>
      </c>
      <c r="E176" s="98" t="s">
        <v>74</v>
      </c>
      <c r="F176" s="99">
        <v>56</v>
      </c>
      <c r="G176" s="99"/>
      <c r="H176" s="100" t="s">
        <v>121</v>
      </c>
      <c r="I176" s="197">
        <v>200</v>
      </c>
      <c r="J176" s="101"/>
      <c r="K176" s="203">
        <v>1</v>
      </c>
      <c r="L176" s="94">
        <f>SUMIFS(Invulblad!G:G,Invulblad!A:A,H176,Invulblad!B:B,I176)*K176</f>
        <v>0</v>
      </c>
      <c r="M176" s="94">
        <f t="shared" si="6"/>
        <v>0</v>
      </c>
      <c r="N176" s="94">
        <f t="shared" si="7"/>
        <v>0</v>
      </c>
      <c r="O176" s="95">
        <f t="shared" si="8"/>
        <v>0</v>
      </c>
      <c r="P176" s="205"/>
    </row>
    <row r="177" spans="1:16" ht="16.5" customHeight="1">
      <c r="A177" s="92" t="s">
        <v>187</v>
      </c>
      <c r="B177" s="96" t="s">
        <v>245</v>
      </c>
      <c r="C177" s="97" t="s">
        <v>397</v>
      </c>
      <c r="D177" s="98" t="s">
        <v>122</v>
      </c>
      <c r="E177" s="98" t="s">
        <v>74</v>
      </c>
      <c r="F177" s="99">
        <v>57</v>
      </c>
      <c r="G177" s="99"/>
      <c r="H177" s="100" t="s">
        <v>121</v>
      </c>
      <c r="I177" s="197">
        <v>200</v>
      </c>
      <c r="J177" s="101"/>
      <c r="K177" s="203">
        <v>1</v>
      </c>
      <c r="L177" s="94">
        <f>SUMIFS(Invulblad!G:G,Invulblad!A:A,H177,Invulblad!B:B,I177)*K177</f>
        <v>0</v>
      </c>
      <c r="M177" s="94">
        <f t="shared" si="6"/>
        <v>0</v>
      </c>
      <c r="N177" s="94">
        <f t="shared" si="7"/>
        <v>0</v>
      </c>
      <c r="O177" s="95">
        <f t="shared" si="8"/>
        <v>0</v>
      </c>
      <c r="P177" s="205"/>
    </row>
    <row r="178" spans="1:16" ht="16.5" customHeight="1">
      <c r="A178" s="92" t="s">
        <v>187</v>
      </c>
      <c r="B178" s="96" t="s">
        <v>245</v>
      </c>
      <c r="C178" s="97" t="s">
        <v>398</v>
      </c>
      <c r="D178" s="98" t="s">
        <v>122</v>
      </c>
      <c r="E178" s="98" t="s">
        <v>74</v>
      </c>
      <c r="F178" s="99">
        <v>58</v>
      </c>
      <c r="G178" s="99"/>
      <c r="H178" s="100" t="s">
        <v>121</v>
      </c>
      <c r="I178" s="197">
        <v>200</v>
      </c>
      <c r="J178" s="101"/>
      <c r="K178" s="203">
        <v>1</v>
      </c>
      <c r="L178" s="94">
        <f>SUMIFS(Invulblad!G:G,Invulblad!A:A,H178,Invulblad!B:B,I178)*K178</f>
        <v>0</v>
      </c>
      <c r="M178" s="94">
        <f t="shared" si="6"/>
        <v>0</v>
      </c>
      <c r="N178" s="94">
        <f t="shared" si="7"/>
        <v>0</v>
      </c>
      <c r="O178" s="95">
        <f t="shared" si="8"/>
        <v>0</v>
      </c>
      <c r="P178" s="205"/>
    </row>
    <row r="179" spans="1:16" ht="16.5" customHeight="1">
      <c r="A179" s="92" t="s">
        <v>187</v>
      </c>
      <c r="B179" s="96" t="s">
        <v>245</v>
      </c>
      <c r="C179" s="97" t="s">
        <v>399</v>
      </c>
      <c r="D179" s="98" t="s">
        <v>122</v>
      </c>
      <c r="E179" s="98" t="s">
        <v>74</v>
      </c>
      <c r="F179" s="99">
        <v>57</v>
      </c>
      <c r="G179" s="99"/>
      <c r="H179" s="100" t="s">
        <v>121</v>
      </c>
      <c r="I179" s="197">
        <v>200</v>
      </c>
      <c r="J179" s="101"/>
      <c r="K179" s="203">
        <v>1</v>
      </c>
      <c r="L179" s="94">
        <f>SUMIFS(Invulblad!G:G,Invulblad!A:A,H179,Invulblad!B:B,I179)*K179</f>
        <v>0</v>
      </c>
      <c r="M179" s="94">
        <f t="shared" si="6"/>
        <v>0</v>
      </c>
      <c r="N179" s="94">
        <f t="shared" si="7"/>
        <v>0</v>
      </c>
      <c r="O179" s="95">
        <f t="shared" si="8"/>
        <v>0</v>
      </c>
      <c r="P179" s="205"/>
    </row>
    <row r="180" spans="1:16" ht="16.5" customHeight="1">
      <c r="A180" s="92" t="s">
        <v>187</v>
      </c>
      <c r="B180" s="96" t="s">
        <v>245</v>
      </c>
      <c r="C180" s="97" t="s">
        <v>400</v>
      </c>
      <c r="D180" s="98" t="s">
        <v>73</v>
      </c>
      <c r="E180" s="98" t="s">
        <v>74</v>
      </c>
      <c r="F180" s="103">
        <v>444</v>
      </c>
      <c r="G180" s="103"/>
      <c r="H180" s="104" t="s">
        <v>72</v>
      </c>
      <c r="I180" s="195">
        <v>200</v>
      </c>
      <c r="J180" s="101"/>
      <c r="K180" s="203">
        <v>1</v>
      </c>
      <c r="L180" s="94">
        <f>SUMIFS(Invulblad!G:G,Invulblad!A:A,H180,Invulblad!B:B,I180)*K180</f>
        <v>0</v>
      </c>
      <c r="M180" s="94">
        <f t="shared" si="6"/>
        <v>0</v>
      </c>
      <c r="N180" s="94">
        <f t="shared" si="7"/>
        <v>0</v>
      </c>
      <c r="O180" s="95">
        <f t="shared" si="8"/>
        <v>0</v>
      </c>
      <c r="P180" s="205"/>
    </row>
    <row r="181" spans="1:16" ht="16.5" customHeight="1">
      <c r="A181" s="92" t="s">
        <v>187</v>
      </c>
      <c r="B181" s="96" t="s">
        <v>245</v>
      </c>
      <c r="C181" s="97" t="s">
        <v>401</v>
      </c>
      <c r="D181" s="98" t="s">
        <v>94</v>
      </c>
      <c r="E181" s="98" t="s">
        <v>74</v>
      </c>
      <c r="F181" s="99">
        <v>352</v>
      </c>
      <c r="G181" s="99"/>
      <c r="H181" s="100" t="s">
        <v>93</v>
      </c>
      <c r="I181" s="197">
        <v>200</v>
      </c>
      <c r="J181" s="101"/>
      <c r="K181" s="203">
        <v>1</v>
      </c>
      <c r="L181" s="94">
        <f>SUMIFS(Invulblad!G:G,Invulblad!A:A,H181,Invulblad!B:B,I181)*K181</f>
        <v>0</v>
      </c>
      <c r="M181" s="94">
        <f t="shared" si="6"/>
        <v>0</v>
      </c>
      <c r="N181" s="94">
        <f t="shared" si="7"/>
        <v>0</v>
      </c>
      <c r="O181" s="95">
        <f t="shared" si="8"/>
        <v>0</v>
      </c>
      <c r="P181" s="205"/>
    </row>
    <row r="182" spans="1:16" ht="16.5" customHeight="1">
      <c r="A182" s="92" t="s">
        <v>187</v>
      </c>
      <c r="B182" s="96" t="s">
        <v>245</v>
      </c>
      <c r="C182" s="97" t="s">
        <v>402</v>
      </c>
      <c r="D182" s="98" t="s">
        <v>94</v>
      </c>
      <c r="E182" s="98" t="s">
        <v>86</v>
      </c>
      <c r="F182" s="99">
        <v>20</v>
      </c>
      <c r="G182" s="99"/>
      <c r="H182" s="100" t="s">
        <v>95</v>
      </c>
      <c r="I182" s="197">
        <v>200</v>
      </c>
      <c r="J182" s="101"/>
      <c r="K182" s="203">
        <v>1</v>
      </c>
      <c r="L182" s="94">
        <f>SUMIFS(Invulblad!G:G,Invulblad!A:A,H182,Invulblad!B:B,I182)*K182</f>
        <v>0</v>
      </c>
      <c r="M182" s="94">
        <f t="shared" si="6"/>
        <v>0</v>
      </c>
      <c r="N182" s="94">
        <f t="shared" si="7"/>
        <v>0</v>
      </c>
      <c r="O182" s="95">
        <f t="shared" si="8"/>
        <v>0</v>
      </c>
      <c r="P182" s="205"/>
    </row>
    <row r="183" spans="1:16" ht="16.5" customHeight="1">
      <c r="A183" s="96" t="s">
        <v>187</v>
      </c>
      <c r="B183" s="106" t="s">
        <v>245</v>
      </c>
      <c r="C183" s="97" t="s">
        <v>403</v>
      </c>
      <c r="D183" s="98" t="s">
        <v>91</v>
      </c>
      <c r="E183" s="105" t="s">
        <v>264</v>
      </c>
      <c r="F183" s="103">
        <v>20</v>
      </c>
      <c r="G183" s="99"/>
      <c r="H183" s="104" t="s">
        <v>90</v>
      </c>
      <c r="I183" s="195">
        <v>200</v>
      </c>
      <c r="J183" s="101"/>
      <c r="K183" s="203">
        <v>1</v>
      </c>
      <c r="L183" s="94">
        <f>SUMIFS(Invulblad!G:G,Invulblad!A:A,H183,Invulblad!B:B,I183)*K183</f>
        <v>0</v>
      </c>
      <c r="M183" s="94">
        <f t="shared" si="6"/>
        <v>0</v>
      </c>
      <c r="N183" s="94">
        <f t="shared" si="7"/>
        <v>0</v>
      </c>
      <c r="O183" s="95">
        <f t="shared" si="8"/>
        <v>0</v>
      </c>
      <c r="P183" s="205"/>
    </row>
    <row r="184" spans="1:16" ht="16.5" customHeight="1">
      <c r="A184" s="96" t="s">
        <v>187</v>
      </c>
      <c r="B184" s="107" t="s">
        <v>245</v>
      </c>
      <c r="C184" s="108" t="s">
        <v>404</v>
      </c>
      <c r="D184" s="102" t="s">
        <v>405</v>
      </c>
      <c r="E184" s="98" t="s">
        <v>86</v>
      </c>
      <c r="F184" s="109">
        <v>13.23</v>
      </c>
      <c r="G184" s="189"/>
      <c r="H184" s="109" t="s">
        <v>90</v>
      </c>
      <c r="I184" s="196">
        <v>200</v>
      </c>
      <c r="J184" s="101"/>
      <c r="K184" s="203">
        <v>1</v>
      </c>
      <c r="L184" s="94">
        <f>SUMIFS(Invulblad!G:G,Invulblad!A:A,H184,Invulblad!B:B,I184)*K184</f>
        <v>0</v>
      </c>
      <c r="M184" s="94">
        <f t="shared" si="6"/>
        <v>0</v>
      </c>
      <c r="N184" s="94">
        <f t="shared" si="7"/>
        <v>0</v>
      </c>
      <c r="O184" s="95">
        <f t="shared" si="8"/>
        <v>0</v>
      </c>
      <c r="P184" s="205"/>
    </row>
    <row r="185" spans="1:16" ht="16.5" customHeight="1">
      <c r="A185" s="96" t="s">
        <v>187</v>
      </c>
      <c r="B185" s="107" t="s">
        <v>245</v>
      </c>
      <c r="C185" s="108" t="s">
        <v>406</v>
      </c>
      <c r="D185" s="102" t="s">
        <v>203</v>
      </c>
      <c r="E185" s="98" t="s">
        <v>114</v>
      </c>
      <c r="F185" s="108">
        <v>17</v>
      </c>
      <c r="G185" s="189"/>
      <c r="H185" s="108" t="s">
        <v>108</v>
      </c>
      <c r="I185" s="196">
        <v>200</v>
      </c>
      <c r="J185" s="101"/>
      <c r="K185" s="203">
        <v>1</v>
      </c>
      <c r="L185" s="94">
        <f>SUMIFS(Invulblad!G:G,Invulblad!A:A,H185,Invulblad!B:B,I185)*K185</f>
        <v>0</v>
      </c>
      <c r="M185" s="94">
        <f t="shared" si="6"/>
        <v>0</v>
      </c>
      <c r="N185" s="94">
        <f t="shared" si="7"/>
        <v>0</v>
      </c>
      <c r="O185" s="95">
        <f t="shared" si="8"/>
        <v>0</v>
      </c>
      <c r="P185" s="205"/>
    </row>
    <row r="186" spans="1:16" ht="16.5" customHeight="1">
      <c r="A186" s="96" t="s">
        <v>187</v>
      </c>
      <c r="B186" s="107" t="s">
        <v>245</v>
      </c>
      <c r="C186" s="108" t="s">
        <v>407</v>
      </c>
      <c r="D186" s="102" t="s">
        <v>408</v>
      </c>
      <c r="E186" s="98" t="s">
        <v>114</v>
      </c>
      <c r="F186" s="108">
        <v>7</v>
      </c>
      <c r="G186" s="189"/>
      <c r="H186" s="108" t="s">
        <v>166</v>
      </c>
      <c r="I186" s="196">
        <v>200</v>
      </c>
      <c r="J186" s="101"/>
      <c r="K186" s="203">
        <v>1</v>
      </c>
      <c r="L186" s="94">
        <f>SUMIFS(Invulblad!G:G,Invulblad!A:A,H186,Invulblad!B:B,I186)*K186</f>
        <v>0</v>
      </c>
      <c r="M186" s="94">
        <f t="shared" si="6"/>
        <v>0</v>
      </c>
      <c r="N186" s="94">
        <f t="shared" si="7"/>
        <v>0</v>
      </c>
      <c r="O186" s="95">
        <f t="shared" si="8"/>
        <v>0</v>
      </c>
      <c r="P186" s="205"/>
    </row>
    <row r="187" spans="1:16" ht="16.5" customHeight="1">
      <c r="A187" s="96" t="s">
        <v>187</v>
      </c>
      <c r="B187" s="96" t="s">
        <v>245</v>
      </c>
      <c r="C187" s="97" t="s">
        <v>409</v>
      </c>
      <c r="D187" s="98" t="s">
        <v>154</v>
      </c>
      <c r="E187" s="98" t="s">
        <v>410</v>
      </c>
      <c r="F187" s="99">
        <v>21.97</v>
      </c>
      <c r="G187" s="99"/>
      <c r="H187" s="100" t="s">
        <v>151</v>
      </c>
      <c r="I187" s="197">
        <v>200</v>
      </c>
      <c r="J187" s="101"/>
      <c r="K187" s="203">
        <v>1</v>
      </c>
      <c r="L187" s="94">
        <f>SUMIFS(Invulblad!G:G,Invulblad!A:A,H187,Invulblad!B:B,I187)*K187</f>
        <v>0</v>
      </c>
      <c r="M187" s="94">
        <f t="shared" si="6"/>
        <v>0</v>
      </c>
      <c r="N187" s="94">
        <f t="shared" si="7"/>
        <v>0</v>
      </c>
      <c r="O187" s="95">
        <f t="shared" si="8"/>
        <v>0</v>
      </c>
      <c r="P187" s="205"/>
    </row>
    <row r="188" spans="1:16" ht="16.5" customHeight="1">
      <c r="A188" s="96" t="s">
        <v>187</v>
      </c>
      <c r="B188" s="96" t="s">
        <v>245</v>
      </c>
      <c r="C188" s="97" t="s">
        <v>411</v>
      </c>
      <c r="D188" s="98" t="s">
        <v>94</v>
      </c>
      <c r="E188" s="98" t="s">
        <v>74</v>
      </c>
      <c r="F188" s="99">
        <v>114</v>
      </c>
      <c r="G188" s="99"/>
      <c r="H188" s="100" t="s">
        <v>93</v>
      </c>
      <c r="I188" s="197">
        <v>200</v>
      </c>
      <c r="J188" s="101"/>
      <c r="K188" s="203">
        <v>1</v>
      </c>
      <c r="L188" s="94">
        <f>SUMIFS(Invulblad!G:G,Invulblad!A:A,H188,Invulblad!B:B,I188)*K188</f>
        <v>0</v>
      </c>
      <c r="M188" s="94">
        <f t="shared" si="6"/>
        <v>0</v>
      </c>
      <c r="N188" s="94">
        <f t="shared" si="7"/>
        <v>0</v>
      </c>
      <c r="O188" s="95">
        <f t="shared" si="8"/>
        <v>0</v>
      </c>
      <c r="P188" s="205"/>
    </row>
    <row r="189" spans="1:16" ht="16.5" customHeight="1">
      <c r="A189" s="96" t="s">
        <v>187</v>
      </c>
      <c r="B189" s="96" t="s">
        <v>245</v>
      </c>
      <c r="C189" s="97" t="s">
        <v>412</v>
      </c>
      <c r="D189" s="98" t="s">
        <v>94</v>
      </c>
      <c r="E189" s="98" t="s">
        <v>74</v>
      </c>
      <c r="F189" s="99">
        <v>23</v>
      </c>
      <c r="G189" s="194"/>
      <c r="H189" s="100" t="s">
        <v>93</v>
      </c>
      <c r="I189" s="197">
        <v>200</v>
      </c>
      <c r="J189" s="101"/>
      <c r="K189" s="203">
        <v>1</v>
      </c>
      <c r="L189" s="94">
        <f>SUMIFS(Invulblad!G:G,Invulblad!A:A,H189,Invulblad!B:B,I189)*K189</f>
        <v>0</v>
      </c>
      <c r="M189" s="94">
        <f t="shared" si="6"/>
        <v>0</v>
      </c>
      <c r="N189" s="94">
        <f t="shared" si="7"/>
        <v>0</v>
      </c>
      <c r="O189" s="95">
        <f t="shared" si="8"/>
        <v>0</v>
      </c>
      <c r="P189" s="205"/>
    </row>
    <row r="190" spans="1:16" ht="16.5" customHeight="1">
      <c r="A190" s="96" t="s">
        <v>187</v>
      </c>
      <c r="B190" s="96" t="s">
        <v>245</v>
      </c>
      <c r="C190" s="97" t="s">
        <v>412</v>
      </c>
      <c r="D190" s="98" t="s">
        <v>94</v>
      </c>
      <c r="E190" s="105" t="s">
        <v>74</v>
      </c>
      <c r="F190" s="103">
        <v>17.78</v>
      </c>
      <c r="G190" s="194"/>
      <c r="H190" s="104" t="s">
        <v>93</v>
      </c>
      <c r="I190" s="195">
        <v>200</v>
      </c>
      <c r="J190" s="101"/>
      <c r="K190" s="203">
        <v>1</v>
      </c>
      <c r="L190" s="94">
        <f>SUMIFS(Invulblad!G:G,Invulblad!A:A,H190,Invulblad!B:B,I190)*K190</f>
        <v>0</v>
      </c>
      <c r="M190" s="94">
        <f t="shared" si="6"/>
        <v>0</v>
      </c>
      <c r="N190" s="94">
        <f t="shared" si="7"/>
        <v>0</v>
      </c>
      <c r="O190" s="95">
        <f t="shared" si="8"/>
        <v>0</v>
      </c>
      <c r="P190" s="205"/>
    </row>
    <row r="191" spans="1:16" ht="16.5" customHeight="1">
      <c r="A191" s="96" t="s">
        <v>187</v>
      </c>
      <c r="B191" s="96" t="s">
        <v>245</v>
      </c>
      <c r="C191" s="97" t="s">
        <v>413</v>
      </c>
      <c r="D191" s="98" t="s">
        <v>154</v>
      </c>
      <c r="E191" s="98" t="s">
        <v>410</v>
      </c>
      <c r="F191" s="99">
        <v>25</v>
      </c>
      <c r="G191" s="194"/>
      <c r="H191" s="100" t="s">
        <v>151</v>
      </c>
      <c r="I191" s="197">
        <v>200</v>
      </c>
      <c r="J191" s="101"/>
      <c r="K191" s="203">
        <v>1</v>
      </c>
      <c r="L191" s="94">
        <f>SUMIFS(Invulblad!G:G,Invulblad!A:A,H191,Invulblad!B:B,I191)*K191</f>
        <v>0</v>
      </c>
      <c r="M191" s="94">
        <f t="shared" si="6"/>
        <v>0</v>
      </c>
      <c r="N191" s="94">
        <f t="shared" si="7"/>
        <v>0</v>
      </c>
      <c r="O191" s="95">
        <f t="shared" si="8"/>
        <v>0</v>
      </c>
      <c r="P191" s="205"/>
    </row>
    <row r="192" spans="1:16" ht="16.5" customHeight="1">
      <c r="A192" s="96" t="s">
        <v>187</v>
      </c>
      <c r="B192" s="96" t="s">
        <v>245</v>
      </c>
      <c r="C192" s="97" t="s">
        <v>414</v>
      </c>
      <c r="D192" s="98" t="s">
        <v>91</v>
      </c>
      <c r="E192" s="98" t="s">
        <v>264</v>
      </c>
      <c r="F192" s="99">
        <v>11</v>
      </c>
      <c r="G192" s="99"/>
      <c r="H192" s="100" t="s">
        <v>90</v>
      </c>
      <c r="I192" s="197">
        <v>200</v>
      </c>
      <c r="J192" s="101"/>
      <c r="K192" s="203">
        <v>1</v>
      </c>
      <c r="L192" s="94">
        <f>SUMIFS(Invulblad!G:G,Invulblad!A:A,H192,Invulblad!B:B,I192)*K192</f>
        <v>0</v>
      </c>
      <c r="M192" s="94">
        <f t="shared" si="6"/>
        <v>0</v>
      </c>
      <c r="N192" s="94">
        <f t="shared" si="7"/>
        <v>0</v>
      </c>
      <c r="O192" s="95">
        <f t="shared" si="8"/>
        <v>0</v>
      </c>
      <c r="P192" s="205"/>
    </row>
    <row r="193" spans="1:16" ht="16.5" customHeight="1">
      <c r="A193" s="96" t="s">
        <v>187</v>
      </c>
      <c r="B193" s="96" t="s">
        <v>245</v>
      </c>
      <c r="C193" s="97" t="s">
        <v>415</v>
      </c>
      <c r="D193" s="98" t="s">
        <v>154</v>
      </c>
      <c r="E193" s="98" t="s">
        <v>410</v>
      </c>
      <c r="F193" s="99">
        <v>25.61</v>
      </c>
      <c r="G193" s="99"/>
      <c r="H193" s="100" t="s">
        <v>151</v>
      </c>
      <c r="I193" s="197">
        <v>200</v>
      </c>
      <c r="J193" s="101"/>
      <c r="K193" s="203">
        <v>1</v>
      </c>
      <c r="L193" s="94">
        <f>SUMIFS(Invulblad!G:G,Invulblad!A:A,H193,Invulblad!B:B,I193)*K193</f>
        <v>0</v>
      </c>
      <c r="M193" s="94">
        <f t="shared" si="6"/>
        <v>0</v>
      </c>
      <c r="N193" s="94">
        <f t="shared" si="7"/>
        <v>0</v>
      </c>
      <c r="O193" s="95">
        <f t="shared" si="8"/>
        <v>0</v>
      </c>
      <c r="P193" s="205"/>
    </row>
    <row r="194" spans="1:16" ht="16.5" customHeight="1">
      <c r="A194" s="96" t="s">
        <v>187</v>
      </c>
      <c r="B194" s="96" t="s">
        <v>245</v>
      </c>
      <c r="C194" s="97" t="s">
        <v>416</v>
      </c>
      <c r="D194" s="98" t="s">
        <v>94</v>
      </c>
      <c r="E194" s="98" t="s">
        <v>109</v>
      </c>
      <c r="F194" s="99">
        <v>17</v>
      </c>
      <c r="G194" s="99"/>
      <c r="H194" s="100" t="s">
        <v>96</v>
      </c>
      <c r="I194" s="197">
        <v>200</v>
      </c>
      <c r="J194" s="101"/>
      <c r="K194" s="203">
        <v>1</v>
      </c>
      <c r="L194" s="94">
        <f>SUMIFS(Invulblad!G:G,Invulblad!A:A,H194,Invulblad!B:B,I194)*K194</f>
        <v>0</v>
      </c>
      <c r="M194" s="94">
        <f t="shared" si="6"/>
        <v>0</v>
      </c>
      <c r="N194" s="94">
        <f t="shared" si="7"/>
        <v>0</v>
      </c>
      <c r="O194" s="95">
        <f t="shared" si="8"/>
        <v>0</v>
      </c>
      <c r="P194" s="205"/>
    </row>
    <row r="195" spans="1:16" ht="16.5" customHeight="1">
      <c r="A195" s="96" t="s">
        <v>187</v>
      </c>
      <c r="B195" s="96" t="s">
        <v>245</v>
      </c>
      <c r="C195" s="97" t="s">
        <v>417</v>
      </c>
      <c r="D195" s="98" t="s">
        <v>94</v>
      </c>
      <c r="E195" s="98" t="s">
        <v>74</v>
      </c>
      <c r="F195" s="99">
        <v>18.43</v>
      </c>
      <c r="G195" s="99"/>
      <c r="H195" s="100" t="s">
        <v>93</v>
      </c>
      <c r="I195" s="197">
        <v>200</v>
      </c>
      <c r="J195" s="101"/>
      <c r="K195" s="203">
        <v>1</v>
      </c>
      <c r="L195" s="94">
        <f>SUMIFS(Invulblad!G:G,Invulblad!A:A,H195,Invulblad!B:B,I195)*K195</f>
        <v>0</v>
      </c>
      <c r="M195" s="94">
        <f t="shared" si="6"/>
        <v>0</v>
      </c>
      <c r="N195" s="94">
        <f t="shared" si="7"/>
        <v>0</v>
      </c>
      <c r="O195" s="95">
        <f t="shared" si="8"/>
        <v>0</v>
      </c>
      <c r="P195" s="205"/>
    </row>
    <row r="196" spans="1:16" ht="16.5" customHeight="1">
      <c r="A196" s="96" t="s">
        <v>187</v>
      </c>
      <c r="B196" s="96" t="s">
        <v>245</v>
      </c>
      <c r="C196" s="97" t="s">
        <v>418</v>
      </c>
      <c r="D196" s="98" t="s">
        <v>94</v>
      </c>
      <c r="E196" s="98" t="s">
        <v>74</v>
      </c>
      <c r="F196" s="99">
        <v>24.5</v>
      </c>
      <c r="G196" s="99"/>
      <c r="H196" s="100" t="s">
        <v>93</v>
      </c>
      <c r="I196" s="197">
        <v>200</v>
      </c>
      <c r="J196" s="101"/>
      <c r="K196" s="203">
        <v>1</v>
      </c>
      <c r="L196" s="94">
        <f>SUMIFS(Invulblad!G:G,Invulblad!A:A,H196,Invulblad!B:B,I196)*K196</f>
        <v>0</v>
      </c>
      <c r="M196" s="94">
        <f t="shared" si="6"/>
        <v>0</v>
      </c>
      <c r="N196" s="94">
        <f t="shared" si="7"/>
        <v>0</v>
      </c>
      <c r="O196" s="95">
        <f t="shared" si="8"/>
        <v>0</v>
      </c>
      <c r="P196" s="205"/>
    </row>
    <row r="197" spans="1:16" ht="16.5" customHeight="1">
      <c r="A197" s="96" t="s">
        <v>187</v>
      </c>
      <c r="B197" s="96" t="s">
        <v>245</v>
      </c>
      <c r="C197" s="97" t="s">
        <v>419</v>
      </c>
      <c r="D197" s="98" t="s">
        <v>154</v>
      </c>
      <c r="E197" s="98" t="s">
        <v>410</v>
      </c>
      <c r="F197" s="99">
        <v>25</v>
      </c>
      <c r="G197" s="99"/>
      <c r="H197" s="100" t="s">
        <v>151</v>
      </c>
      <c r="I197" s="197">
        <v>200</v>
      </c>
      <c r="J197" s="101"/>
      <c r="K197" s="203">
        <v>1</v>
      </c>
      <c r="L197" s="94">
        <f>SUMIFS(Invulblad!G:G,Invulblad!A:A,H197,Invulblad!B:B,I197)*K197</f>
        <v>0</v>
      </c>
      <c r="M197" s="94">
        <f t="shared" si="6"/>
        <v>0</v>
      </c>
      <c r="N197" s="94">
        <f t="shared" si="7"/>
        <v>0</v>
      </c>
      <c r="O197" s="95">
        <f t="shared" si="8"/>
        <v>0</v>
      </c>
      <c r="P197" s="205"/>
    </row>
    <row r="198" spans="1:16" ht="16.5" customHeight="1">
      <c r="A198" s="96" t="s">
        <v>187</v>
      </c>
      <c r="B198" s="96" t="s">
        <v>245</v>
      </c>
      <c r="C198" s="97" t="s">
        <v>420</v>
      </c>
      <c r="D198" s="98" t="s">
        <v>94</v>
      </c>
      <c r="E198" s="98" t="s">
        <v>74</v>
      </c>
      <c r="F198" s="99">
        <v>18.55</v>
      </c>
      <c r="G198" s="99"/>
      <c r="H198" s="100" t="s">
        <v>93</v>
      </c>
      <c r="I198" s="197">
        <v>200</v>
      </c>
      <c r="J198" s="101"/>
      <c r="K198" s="203">
        <v>1</v>
      </c>
      <c r="L198" s="94">
        <f>SUMIFS(Invulblad!G:G,Invulblad!A:A,H198,Invulblad!B:B,I198)*K198</f>
        <v>0</v>
      </c>
      <c r="M198" s="94">
        <f t="shared" si="6"/>
        <v>0</v>
      </c>
      <c r="N198" s="94">
        <f t="shared" si="7"/>
        <v>0</v>
      </c>
      <c r="O198" s="95">
        <f t="shared" si="8"/>
        <v>0</v>
      </c>
      <c r="P198" s="205"/>
    </row>
    <row r="199" spans="1:16" ht="16.5" customHeight="1">
      <c r="A199" s="96" t="s">
        <v>187</v>
      </c>
      <c r="B199" s="96" t="s">
        <v>245</v>
      </c>
      <c r="C199" s="97" t="s">
        <v>421</v>
      </c>
      <c r="D199" s="98" t="s">
        <v>154</v>
      </c>
      <c r="E199" s="98" t="s">
        <v>86</v>
      </c>
      <c r="F199" s="99">
        <v>19.61</v>
      </c>
      <c r="G199" s="99"/>
      <c r="H199" s="100" t="s">
        <v>153</v>
      </c>
      <c r="I199" s="197">
        <v>200</v>
      </c>
      <c r="J199" s="101"/>
      <c r="K199" s="203">
        <v>1</v>
      </c>
      <c r="L199" s="94">
        <f>SUMIFS(Invulblad!G:G,Invulblad!A:A,H199,Invulblad!B:B,I199)*K199</f>
        <v>0</v>
      </c>
      <c r="M199" s="94">
        <f t="shared" si="6"/>
        <v>0</v>
      </c>
      <c r="N199" s="94">
        <f t="shared" si="7"/>
        <v>0</v>
      </c>
      <c r="O199" s="95">
        <f t="shared" si="8"/>
        <v>0</v>
      </c>
      <c r="P199" s="205"/>
    </row>
    <row r="200" spans="1:16" ht="16.5" customHeight="1">
      <c r="A200" s="96" t="s">
        <v>187</v>
      </c>
      <c r="B200" s="96" t="s">
        <v>245</v>
      </c>
      <c r="C200" s="97" t="s">
        <v>422</v>
      </c>
      <c r="D200" s="98" t="s">
        <v>94</v>
      </c>
      <c r="E200" s="98" t="s">
        <v>74</v>
      </c>
      <c r="F200" s="99">
        <v>114</v>
      </c>
      <c r="G200" s="99"/>
      <c r="H200" s="100" t="s">
        <v>93</v>
      </c>
      <c r="I200" s="197">
        <v>200</v>
      </c>
      <c r="J200" s="101"/>
      <c r="K200" s="203">
        <v>1</v>
      </c>
      <c r="L200" s="94">
        <f>SUMIFS(Invulblad!G:G,Invulblad!A:A,H200,Invulblad!B:B,I200)*K200</f>
        <v>0</v>
      </c>
      <c r="M200" s="94">
        <f t="shared" si="6"/>
        <v>0</v>
      </c>
      <c r="N200" s="94">
        <f t="shared" si="7"/>
        <v>0</v>
      </c>
      <c r="O200" s="95">
        <f t="shared" si="8"/>
        <v>0</v>
      </c>
      <c r="P200" s="205"/>
    </row>
    <row r="201" spans="1:16" ht="16.5" customHeight="1">
      <c r="A201" s="96" t="s">
        <v>187</v>
      </c>
      <c r="B201" s="96" t="s">
        <v>245</v>
      </c>
      <c r="C201" s="97" t="s">
        <v>423</v>
      </c>
      <c r="D201" s="98" t="s">
        <v>94</v>
      </c>
      <c r="E201" s="98" t="s">
        <v>74</v>
      </c>
      <c r="F201" s="99">
        <v>51.27</v>
      </c>
      <c r="G201" s="99"/>
      <c r="H201" s="100" t="s">
        <v>93</v>
      </c>
      <c r="I201" s="197">
        <v>200</v>
      </c>
      <c r="J201" s="101"/>
      <c r="K201" s="203">
        <v>1</v>
      </c>
      <c r="L201" s="94">
        <f>SUMIFS(Invulblad!G:G,Invulblad!A:A,H201,Invulblad!B:B,I201)*K201</f>
        <v>0</v>
      </c>
      <c r="M201" s="94">
        <f t="shared" si="6"/>
        <v>0</v>
      </c>
      <c r="N201" s="94">
        <f t="shared" si="7"/>
        <v>0</v>
      </c>
      <c r="O201" s="95">
        <f t="shared" si="8"/>
        <v>0</v>
      </c>
      <c r="P201" s="205"/>
    </row>
    <row r="202" spans="1:16" ht="16.5" customHeight="1">
      <c r="A202" s="96" t="s">
        <v>187</v>
      </c>
      <c r="B202" s="96" t="s">
        <v>245</v>
      </c>
      <c r="C202" s="97" t="s">
        <v>424</v>
      </c>
      <c r="D202" s="98" t="s">
        <v>94</v>
      </c>
      <c r="E202" s="98" t="s">
        <v>74</v>
      </c>
      <c r="F202" s="99">
        <v>7.87</v>
      </c>
      <c r="G202" s="99"/>
      <c r="H202" s="100" t="s">
        <v>93</v>
      </c>
      <c r="I202" s="197">
        <v>200</v>
      </c>
      <c r="J202" s="101"/>
      <c r="K202" s="203">
        <v>1</v>
      </c>
      <c r="L202" s="94">
        <f>SUMIFS(Invulblad!G:G,Invulblad!A:A,H202,Invulblad!B:B,I202)*K202</f>
        <v>0</v>
      </c>
      <c r="M202" s="94">
        <f t="shared" si="6"/>
        <v>0</v>
      </c>
      <c r="N202" s="94">
        <f t="shared" si="7"/>
        <v>0</v>
      </c>
      <c r="O202" s="95">
        <f t="shared" si="8"/>
        <v>0</v>
      </c>
      <c r="P202" s="205"/>
    </row>
    <row r="203" spans="1:16" ht="16.5" customHeight="1">
      <c r="A203" s="96" t="s">
        <v>187</v>
      </c>
      <c r="B203" s="96" t="s">
        <v>245</v>
      </c>
      <c r="C203" s="97" t="s">
        <v>425</v>
      </c>
      <c r="D203" s="98" t="s">
        <v>94</v>
      </c>
      <c r="E203" s="98" t="s">
        <v>74</v>
      </c>
      <c r="F203" s="99">
        <v>24</v>
      </c>
      <c r="G203" s="99"/>
      <c r="H203" s="100" t="s">
        <v>93</v>
      </c>
      <c r="I203" s="197">
        <v>200</v>
      </c>
      <c r="J203" s="101"/>
      <c r="K203" s="203">
        <v>1</v>
      </c>
      <c r="L203" s="94">
        <f>SUMIFS(Invulblad!G:G,Invulblad!A:A,H203,Invulblad!B:B,I203)*K203</f>
        <v>0</v>
      </c>
      <c r="M203" s="94">
        <f t="shared" si="6"/>
        <v>0</v>
      </c>
      <c r="N203" s="94">
        <f t="shared" si="7"/>
        <v>0</v>
      </c>
      <c r="O203" s="95">
        <f t="shared" si="8"/>
        <v>0</v>
      </c>
      <c r="P203" s="205"/>
    </row>
    <row r="204" spans="1:16" ht="16.5" customHeight="1">
      <c r="A204" s="96" t="s">
        <v>187</v>
      </c>
      <c r="B204" s="96" t="s">
        <v>245</v>
      </c>
      <c r="C204" s="97" t="s">
        <v>426</v>
      </c>
      <c r="D204" s="98" t="s">
        <v>152</v>
      </c>
      <c r="E204" s="98" t="s">
        <v>410</v>
      </c>
      <c r="F204" s="99">
        <v>24.95</v>
      </c>
      <c r="G204" s="99"/>
      <c r="H204" s="100" t="s">
        <v>151</v>
      </c>
      <c r="I204" s="197">
        <v>200</v>
      </c>
      <c r="J204" s="101"/>
      <c r="K204" s="203">
        <v>1</v>
      </c>
      <c r="L204" s="94">
        <f>SUMIFS(Invulblad!G:G,Invulblad!A:A,H204,Invulblad!B:B,I204)*K204</f>
        <v>0</v>
      </c>
      <c r="M204" s="94">
        <f t="shared" ref="M204:M267" si="9">+L204*F204</f>
        <v>0</v>
      </c>
      <c r="N204" s="94">
        <f t="shared" ref="N204:N267" si="10">N$9</f>
        <v>0</v>
      </c>
      <c r="O204" s="95">
        <f t="shared" ref="O204:O267" si="11">+N204*M204</f>
        <v>0</v>
      </c>
      <c r="P204" s="205"/>
    </row>
    <row r="205" spans="1:16" ht="16.5" customHeight="1">
      <c r="A205" s="96" t="s">
        <v>187</v>
      </c>
      <c r="B205" s="96" t="s">
        <v>245</v>
      </c>
      <c r="C205" s="97" t="s">
        <v>427</v>
      </c>
      <c r="D205" s="98" t="s">
        <v>428</v>
      </c>
      <c r="E205" s="98" t="s">
        <v>74</v>
      </c>
      <c r="F205" s="99">
        <v>14.24</v>
      </c>
      <c r="G205" s="99"/>
      <c r="H205" s="100" t="s">
        <v>93</v>
      </c>
      <c r="I205" s="197">
        <v>200</v>
      </c>
      <c r="J205" s="101"/>
      <c r="K205" s="203">
        <v>1</v>
      </c>
      <c r="L205" s="94">
        <f>SUMIFS(Invulblad!G:G,Invulblad!A:A,H205,Invulblad!B:B,I205)*K205</f>
        <v>0</v>
      </c>
      <c r="M205" s="94">
        <f t="shared" si="9"/>
        <v>0</v>
      </c>
      <c r="N205" s="94">
        <f t="shared" si="10"/>
        <v>0</v>
      </c>
      <c r="O205" s="95">
        <f t="shared" si="11"/>
        <v>0</v>
      </c>
      <c r="P205" s="205"/>
    </row>
    <row r="206" spans="1:16" ht="16.5" customHeight="1">
      <c r="A206" s="96" t="s">
        <v>187</v>
      </c>
      <c r="B206" s="96" t="s">
        <v>245</v>
      </c>
      <c r="C206" s="97" t="s">
        <v>429</v>
      </c>
      <c r="D206" s="98" t="s">
        <v>94</v>
      </c>
      <c r="E206" s="98" t="s">
        <v>74</v>
      </c>
      <c r="F206" s="99">
        <v>24</v>
      </c>
      <c r="G206" s="99"/>
      <c r="H206" s="100" t="s">
        <v>93</v>
      </c>
      <c r="I206" s="197">
        <v>200</v>
      </c>
      <c r="J206" s="101"/>
      <c r="K206" s="203">
        <v>1</v>
      </c>
      <c r="L206" s="94">
        <f>SUMIFS(Invulblad!G:G,Invulblad!A:A,H206,Invulblad!B:B,I206)*K206</f>
        <v>0</v>
      </c>
      <c r="M206" s="94">
        <f t="shared" si="9"/>
        <v>0</v>
      </c>
      <c r="N206" s="94">
        <f t="shared" si="10"/>
        <v>0</v>
      </c>
      <c r="O206" s="95">
        <f t="shared" si="11"/>
        <v>0</v>
      </c>
      <c r="P206" s="205"/>
    </row>
    <row r="207" spans="1:16" ht="16.5" customHeight="1">
      <c r="A207" s="96" t="s">
        <v>187</v>
      </c>
      <c r="B207" s="96" t="s">
        <v>245</v>
      </c>
      <c r="C207" s="97" t="s">
        <v>430</v>
      </c>
      <c r="D207" s="98" t="s">
        <v>431</v>
      </c>
      <c r="E207" s="98" t="s">
        <v>249</v>
      </c>
      <c r="F207" s="99">
        <v>13</v>
      </c>
      <c r="G207" s="99"/>
      <c r="H207" s="100" t="s">
        <v>151</v>
      </c>
      <c r="I207" s="197">
        <v>200</v>
      </c>
      <c r="J207" s="101"/>
      <c r="K207" s="203">
        <v>1</v>
      </c>
      <c r="L207" s="94">
        <f>SUMIFS(Invulblad!G:G,Invulblad!A:A,H207,Invulblad!B:B,I207)*K207</f>
        <v>0</v>
      </c>
      <c r="M207" s="94">
        <f t="shared" si="9"/>
        <v>0</v>
      </c>
      <c r="N207" s="94">
        <f t="shared" si="10"/>
        <v>0</v>
      </c>
      <c r="O207" s="95">
        <f t="shared" si="11"/>
        <v>0</v>
      </c>
      <c r="P207" s="205"/>
    </row>
    <row r="208" spans="1:16" ht="16.5" customHeight="1">
      <c r="A208" s="96" t="s">
        <v>187</v>
      </c>
      <c r="B208" s="96" t="s">
        <v>245</v>
      </c>
      <c r="C208" s="97" t="s">
        <v>432</v>
      </c>
      <c r="D208" s="98" t="s">
        <v>94</v>
      </c>
      <c r="E208" s="98" t="s">
        <v>74</v>
      </c>
      <c r="F208" s="99">
        <v>42</v>
      </c>
      <c r="G208" s="99"/>
      <c r="H208" s="100" t="s">
        <v>93</v>
      </c>
      <c r="I208" s="197">
        <v>200</v>
      </c>
      <c r="J208" s="101"/>
      <c r="K208" s="203">
        <v>1</v>
      </c>
      <c r="L208" s="94">
        <f>SUMIFS(Invulblad!G:G,Invulblad!A:A,H208,Invulblad!B:B,I208)*K208</f>
        <v>0</v>
      </c>
      <c r="M208" s="94">
        <f t="shared" si="9"/>
        <v>0</v>
      </c>
      <c r="N208" s="94">
        <f t="shared" si="10"/>
        <v>0</v>
      </c>
      <c r="O208" s="95">
        <f t="shared" si="11"/>
        <v>0</v>
      </c>
      <c r="P208" s="205"/>
    </row>
    <row r="209" spans="1:16" ht="16.5" customHeight="1">
      <c r="A209" s="96" t="s">
        <v>187</v>
      </c>
      <c r="B209" s="96" t="s">
        <v>245</v>
      </c>
      <c r="C209" s="97" t="s">
        <v>433</v>
      </c>
      <c r="D209" s="98" t="s">
        <v>94</v>
      </c>
      <c r="E209" s="98" t="s">
        <v>74</v>
      </c>
      <c r="F209" s="99">
        <v>91.17</v>
      </c>
      <c r="G209" s="99"/>
      <c r="H209" s="100" t="s">
        <v>93</v>
      </c>
      <c r="I209" s="197">
        <v>200</v>
      </c>
      <c r="J209" s="101"/>
      <c r="K209" s="203">
        <v>1</v>
      </c>
      <c r="L209" s="94">
        <f>SUMIFS(Invulblad!G:G,Invulblad!A:A,H209,Invulblad!B:B,I209)*K209</f>
        <v>0</v>
      </c>
      <c r="M209" s="94">
        <f t="shared" si="9"/>
        <v>0</v>
      </c>
      <c r="N209" s="94">
        <f t="shared" si="10"/>
        <v>0</v>
      </c>
      <c r="O209" s="95">
        <f t="shared" si="11"/>
        <v>0</v>
      </c>
      <c r="P209" s="205"/>
    </row>
    <row r="210" spans="1:16" ht="16.5" customHeight="1">
      <c r="A210" s="92" t="s">
        <v>187</v>
      </c>
      <c r="B210" s="92" t="s">
        <v>245</v>
      </c>
      <c r="C210" s="93" t="s">
        <v>434</v>
      </c>
      <c r="D210" s="92" t="s">
        <v>152</v>
      </c>
      <c r="E210" s="92" t="s">
        <v>410</v>
      </c>
      <c r="F210" s="93">
        <v>24.95</v>
      </c>
      <c r="G210" s="93"/>
      <c r="H210" s="93" t="s">
        <v>151</v>
      </c>
      <c r="I210" s="198">
        <v>200</v>
      </c>
      <c r="J210" s="199"/>
      <c r="K210" s="203">
        <v>1</v>
      </c>
      <c r="L210" s="94">
        <f>SUMIFS(Invulblad!G:G,Invulblad!A:A,H210,Invulblad!B:B,I210)*K210</f>
        <v>0</v>
      </c>
      <c r="M210" s="94">
        <f t="shared" si="9"/>
        <v>0</v>
      </c>
      <c r="N210" s="94">
        <f t="shared" si="10"/>
        <v>0</v>
      </c>
      <c r="O210" s="95">
        <f t="shared" si="11"/>
        <v>0</v>
      </c>
      <c r="P210" s="205"/>
    </row>
    <row r="211" spans="1:16" ht="16.5" customHeight="1">
      <c r="A211" s="92" t="s">
        <v>187</v>
      </c>
      <c r="B211" s="96" t="s">
        <v>245</v>
      </c>
      <c r="C211" s="97" t="s">
        <v>435</v>
      </c>
      <c r="D211" s="98" t="s">
        <v>94</v>
      </c>
      <c r="E211" s="98" t="s">
        <v>74</v>
      </c>
      <c r="F211" s="99">
        <v>7.87</v>
      </c>
      <c r="G211" s="99"/>
      <c r="H211" s="100" t="s">
        <v>93</v>
      </c>
      <c r="I211" s="197">
        <v>200</v>
      </c>
      <c r="J211" s="101"/>
      <c r="K211" s="203">
        <v>1</v>
      </c>
      <c r="L211" s="94">
        <f>SUMIFS(Invulblad!G:G,Invulblad!A:A,H211,Invulblad!B:B,I211)*K211</f>
        <v>0</v>
      </c>
      <c r="M211" s="94">
        <f t="shared" si="9"/>
        <v>0</v>
      </c>
      <c r="N211" s="94">
        <f t="shared" si="10"/>
        <v>0</v>
      </c>
      <c r="O211" s="95">
        <f t="shared" si="11"/>
        <v>0</v>
      </c>
      <c r="P211" s="205"/>
    </row>
    <row r="212" spans="1:16" ht="16.5" customHeight="1">
      <c r="A212" s="92" t="s">
        <v>187</v>
      </c>
      <c r="B212" s="96" t="s">
        <v>245</v>
      </c>
      <c r="C212" s="97" t="s">
        <v>436</v>
      </c>
      <c r="D212" s="98" t="s">
        <v>94</v>
      </c>
      <c r="E212" s="98" t="s">
        <v>74</v>
      </c>
      <c r="F212" s="99">
        <v>26</v>
      </c>
      <c r="G212" s="99"/>
      <c r="H212" s="100" t="s">
        <v>93</v>
      </c>
      <c r="I212" s="197">
        <v>200</v>
      </c>
      <c r="J212" s="101"/>
      <c r="K212" s="203">
        <v>1</v>
      </c>
      <c r="L212" s="94">
        <f>SUMIFS(Invulblad!G:G,Invulblad!A:A,H212,Invulblad!B:B,I212)*K212</f>
        <v>0</v>
      </c>
      <c r="M212" s="94">
        <f t="shared" si="9"/>
        <v>0</v>
      </c>
      <c r="N212" s="94">
        <f t="shared" si="10"/>
        <v>0</v>
      </c>
      <c r="O212" s="95">
        <f t="shared" si="11"/>
        <v>0</v>
      </c>
      <c r="P212" s="205"/>
    </row>
    <row r="213" spans="1:16" ht="16.5" customHeight="1">
      <c r="A213" s="92" t="s">
        <v>187</v>
      </c>
      <c r="B213" s="96" t="s">
        <v>245</v>
      </c>
      <c r="C213" s="97" t="s">
        <v>437</v>
      </c>
      <c r="D213" s="98" t="s">
        <v>152</v>
      </c>
      <c r="E213" s="98" t="s">
        <v>74</v>
      </c>
      <c r="F213" s="99">
        <v>11</v>
      </c>
      <c r="G213" s="99"/>
      <c r="H213" s="100" t="s">
        <v>151</v>
      </c>
      <c r="I213" s="197">
        <v>200</v>
      </c>
      <c r="J213" s="101"/>
      <c r="K213" s="203">
        <v>1</v>
      </c>
      <c r="L213" s="94">
        <f>SUMIFS(Invulblad!G:G,Invulblad!A:A,H213,Invulblad!B:B,I213)*K213</f>
        <v>0</v>
      </c>
      <c r="M213" s="94">
        <f t="shared" si="9"/>
        <v>0</v>
      </c>
      <c r="N213" s="94">
        <f t="shared" si="10"/>
        <v>0</v>
      </c>
      <c r="O213" s="95">
        <f t="shared" si="11"/>
        <v>0</v>
      </c>
      <c r="P213" s="205"/>
    </row>
    <row r="214" spans="1:16" ht="16.5" customHeight="1">
      <c r="A214" s="92" t="s">
        <v>187</v>
      </c>
      <c r="B214" s="96" t="s">
        <v>245</v>
      </c>
      <c r="C214" s="97" t="s">
        <v>437</v>
      </c>
      <c r="D214" s="98" t="s">
        <v>94</v>
      </c>
      <c r="E214" s="98" t="s">
        <v>74</v>
      </c>
      <c r="F214" s="99">
        <v>46.03</v>
      </c>
      <c r="G214" s="99"/>
      <c r="H214" s="100" t="s">
        <v>93</v>
      </c>
      <c r="I214" s="197">
        <v>200</v>
      </c>
      <c r="J214" s="101"/>
      <c r="K214" s="203">
        <v>1</v>
      </c>
      <c r="L214" s="94">
        <f>SUMIFS(Invulblad!G:G,Invulblad!A:A,H214,Invulblad!B:B,I214)*K214</f>
        <v>0</v>
      </c>
      <c r="M214" s="94">
        <f t="shared" si="9"/>
        <v>0</v>
      </c>
      <c r="N214" s="94">
        <f t="shared" si="10"/>
        <v>0</v>
      </c>
      <c r="O214" s="95">
        <f t="shared" si="11"/>
        <v>0</v>
      </c>
      <c r="P214" s="205"/>
    </row>
    <row r="215" spans="1:16" ht="16.5" customHeight="1">
      <c r="A215" s="92" t="s">
        <v>187</v>
      </c>
      <c r="B215" s="96" t="s">
        <v>245</v>
      </c>
      <c r="C215" s="97" t="s">
        <v>438</v>
      </c>
      <c r="D215" s="98" t="s">
        <v>332</v>
      </c>
      <c r="E215" s="98" t="s">
        <v>252</v>
      </c>
      <c r="F215" s="99">
        <v>154</v>
      </c>
      <c r="G215" s="99"/>
      <c r="H215" s="100" t="s">
        <v>96</v>
      </c>
      <c r="I215" s="197">
        <v>200</v>
      </c>
      <c r="J215" s="101"/>
      <c r="K215" s="203">
        <v>1</v>
      </c>
      <c r="L215" s="94">
        <f>SUMIFS(Invulblad!G:G,Invulblad!A:A,H215,Invulblad!B:B,I215)*K215</f>
        <v>0</v>
      </c>
      <c r="M215" s="94">
        <f t="shared" si="9"/>
        <v>0</v>
      </c>
      <c r="N215" s="94">
        <f t="shared" si="10"/>
        <v>0</v>
      </c>
      <c r="O215" s="95">
        <f t="shared" si="11"/>
        <v>0</v>
      </c>
      <c r="P215" s="205"/>
    </row>
    <row r="216" spans="1:16" ht="16.5" customHeight="1">
      <c r="A216" s="92" t="s">
        <v>187</v>
      </c>
      <c r="B216" s="96" t="s">
        <v>245</v>
      </c>
      <c r="C216" s="97" t="s">
        <v>439</v>
      </c>
      <c r="D216" s="98" t="s">
        <v>152</v>
      </c>
      <c r="E216" s="98" t="s">
        <v>74</v>
      </c>
      <c r="F216" s="99">
        <v>11</v>
      </c>
      <c r="G216" s="99"/>
      <c r="H216" s="100" t="s">
        <v>151</v>
      </c>
      <c r="I216" s="197">
        <v>200</v>
      </c>
      <c r="J216" s="101"/>
      <c r="K216" s="203">
        <v>1</v>
      </c>
      <c r="L216" s="94">
        <f>SUMIFS(Invulblad!G:G,Invulblad!A:A,H216,Invulblad!B:B,I216)*K216</f>
        <v>0</v>
      </c>
      <c r="M216" s="94">
        <f t="shared" si="9"/>
        <v>0</v>
      </c>
      <c r="N216" s="94">
        <f t="shared" si="10"/>
        <v>0</v>
      </c>
      <c r="O216" s="95">
        <f t="shared" si="11"/>
        <v>0</v>
      </c>
      <c r="P216" s="205"/>
    </row>
    <row r="217" spans="1:16" ht="16.5" customHeight="1">
      <c r="A217" s="92" t="s">
        <v>187</v>
      </c>
      <c r="B217" s="96" t="s">
        <v>245</v>
      </c>
      <c r="C217" s="97" t="s">
        <v>440</v>
      </c>
      <c r="D217" s="98" t="s">
        <v>94</v>
      </c>
      <c r="E217" s="98" t="s">
        <v>74</v>
      </c>
      <c r="F217" s="99">
        <v>10.11</v>
      </c>
      <c r="G217" s="99"/>
      <c r="H217" s="100" t="s">
        <v>93</v>
      </c>
      <c r="I217" s="197">
        <v>200</v>
      </c>
      <c r="J217" s="101"/>
      <c r="K217" s="203">
        <v>1</v>
      </c>
      <c r="L217" s="94">
        <f>SUMIFS(Invulblad!G:G,Invulblad!A:A,H217,Invulblad!B:B,I217)*K217</f>
        <v>0</v>
      </c>
      <c r="M217" s="94">
        <f t="shared" si="9"/>
        <v>0</v>
      </c>
      <c r="N217" s="94">
        <f t="shared" si="10"/>
        <v>0</v>
      </c>
      <c r="O217" s="95">
        <f t="shared" si="11"/>
        <v>0</v>
      </c>
      <c r="P217" s="205"/>
    </row>
    <row r="218" spans="1:16" ht="16.5" customHeight="1">
      <c r="A218" s="92" t="s">
        <v>187</v>
      </c>
      <c r="B218" s="96" t="s">
        <v>245</v>
      </c>
      <c r="C218" s="97" t="s">
        <v>441</v>
      </c>
      <c r="D218" s="98" t="s">
        <v>442</v>
      </c>
      <c r="E218" s="98" t="s">
        <v>74</v>
      </c>
      <c r="F218" s="99">
        <v>14</v>
      </c>
      <c r="G218" s="99"/>
      <c r="H218" s="100" t="s">
        <v>93</v>
      </c>
      <c r="I218" s="197">
        <v>200</v>
      </c>
      <c r="J218" s="101"/>
      <c r="K218" s="203">
        <v>1</v>
      </c>
      <c r="L218" s="94">
        <f>SUMIFS(Invulblad!G:G,Invulblad!A:A,H218,Invulblad!B:B,I218)*K218</f>
        <v>0</v>
      </c>
      <c r="M218" s="94">
        <f t="shared" si="9"/>
        <v>0</v>
      </c>
      <c r="N218" s="94">
        <f t="shared" si="10"/>
        <v>0</v>
      </c>
      <c r="O218" s="95">
        <f t="shared" si="11"/>
        <v>0</v>
      </c>
      <c r="P218" s="205"/>
    </row>
    <row r="219" spans="1:16" ht="16.5" customHeight="1">
      <c r="A219" s="92" t="s">
        <v>187</v>
      </c>
      <c r="B219" s="96" t="s">
        <v>245</v>
      </c>
      <c r="C219" s="97" t="s">
        <v>443</v>
      </c>
      <c r="D219" s="98" t="s">
        <v>444</v>
      </c>
      <c r="E219" s="98" t="s">
        <v>74</v>
      </c>
      <c r="F219" s="99">
        <v>148</v>
      </c>
      <c r="G219" s="99"/>
      <c r="H219" s="100" t="s">
        <v>72</v>
      </c>
      <c r="I219" s="197">
        <v>200</v>
      </c>
      <c r="J219" s="101"/>
      <c r="K219" s="203">
        <v>1</v>
      </c>
      <c r="L219" s="94">
        <f>SUMIFS(Invulblad!G:G,Invulblad!A:A,H219,Invulblad!B:B,I219)*K219</f>
        <v>0</v>
      </c>
      <c r="M219" s="94">
        <f t="shared" si="9"/>
        <v>0</v>
      </c>
      <c r="N219" s="94">
        <f t="shared" si="10"/>
        <v>0</v>
      </c>
      <c r="O219" s="95">
        <f t="shared" si="11"/>
        <v>0</v>
      </c>
      <c r="P219" s="205"/>
    </row>
    <row r="220" spans="1:16" ht="16.5" customHeight="1">
      <c r="A220" s="92" t="s">
        <v>445</v>
      </c>
      <c r="B220" s="96"/>
      <c r="C220" s="97" t="s">
        <v>446</v>
      </c>
      <c r="D220" s="98" t="s">
        <v>203</v>
      </c>
      <c r="E220" s="98" t="s">
        <v>114</v>
      </c>
      <c r="F220" s="99">
        <v>26</v>
      </c>
      <c r="G220" s="99"/>
      <c r="H220" s="100" t="s">
        <v>108</v>
      </c>
      <c r="I220" s="197">
        <v>200</v>
      </c>
      <c r="J220" s="101"/>
      <c r="K220" s="203">
        <v>1</v>
      </c>
      <c r="L220" s="94">
        <f>SUMIFS(Invulblad!G:G,Invulblad!A:A,H220,Invulblad!B:B,I220)*K220</f>
        <v>0</v>
      </c>
      <c r="M220" s="94">
        <f t="shared" si="9"/>
        <v>0</v>
      </c>
      <c r="N220" s="94">
        <f t="shared" si="10"/>
        <v>0</v>
      </c>
      <c r="O220" s="95">
        <f t="shared" si="11"/>
        <v>0</v>
      </c>
      <c r="P220" s="205"/>
    </row>
    <row r="221" spans="1:16" ht="16.5" customHeight="1">
      <c r="A221" s="92" t="s">
        <v>445</v>
      </c>
      <c r="B221" s="96"/>
      <c r="C221" s="97" t="s">
        <v>447</v>
      </c>
      <c r="D221" s="98" t="s">
        <v>251</v>
      </c>
      <c r="E221" s="98" t="s">
        <v>448</v>
      </c>
      <c r="F221" s="99">
        <v>49</v>
      </c>
      <c r="G221" s="99"/>
      <c r="H221" s="100" t="s">
        <v>124</v>
      </c>
      <c r="I221" s="197">
        <v>200</v>
      </c>
      <c r="J221" s="101"/>
      <c r="K221" s="203">
        <v>1</v>
      </c>
      <c r="L221" s="94">
        <f>SUMIFS(Invulblad!G:G,Invulblad!A:A,H221,Invulblad!B:B,I221)*K221</f>
        <v>0</v>
      </c>
      <c r="M221" s="94">
        <f t="shared" si="9"/>
        <v>0</v>
      </c>
      <c r="N221" s="94">
        <f t="shared" si="10"/>
        <v>0</v>
      </c>
      <c r="O221" s="95">
        <f t="shared" si="11"/>
        <v>0</v>
      </c>
      <c r="P221" s="205"/>
    </row>
    <row r="222" spans="1:16" ht="16.5" customHeight="1">
      <c r="A222" s="92" t="s">
        <v>445</v>
      </c>
      <c r="B222" s="96"/>
      <c r="C222" s="97" t="s">
        <v>449</v>
      </c>
      <c r="D222" s="98" t="s">
        <v>251</v>
      </c>
      <c r="E222" s="98" t="s">
        <v>448</v>
      </c>
      <c r="F222" s="99">
        <v>49</v>
      </c>
      <c r="G222" s="99"/>
      <c r="H222" s="100" t="s">
        <v>124</v>
      </c>
      <c r="I222" s="197">
        <v>200</v>
      </c>
      <c r="J222" s="101"/>
      <c r="K222" s="203">
        <v>1</v>
      </c>
      <c r="L222" s="94">
        <f>SUMIFS(Invulblad!G:G,Invulblad!A:A,H222,Invulblad!B:B,I222)*K222</f>
        <v>0</v>
      </c>
      <c r="M222" s="94">
        <f t="shared" si="9"/>
        <v>0</v>
      </c>
      <c r="N222" s="94">
        <f t="shared" si="10"/>
        <v>0</v>
      </c>
      <c r="O222" s="95">
        <f t="shared" si="11"/>
        <v>0</v>
      </c>
      <c r="P222" s="205"/>
    </row>
    <row r="223" spans="1:16" ht="16.5" customHeight="1">
      <c r="A223" s="92" t="s">
        <v>445</v>
      </c>
      <c r="B223" s="96"/>
      <c r="C223" s="97" t="s">
        <v>450</v>
      </c>
      <c r="D223" s="98" t="s">
        <v>122</v>
      </c>
      <c r="E223" s="98" t="s">
        <v>448</v>
      </c>
      <c r="F223" s="99">
        <v>52</v>
      </c>
      <c r="G223" s="99"/>
      <c r="H223" s="100" t="s">
        <v>124</v>
      </c>
      <c r="I223" s="197">
        <v>200</v>
      </c>
      <c r="J223" s="101"/>
      <c r="K223" s="203">
        <v>1</v>
      </c>
      <c r="L223" s="94">
        <f>SUMIFS(Invulblad!G:G,Invulblad!A:A,H223,Invulblad!B:B,I223)*K223</f>
        <v>0</v>
      </c>
      <c r="M223" s="94">
        <f t="shared" si="9"/>
        <v>0</v>
      </c>
      <c r="N223" s="94">
        <f t="shared" si="10"/>
        <v>0</v>
      </c>
      <c r="O223" s="95">
        <f t="shared" si="11"/>
        <v>0</v>
      </c>
      <c r="P223" s="205"/>
    </row>
    <row r="224" spans="1:16" ht="16.5" customHeight="1">
      <c r="A224" s="92" t="s">
        <v>445</v>
      </c>
      <c r="B224" s="96"/>
      <c r="C224" s="97" t="s">
        <v>451</v>
      </c>
      <c r="D224" s="98" t="s">
        <v>251</v>
      </c>
      <c r="E224" s="98" t="s">
        <v>448</v>
      </c>
      <c r="F224" s="99">
        <v>106</v>
      </c>
      <c r="G224" s="99"/>
      <c r="H224" s="100" t="s">
        <v>124</v>
      </c>
      <c r="I224" s="197">
        <v>200</v>
      </c>
      <c r="J224" s="101"/>
      <c r="K224" s="203">
        <v>1</v>
      </c>
      <c r="L224" s="94">
        <f>SUMIFS(Invulblad!G:G,Invulblad!A:A,H224,Invulblad!B:B,I224)*K224</f>
        <v>0</v>
      </c>
      <c r="M224" s="94">
        <f t="shared" si="9"/>
        <v>0</v>
      </c>
      <c r="N224" s="94">
        <f t="shared" si="10"/>
        <v>0</v>
      </c>
      <c r="O224" s="95">
        <f t="shared" si="11"/>
        <v>0</v>
      </c>
      <c r="P224" s="205"/>
    </row>
    <row r="225" spans="1:16" ht="16.5" customHeight="1">
      <c r="A225" s="92" t="s">
        <v>445</v>
      </c>
      <c r="B225" s="96"/>
      <c r="C225" s="97" t="s">
        <v>452</v>
      </c>
      <c r="D225" s="98" t="s">
        <v>251</v>
      </c>
      <c r="E225" s="98" t="s">
        <v>448</v>
      </c>
      <c r="F225" s="99">
        <v>96</v>
      </c>
      <c r="G225" s="99"/>
      <c r="H225" s="100" t="s">
        <v>123</v>
      </c>
      <c r="I225" s="197">
        <v>200</v>
      </c>
      <c r="J225" s="101"/>
      <c r="K225" s="203">
        <v>1</v>
      </c>
      <c r="L225" s="94">
        <f>SUMIFS(Invulblad!G:G,Invulblad!A:A,H225,Invulblad!B:B,I225)*K225</f>
        <v>0</v>
      </c>
      <c r="M225" s="94">
        <f t="shared" si="9"/>
        <v>0</v>
      </c>
      <c r="N225" s="94">
        <f t="shared" si="10"/>
        <v>0</v>
      </c>
      <c r="O225" s="95">
        <f t="shared" si="11"/>
        <v>0</v>
      </c>
      <c r="P225" s="205"/>
    </row>
    <row r="226" spans="1:16" ht="16.5" customHeight="1">
      <c r="A226" s="92" t="s">
        <v>445</v>
      </c>
      <c r="B226" s="96"/>
      <c r="C226" s="97" t="s">
        <v>453</v>
      </c>
      <c r="D226" s="98" t="s">
        <v>248</v>
      </c>
      <c r="E226" s="98" t="s">
        <v>448</v>
      </c>
      <c r="F226" s="99">
        <v>41</v>
      </c>
      <c r="G226" s="99"/>
      <c r="H226" s="100" t="s">
        <v>130</v>
      </c>
      <c r="I226" s="197">
        <v>40</v>
      </c>
      <c r="J226" s="101"/>
      <c r="K226" s="203">
        <v>1</v>
      </c>
      <c r="L226" s="94">
        <f>SUMIFS(Invulblad!G:G,Invulblad!A:A,H226,Invulblad!B:B,I226)*K226</f>
        <v>0</v>
      </c>
      <c r="M226" s="94">
        <f t="shared" si="9"/>
        <v>0</v>
      </c>
      <c r="N226" s="94">
        <f t="shared" si="10"/>
        <v>0</v>
      </c>
      <c r="O226" s="95">
        <f t="shared" si="11"/>
        <v>0</v>
      </c>
      <c r="P226" s="205"/>
    </row>
    <row r="227" spans="1:16" ht="16.5" customHeight="1">
      <c r="A227" s="92" t="s">
        <v>445</v>
      </c>
      <c r="B227" s="96"/>
      <c r="C227" s="97" t="s">
        <v>454</v>
      </c>
      <c r="D227" s="98" t="s">
        <v>251</v>
      </c>
      <c r="E227" s="98" t="s">
        <v>448</v>
      </c>
      <c r="F227" s="99">
        <v>96</v>
      </c>
      <c r="G227" s="99"/>
      <c r="H227" s="100" t="s">
        <v>124</v>
      </c>
      <c r="I227" s="197">
        <v>200</v>
      </c>
      <c r="J227" s="101"/>
      <c r="K227" s="203">
        <v>1</v>
      </c>
      <c r="L227" s="94">
        <f>SUMIFS(Invulblad!G:G,Invulblad!A:A,H227,Invulblad!B:B,I227)*K227</f>
        <v>0</v>
      </c>
      <c r="M227" s="94">
        <f t="shared" si="9"/>
        <v>0</v>
      </c>
      <c r="N227" s="94">
        <f t="shared" si="10"/>
        <v>0</v>
      </c>
      <c r="O227" s="95">
        <f t="shared" si="11"/>
        <v>0</v>
      </c>
      <c r="P227" s="205"/>
    </row>
    <row r="228" spans="1:16" ht="16.5" customHeight="1">
      <c r="A228" s="92" t="s">
        <v>445</v>
      </c>
      <c r="B228" s="96"/>
      <c r="C228" s="97" t="s">
        <v>455</v>
      </c>
      <c r="D228" s="98" t="s">
        <v>122</v>
      </c>
      <c r="E228" s="98" t="s">
        <v>448</v>
      </c>
      <c r="F228" s="99">
        <v>44</v>
      </c>
      <c r="G228" s="99"/>
      <c r="H228" s="100" t="s">
        <v>124</v>
      </c>
      <c r="I228" s="197">
        <v>200</v>
      </c>
      <c r="J228" s="101"/>
      <c r="K228" s="203">
        <v>1</v>
      </c>
      <c r="L228" s="94">
        <f>SUMIFS(Invulblad!G:G,Invulblad!A:A,H228,Invulblad!B:B,I228)*K228</f>
        <v>0</v>
      </c>
      <c r="M228" s="94">
        <f t="shared" si="9"/>
        <v>0</v>
      </c>
      <c r="N228" s="94">
        <f t="shared" si="10"/>
        <v>0</v>
      </c>
      <c r="O228" s="95">
        <f t="shared" si="11"/>
        <v>0</v>
      </c>
      <c r="P228" s="205"/>
    </row>
    <row r="229" spans="1:16" ht="16.5" customHeight="1">
      <c r="A229" s="92" t="s">
        <v>445</v>
      </c>
      <c r="B229" s="96"/>
      <c r="C229" s="97" t="s">
        <v>456</v>
      </c>
      <c r="D229" s="98" t="s">
        <v>94</v>
      </c>
      <c r="E229" s="98" t="s">
        <v>448</v>
      </c>
      <c r="F229" s="99">
        <v>116</v>
      </c>
      <c r="G229" s="103"/>
      <c r="H229" s="100" t="s">
        <v>96</v>
      </c>
      <c r="I229" s="197">
        <v>200</v>
      </c>
      <c r="J229" s="101"/>
      <c r="K229" s="203">
        <v>1</v>
      </c>
      <c r="L229" s="94">
        <f>SUMIFS(Invulblad!G:G,Invulblad!A:A,H229,Invulblad!B:B,I229)*K229</f>
        <v>0</v>
      </c>
      <c r="M229" s="94">
        <f t="shared" si="9"/>
        <v>0</v>
      </c>
      <c r="N229" s="94">
        <f t="shared" si="10"/>
        <v>0</v>
      </c>
      <c r="O229" s="95">
        <f t="shared" si="11"/>
        <v>0</v>
      </c>
      <c r="P229" s="205"/>
    </row>
    <row r="230" spans="1:16" ht="16.5" customHeight="1">
      <c r="A230" s="92" t="s">
        <v>445</v>
      </c>
      <c r="B230" s="96"/>
      <c r="C230" s="97" t="s">
        <v>457</v>
      </c>
      <c r="D230" s="98" t="s">
        <v>94</v>
      </c>
      <c r="E230" s="98" t="s">
        <v>109</v>
      </c>
      <c r="F230" s="99">
        <v>17</v>
      </c>
      <c r="G230" s="189"/>
      <c r="H230" s="100" t="s">
        <v>96</v>
      </c>
      <c r="I230" s="197">
        <v>200</v>
      </c>
      <c r="J230" s="101"/>
      <c r="K230" s="203">
        <v>1</v>
      </c>
      <c r="L230" s="94">
        <f>SUMIFS(Invulblad!G:G,Invulblad!A:A,H230,Invulblad!B:B,I230)*K230</f>
        <v>0</v>
      </c>
      <c r="M230" s="94">
        <f t="shared" si="9"/>
        <v>0</v>
      </c>
      <c r="N230" s="94">
        <f t="shared" si="10"/>
        <v>0</v>
      </c>
      <c r="O230" s="95">
        <f t="shared" si="11"/>
        <v>0</v>
      </c>
      <c r="P230" s="205"/>
    </row>
    <row r="231" spans="1:16" ht="16.5" customHeight="1">
      <c r="A231" s="92" t="s">
        <v>445</v>
      </c>
      <c r="B231" s="96"/>
      <c r="C231" s="97" t="s">
        <v>458</v>
      </c>
      <c r="D231" s="98" t="s">
        <v>154</v>
      </c>
      <c r="E231" s="98" t="s">
        <v>156</v>
      </c>
      <c r="F231" s="99">
        <v>14</v>
      </c>
      <c r="G231" s="194"/>
      <c r="H231" s="100" t="s">
        <v>155</v>
      </c>
      <c r="I231" s="197">
        <v>200</v>
      </c>
      <c r="J231" s="101"/>
      <c r="K231" s="203">
        <v>1</v>
      </c>
      <c r="L231" s="94">
        <f>SUMIFS(Invulblad!G:G,Invulblad!A:A,H231,Invulblad!B:B,I231)*K231</f>
        <v>0</v>
      </c>
      <c r="M231" s="94">
        <f t="shared" si="9"/>
        <v>0</v>
      </c>
      <c r="N231" s="94">
        <f t="shared" si="10"/>
        <v>0</v>
      </c>
      <c r="O231" s="95">
        <f t="shared" si="11"/>
        <v>0</v>
      </c>
      <c r="P231" s="205"/>
    </row>
    <row r="232" spans="1:16" ht="16.5" customHeight="1">
      <c r="A232" s="92" t="s">
        <v>445</v>
      </c>
      <c r="B232" s="96"/>
      <c r="C232" s="97" t="s">
        <v>459</v>
      </c>
      <c r="D232" s="98" t="s">
        <v>460</v>
      </c>
      <c r="E232" s="98" t="s">
        <v>249</v>
      </c>
      <c r="F232" s="99">
        <v>14</v>
      </c>
      <c r="G232" s="99"/>
      <c r="H232" s="100" t="s">
        <v>151</v>
      </c>
      <c r="I232" s="197">
        <v>200</v>
      </c>
      <c r="J232" s="101"/>
      <c r="K232" s="203">
        <v>1</v>
      </c>
      <c r="L232" s="94">
        <f>SUMIFS(Invulblad!G:G,Invulblad!A:A,H232,Invulblad!B:B,I232)*K232</f>
        <v>0</v>
      </c>
      <c r="M232" s="94">
        <f t="shared" si="9"/>
        <v>0</v>
      </c>
      <c r="N232" s="94">
        <f t="shared" si="10"/>
        <v>0</v>
      </c>
      <c r="O232" s="95">
        <f t="shared" si="11"/>
        <v>0</v>
      </c>
      <c r="P232" s="205"/>
    </row>
    <row r="233" spans="1:16" ht="16.5" customHeight="1">
      <c r="A233" s="92" t="s">
        <v>445</v>
      </c>
      <c r="B233" s="96"/>
      <c r="C233" s="97" t="s">
        <v>461</v>
      </c>
      <c r="D233" s="98" t="s">
        <v>462</v>
      </c>
      <c r="E233" s="98" t="s">
        <v>97</v>
      </c>
      <c r="F233" s="99">
        <v>103</v>
      </c>
      <c r="G233" s="99"/>
      <c r="H233" s="100" t="s">
        <v>142</v>
      </c>
      <c r="I233" s="197">
        <v>200</v>
      </c>
      <c r="J233" s="101"/>
      <c r="K233" s="203">
        <v>1</v>
      </c>
      <c r="L233" s="94">
        <f>SUMIFS(Invulblad!G:G,Invulblad!A:A,H233,Invulblad!B:B,I233)*K233</f>
        <v>0</v>
      </c>
      <c r="M233" s="94">
        <f t="shared" si="9"/>
        <v>0</v>
      </c>
      <c r="N233" s="94">
        <f t="shared" si="10"/>
        <v>0</v>
      </c>
      <c r="O233" s="95">
        <f t="shared" si="11"/>
        <v>0</v>
      </c>
      <c r="P233" s="205"/>
    </row>
    <row r="234" spans="1:16" ht="16.5" customHeight="1">
      <c r="A234" s="92" t="s">
        <v>445</v>
      </c>
      <c r="B234" s="96"/>
      <c r="C234" s="97" t="s">
        <v>463</v>
      </c>
      <c r="D234" s="98" t="s">
        <v>297</v>
      </c>
      <c r="E234" s="98" t="s">
        <v>109</v>
      </c>
      <c r="F234" s="99">
        <v>8</v>
      </c>
      <c r="G234" s="99"/>
      <c r="H234" s="100" t="s">
        <v>149</v>
      </c>
      <c r="I234" s="197">
        <v>200</v>
      </c>
      <c r="J234" s="101"/>
      <c r="K234" s="203">
        <v>1</v>
      </c>
      <c r="L234" s="94">
        <f>SUMIFS(Invulblad!G:G,Invulblad!A:A,H234,Invulblad!B:B,I234)*K234</f>
        <v>0</v>
      </c>
      <c r="M234" s="94">
        <f t="shared" si="9"/>
        <v>0</v>
      </c>
      <c r="N234" s="94">
        <f t="shared" si="10"/>
        <v>0</v>
      </c>
      <c r="O234" s="95">
        <f t="shared" si="11"/>
        <v>0</v>
      </c>
      <c r="P234" s="205"/>
    </row>
    <row r="235" spans="1:16" ht="16.5" customHeight="1">
      <c r="A235" s="96" t="s">
        <v>445</v>
      </c>
      <c r="B235" s="107"/>
      <c r="C235" s="108" t="s">
        <v>464</v>
      </c>
      <c r="D235" s="102" t="s">
        <v>297</v>
      </c>
      <c r="E235" s="98" t="s">
        <v>109</v>
      </c>
      <c r="F235" s="108">
        <v>7</v>
      </c>
      <c r="G235" s="189"/>
      <c r="H235" s="100" t="s">
        <v>149</v>
      </c>
      <c r="I235" s="197">
        <v>200</v>
      </c>
      <c r="J235" s="101"/>
      <c r="K235" s="203">
        <v>1</v>
      </c>
      <c r="L235" s="94">
        <f>SUMIFS(Invulblad!G:G,Invulblad!A:A,H235,Invulblad!B:B,I235)*K235</f>
        <v>0</v>
      </c>
      <c r="M235" s="94">
        <f t="shared" si="9"/>
        <v>0</v>
      </c>
      <c r="N235" s="94">
        <f t="shared" si="10"/>
        <v>0</v>
      </c>
      <c r="O235" s="95">
        <f t="shared" si="11"/>
        <v>0</v>
      </c>
      <c r="P235" s="205"/>
    </row>
    <row r="236" spans="1:16" ht="16.5" customHeight="1">
      <c r="A236" s="96" t="s">
        <v>445</v>
      </c>
      <c r="B236" s="107"/>
      <c r="C236" s="108" t="s">
        <v>465</v>
      </c>
      <c r="D236" s="102" t="s">
        <v>94</v>
      </c>
      <c r="E236" s="98" t="s">
        <v>109</v>
      </c>
      <c r="F236" s="108">
        <v>18</v>
      </c>
      <c r="G236" s="189"/>
      <c r="H236" s="108" t="s">
        <v>96</v>
      </c>
      <c r="I236" s="196">
        <v>200</v>
      </c>
      <c r="J236" s="101"/>
      <c r="K236" s="203">
        <v>1</v>
      </c>
      <c r="L236" s="94">
        <f>SUMIFS(Invulblad!G:G,Invulblad!A:A,H236,Invulblad!B:B,I236)*K236</f>
        <v>0</v>
      </c>
      <c r="M236" s="94">
        <f t="shared" si="9"/>
        <v>0</v>
      </c>
      <c r="N236" s="94">
        <f t="shared" si="10"/>
        <v>0</v>
      </c>
      <c r="O236" s="95">
        <f t="shared" si="11"/>
        <v>0</v>
      </c>
      <c r="P236" s="205"/>
    </row>
    <row r="237" spans="1:16" ht="16.5" customHeight="1">
      <c r="A237" s="96" t="s">
        <v>445</v>
      </c>
      <c r="B237" s="96"/>
      <c r="C237" s="97" t="s">
        <v>466</v>
      </c>
      <c r="D237" s="98" t="s">
        <v>116</v>
      </c>
      <c r="E237" s="98" t="s">
        <v>81</v>
      </c>
      <c r="F237" s="99">
        <v>35</v>
      </c>
      <c r="G237" s="99"/>
      <c r="H237" s="100" t="s">
        <v>117</v>
      </c>
      <c r="I237" s="197">
        <v>120</v>
      </c>
      <c r="J237" s="101"/>
      <c r="K237" s="203">
        <v>1</v>
      </c>
      <c r="L237" s="94">
        <f>SUMIFS(Invulblad!G:G,Invulblad!A:A,H237,Invulblad!B:B,I237)*K237</f>
        <v>0</v>
      </c>
      <c r="M237" s="94">
        <f t="shared" si="9"/>
        <v>0</v>
      </c>
      <c r="N237" s="94">
        <f t="shared" si="10"/>
        <v>0</v>
      </c>
      <c r="O237" s="95">
        <f t="shared" si="11"/>
        <v>0</v>
      </c>
      <c r="P237" s="205"/>
    </row>
    <row r="238" spans="1:16" ht="16.5" customHeight="1">
      <c r="A238" s="96" t="s">
        <v>445</v>
      </c>
      <c r="B238" s="96"/>
      <c r="C238" s="97" t="s">
        <v>467</v>
      </c>
      <c r="D238" s="98" t="s">
        <v>116</v>
      </c>
      <c r="E238" s="98" t="s">
        <v>81</v>
      </c>
      <c r="F238" s="99">
        <v>35</v>
      </c>
      <c r="G238" s="99"/>
      <c r="H238" s="100" t="s">
        <v>117</v>
      </c>
      <c r="I238" s="197">
        <v>120</v>
      </c>
      <c r="J238" s="101"/>
      <c r="K238" s="203">
        <v>1</v>
      </c>
      <c r="L238" s="94">
        <f>SUMIFS(Invulblad!G:G,Invulblad!A:A,H238,Invulblad!B:B,I238)*K238</f>
        <v>0</v>
      </c>
      <c r="M238" s="94">
        <f t="shared" si="9"/>
        <v>0</v>
      </c>
      <c r="N238" s="94">
        <f t="shared" si="10"/>
        <v>0</v>
      </c>
      <c r="O238" s="95">
        <f t="shared" si="11"/>
        <v>0</v>
      </c>
      <c r="P238" s="205"/>
    </row>
    <row r="239" spans="1:16" ht="16.5" customHeight="1">
      <c r="A239" s="96" t="s">
        <v>445</v>
      </c>
      <c r="B239" s="96"/>
      <c r="C239" s="97" t="s">
        <v>468</v>
      </c>
      <c r="D239" s="98" t="s">
        <v>94</v>
      </c>
      <c r="E239" s="102" t="s">
        <v>78</v>
      </c>
      <c r="F239" s="99">
        <v>215</v>
      </c>
      <c r="G239" s="99"/>
      <c r="H239" s="100" t="s">
        <v>98</v>
      </c>
      <c r="I239" s="197">
        <v>200</v>
      </c>
      <c r="J239" s="101"/>
      <c r="K239" s="203">
        <v>1</v>
      </c>
      <c r="L239" s="94">
        <f>SUMIFS(Invulblad!G:G,Invulblad!A:A,H239,Invulblad!B:B,I239)*K239</f>
        <v>0</v>
      </c>
      <c r="M239" s="94">
        <f t="shared" si="9"/>
        <v>0</v>
      </c>
      <c r="N239" s="94">
        <f t="shared" si="10"/>
        <v>0</v>
      </c>
      <c r="O239" s="95">
        <f t="shared" si="11"/>
        <v>0</v>
      </c>
      <c r="P239" s="205"/>
    </row>
    <row r="240" spans="1:16" ht="16.5" customHeight="1">
      <c r="A240" s="96" t="s">
        <v>445</v>
      </c>
      <c r="B240" s="96"/>
      <c r="C240" s="97" t="s">
        <v>469</v>
      </c>
      <c r="D240" s="98" t="s">
        <v>460</v>
      </c>
      <c r="E240" s="98" t="s">
        <v>249</v>
      </c>
      <c r="F240" s="99">
        <v>14</v>
      </c>
      <c r="G240" s="99"/>
      <c r="H240" s="100" t="s">
        <v>151</v>
      </c>
      <c r="I240" s="197">
        <v>200</v>
      </c>
      <c r="J240" s="101"/>
      <c r="K240" s="203">
        <v>1</v>
      </c>
      <c r="L240" s="94">
        <f>SUMIFS(Invulblad!G:G,Invulblad!A:A,H240,Invulblad!B:B,I240)*K240</f>
        <v>0</v>
      </c>
      <c r="M240" s="94">
        <f t="shared" si="9"/>
        <v>0</v>
      </c>
      <c r="N240" s="94">
        <f t="shared" si="10"/>
        <v>0</v>
      </c>
      <c r="O240" s="95">
        <f t="shared" si="11"/>
        <v>0</v>
      </c>
      <c r="P240" s="205"/>
    </row>
    <row r="241" spans="1:16" ht="16.5" customHeight="1">
      <c r="A241" s="96" t="s">
        <v>445</v>
      </c>
      <c r="B241" s="96"/>
      <c r="C241" s="97" t="s">
        <v>470</v>
      </c>
      <c r="D241" s="98" t="s">
        <v>154</v>
      </c>
      <c r="E241" s="98" t="s">
        <v>156</v>
      </c>
      <c r="F241" s="99">
        <v>14</v>
      </c>
      <c r="G241" s="99"/>
      <c r="H241" s="100" t="s">
        <v>155</v>
      </c>
      <c r="I241" s="197">
        <v>200</v>
      </c>
      <c r="J241" s="101"/>
      <c r="K241" s="203">
        <v>1</v>
      </c>
      <c r="L241" s="94">
        <f>SUMIFS(Invulblad!G:G,Invulblad!A:A,H241,Invulblad!B:B,I241)*K241</f>
        <v>0</v>
      </c>
      <c r="M241" s="94">
        <f t="shared" si="9"/>
        <v>0</v>
      </c>
      <c r="N241" s="94">
        <f t="shared" si="10"/>
        <v>0</v>
      </c>
      <c r="O241" s="95">
        <f t="shared" si="11"/>
        <v>0</v>
      </c>
      <c r="P241" s="205"/>
    </row>
    <row r="242" spans="1:16" ht="16.5" customHeight="1">
      <c r="A242" s="96" t="s">
        <v>445</v>
      </c>
      <c r="B242" s="96"/>
      <c r="C242" s="97" t="s">
        <v>471</v>
      </c>
      <c r="D242" s="98" t="s">
        <v>122</v>
      </c>
      <c r="E242" s="98" t="s">
        <v>78</v>
      </c>
      <c r="F242" s="99">
        <v>50</v>
      </c>
      <c r="G242" s="99"/>
      <c r="H242" s="100" t="s">
        <v>127</v>
      </c>
      <c r="I242" s="197">
        <v>200</v>
      </c>
      <c r="J242" s="101"/>
      <c r="K242" s="203">
        <v>1</v>
      </c>
      <c r="L242" s="94">
        <f>SUMIFS(Invulblad!G:G,Invulblad!A:A,H242,Invulblad!B:B,I242)*K242</f>
        <v>0</v>
      </c>
      <c r="M242" s="94">
        <f t="shared" si="9"/>
        <v>0</v>
      </c>
      <c r="N242" s="94">
        <f t="shared" si="10"/>
        <v>0</v>
      </c>
      <c r="O242" s="95">
        <f t="shared" si="11"/>
        <v>0</v>
      </c>
      <c r="P242" s="205"/>
    </row>
    <row r="243" spans="1:16" ht="16.5" customHeight="1">
      <c r="A243" s="107" t="s">
        <v>445</v>
      </c>
      <c r="B243" s="107"/>
      <c r="C243" s="108" t="s">
        <v>472</v>
      </c>
      <c r="D243" s="102" t="s">
        <v>122</v>
      </c>
      <c r="E243" s="102" t="s">
        <v>78</v>
      </c>
      <c r="F243" s="108">
        <v>62</v>
      </c>
      <c r="G243" s="189"/>
      <c r="H243" s="104" t="s">
        <v>127</v>
      </c>
      <c r="I243" s="195">
        <v>200</v>
      </c>
      <c r="J243" s="101"/>
      <c r="K243" s="203">
        <v>1</v>
      </c>
      <c r="L243" s="94">
        <f>SUMIFS(Invulblad!G:G,Invulblad!A:A,H243,Invulblad!B:B,I243)*K243</f>
        <v>0</v>
      </c>
      <c r="M243" s="94">
        <f t="shared" si="9"/>
        <v>0</v>
      </c>
      <c r="N243" s="94">
        <f t="shared" si="10"/>
        <v>0</v>
      </c>
      <c r="O243" s="95">
        <f t="shared" si="11"/>
        <v>0</v>
      </c>
      <c r="P243" s="205"/>
    </row>
    <row r="244" spans="1:16" ht="16.5" customHeight="1">
      <c r="A244" s="107" t="s">
        <v>445</v>
      </c>
      <c r="B244" s="107"/>
      <c r="C244" s="108" t="s">
        <v>473</v>
      </c>
      <c r="D244" s="102" t="s">
        <v>474</v>
      </c>
      <c r="E244" s="102" t="s">
        <v>78</v>
      </c>
      <c r="F244" s="108">
        <v>20</v>
      </c>
      <c r="G244" s="189"/>
      <c r="H244" s="108" t="s">
        <v>143</v>
      </c>
      <c r="I244" s="196">
        <v>200</v>
      </c>
      <c r="J244" s="101"/>
      <c r="K244" s="203">
        <v>1</v>
      </c>
      <c r="L244" s="94">
        <f>SUMIFS(Invulblad!G:G,Invulblad!A:A,H244,Invulblad!B:B,I244)*K244</f>
        <v>0</v>
      </c>
      <c r="M244" s="94">
        <f t="shared" si="9"/>
        <v>0</v>
      </c>
      <c r="N244" s="94">
        <f t="shared" si="10"/>
        <v>0</v>
      </c>
      <c r="O244" s="95">
        <f t="shared" si="11"/>
        <v>0</v>
      </c>
      <c r="P244" s="205"/>
    </row>
    <row r="245" spans="1:16" ht="16.5" customHeight="1">
      <c r="A245" s="107" t="s">
        <v>445</v>
      </c>
      <c r="B245" s="107"/>
      <c r="C245" s="108" t="s">
        <v>475</v>
      </c>
      <c r="D245" s="102" t="s">
        <v>116</v>
      </c>
      <c r="E245" s="102" t="s">
        <v>78</v>
      </c>
      <c r="F245" s="108">
        <v>26</v>
      </c>
      <c r="G245" s="189"/>
      <c r="H245" s="108" t="s">
        <v>118</v>
      </c>
      <c r="I245" s="196">
        <v>120</v>
      </c>
      <c r="J245" s="101"/>
      <c r="K245" s="203">
        <v>1</v>
      </c>
      <c r="L245" s="94">
        <f>SUMIFS(Invulblad!G:G,Invulblad!A:A,H245,Invulblad!B:B,I245)*K245</f>
        <v>0</v>
      </c>
      <c r="M245" s="94">
        <f t="shared" si="9"/>
        <v>0</v>
      </c>
      <c r="N245" s="94">
        <f t="shared" si="10"/>
        <v>0</v>
      </c>
      <c r="O245" s="95">
        <f t="shared" si="11"/>
        <v>0</v>
      </c>
      <c r="P245" s="205"/>
    </row>
    <row r="246" spans="1:16" ht="16.5" customHeight="1">
      <c r="A246" s="107" t="s">
        <v>445</v>
      </c>
      <c r="B246" s="107"/>
      <c r="C246" s="108" t="s">
        <v>476</v>
      </c>
      <c r="D246" s="102" t="s">
        <v>159</v>
      </c>
      <c r="E246" s="102" t="s">
        <v>78</v>
      </c>
      <c r="F246" s="108">
        <v>35</v>
      </c>
      <c r="G246" s="189"/>
      <c r="H246" s="108" t="s">
        <v>161</v>
      </c>
      <c r="I246" s="196">
        <v>200</v>
      </c>
      <c r="J246" s="101"/>
      <c r="K246" s="203">
        <v>1</v>
      </c>
      <c r="L246" s="94">
        <f>SUMIFS(Invulblad!G:G,Invulblad!A:A,H246,Invulblad!B:B,I246)*K246</f>
        <v>0</v>
      </c>
      <c r="M246" s="94">
        <f t="shared" si="9"/>
        <v>0</v>
      </c>
      <c r="N246" s="94">
        <f t="shared" si="10"/>
        <v>0</v>
      </c>
      <c r="O246" s="95">
        <f t="shared" si="11"/>
        <v>0</v>
      </c>
      <c r="P246" s="205"/>
    </row>
    <row r="247" spans="1:16" ht="16.5" customHeight="1">
      <c r="A247" s="107" t="s">
        <v>445</v>
      </c>
      <c r="B247" s="107"/>
      <c r="C247" s="108" t="s">
        <v>477</v>
      </c>
      <c r="D247" s="102" t="s">
        <v>122</v>
      </c>
      <c r="E247" s="102" t="s">
        <v>78</v>
      </c>
      <c r="F247" s="108">
        <v>54</v>
      </c>
      <c r="G247" s="189"/>
      <c r="H247" s="100" t="s">
        <v>127</v>
      </c>
      <c r="I247" s="197">
        <v>200</v>
      </c>
      <c r="J247" s="101"/>
      <c r="K247" s="203">
        <v>1</v>
      </c>
      <c r="L247" s="94">
        <f>SUMIFS(Invulblad!G:G,Invulblad!A:A,H247,Invulblad!B:B,I247)*K247</f>
        <v>0</v>
      </c>
      <c r="M247" s="94">
        <f t="shared" si="9"/>
        <v>0</v>
      </c>
      <c r="N247" s="94">
        <f t="shared" si="10"/>
        <v>0</v>
      </c>
      <c r="O247" s="95">
        <f t="shared" si="11"/>
        <v>0</v>
      </c>
      <c r="P247" s="205"/>
    </row>
    <row r="248" spans="1:16" ht="16.5" customHeight="1">
      <c r="A248" s="107" t="s">
        <v>445</v>
      </c>
      <c r="B248" s="107"/>
      <c r="C248" s="108" t="s">
        <v>478</v>
      </c>
      <c r="D248" s="102" t="s">
        <v>122</v>
      </c>
      <c r="E248" s="102" t="s">
        <v>78</v>
      </c>
      <c r="F248" s="108">
        <v>54</v>
      </c>
      <c r="G248" s="189"/>
      <c r="H248" s="108" t="s">
        <v>127</v>
      </c>
      <c r="I248" s="196">
        <v>200</v>
      </c>
      <c r="J248" s="101"/>
      <c r="K248" s="203">
        <v>1</v>
      </c>
      <c r="L248" s="94">
        <f>SUMIFS(Invulblad!G:G,Invulblad!A:A,H248,Invulblad!B:B,I248)*K248</f>
        <v>0</v>
      </c>
      <c r="M248" s="94">
        <f t="shared" si="9"/>
        <v>0</v>
      </c>
      <c r="N248" s="94">
        <f t="shared" si="10"/>
        <v>0</v>
      </c>
      <c r="O248" s="95">
        <f t="shared" si="11"/>
        <v>0</v>
      </c>
      <c r="P248" s="205"/>
    </row>
    <row r="249" spans="1:16" ht="16.5" customHeight="1">
      <c r="A249" s="107" t="s">
        <v>445</v>
      </c>
      <c r="B249" s="107"/>
      <c r="C249" s="108" t="s">
        <v>479</v>
      </c>
      <c r="D249" s="102" t="s">
        <v>122</v>
      </c>
      <c r="E249" s="102" t="s">
        <v>78</v>
      </c>
      <c r="F249" s="108">
        <v>54</v>
      </c>
      <c r="G249" s="189"/>
      <c r="H249" s="108" t="s">
        <v>127</v>
      </c>
      <c r="I249" s="196">
        <v>200</v>
      </c>
      <c r="J249" s="101"/>
      <c r="K249" s="203">
        <v>1</v>
      </c>
      <c r="L249" s="94">
        <f>SUMIFS(Invulblad!G:G,Invulblad!A:A,H249,Invulblad!B:B,I249)*K249</f>
        <v>0</v>
      </c>
      <c r="M249" s="94">
        <f t="shared" si="9"/>
        <v>0</v>
      </c>
      <c r="N249" s="94">
        <f t="shared" si="10"/>
        <v>0</v>
      </c>
      <c r="O249" s="95">
        <f t="shared" si="11"/>
        <v>0</v>
      </c>
      <c r="P249" s="205"/>
    </row>
    <row r="250" spans="1:16" ht="16.5" customHeight="1">
      <c r="A250" s="107" t="s">
        <v>445</v>
      </c>
      <c r="B250" s="107"/>
      <c r="C250" s="108" t="s">
        <v>480</v>
      </c>
      <c r="D250" s="102" t="s">
        <v>122</v>
      </c>
      <c r="E250" s="102" t="s">
        <v>78</v>
      </c>
      <c r="F250" s="108">
        <v>50</v>
      </c>
      <c r="G250" s="189"/>
      <c r="H250" s="100" t="s">
        <v>127</v>
      </c>
      <c r="I250" s="197">
        <v>200</v>
      </c>
      <c r="J250" s="101"/>
      <c r="K250" s="203">
        <v>1</v>
      </c>
      <c r="L250" s="94">
        <f>SUMIFS(Invulblad!G:G,Invulblad!A:A,H250,Invulblad!B:B,I250)*K250</f>
        <v>0</v>
      </c>
      <c r="M250" s="94">
        <f t="shared" si="9"/>
        <v>0</v>
      </c>
      <c r="N250" s="94">
        <f t="shared" si="10"/>
        <v>0</v>
      </c>
      <c r="O250" s="95">
        <f t="shared" si="11"/>
        <v>0</v>
      </c>
      <c r="P250" s="205"/>
    </row>
    <row r="251" spans="1:16" ht="16.5" customHeight="1">
      <c r="A251" s="107" t="s">
        <v>445</v>
      </c>
      <c r="B251" s="107"/>
      <c r="C251" s="108" t="s">
        <v>481</v>
      </c>
      <c r="D251" s="102" t="s">
        <v>122</v>
      </c>
      <c r="E251" s="102" t="s">
        <v>78</v>
      </c>
      <c r="F251" s="108">
        <v>54</v>
      </c>
      <c r="G251" s="189"/>
      <c r="H251" s="108" t="s">
        <v>127</v>
      </c>
      <c r="I251" s="196">
        <v>200</v>
      </c>
      <c r="J251" s="101"/>
      <c r="K251" s="203">
        <v>1</v>
      </c>
      <c r="L251" s="94">
        <f>SUMIFS(Invulblad!G:G,Invulblad!A:A,H251,Invulblad!B:B,I251)*K251</f>
        <v>0</v>
      </c>
      <c r="M251" s="94">
        <f t="shared" si="9"/>
        <v>0</v>
      </c>
      <c r="N251" s="94">
        <f t="shared" si="10"/>
        <v>0</v>
      </c>
      <c r="O251" s="95">
        <f t="shared" si="11"/>
        <v>0</v>
      </c>
      <c r="P251" s="205"/>
    </row>
    <row r="252" spans="1:16" ht="16.5" customHeight="1">
      <c r="A252" s="107" t="s">
        <v>445</v>
      </c>
      <c r="B252" s="107"/>
      <c r="C252" s="108" t="s">
        <v>482</v>
      </c>
      <c r="D252" s="102" t="s">
        <v>122</v>
      </c>
      <c r="E252" s="102" t="s">
        <v>78</v>
      </c>
      <c r="F252" s="108">
        <v>50</v>
      </c>
      <c r="G252" s="189"/>
      <c r="H252" s="104" t="s">
        <v>127</v>
      </c>
      <c r="I252" s="195">
        <v>200</v>
      </c>
      <c r="J252" s="101"/>
      <c r="K252" s="203">
        <v>1</v>
      </c>
      <c r="L252" s="94">
        <f>SUMIFS(Invulblad!G:G,Invulblad!A:A,H252,Invulblad!B:B,I252)*K252</f>
        <v>0</v>
      </c>
      <c r="M252" s="94">
        <f t="shared" si="9"/>
        <v>0</v>
      </c>
      <c r="N252" s="94">
        <f t="shared" si="10"/>
        <v>0</v>
      </c>
      <c r="O252" s="95">
        <f t="shared" si="11"/>
        <v>0</v>
      </c>
      <c r="P252" s="205"/>
    </row>
    <row r="253" spans="1:16" ht="16.5" customHeight="1">
      <c r="A253" s="107" t="s">
        <v>445</v>
      </c>
      <c r="B253" s="107"/>
      <c r="C253" s="108" t="s">
        <v>483</v>
      </c>
      <c r="D253" s="102" t="s">
        <v>136</v>
      </c>
      <c r="E253" s="98" t="s">
        <v>97</v>
      </c>
      <c r="F253" s="108">
        <v>19</v>
      </c>
      <c r="G253" s="189"/>
      <c r="H253" s="100" t="s">
        <v>137</v>
      </c>
      <c r="I253" s="197">
        <v>120</v>
      </c>
      <c r="J253" s="101"/>
      <c r="K253" s="203">
        <v>1</v>
      </c>
      <c r="L253" s="94">
        <f>SUMIFS(Invulblad!G:G,Invulblad!A:A,H253,Invulblad!B:B,I253)*K253</f>
        <v>0</v>
      </c>
      <c r="M253" s="94">
        <f t="shared" si="9"/>
        <v>0</v>
      </c>
      <c r="N253" s="94">
        <f t="shared" si="10"/>
        <v>0</v>
      </c>
      <c r="O253" s="95">
        <f t="shared" si="11"/>
        <v>0</v>
      </c>
      <c r="P253" s="205"/>
    </row>
    <row r="254" spans="1:16" ht="16.5" customHeight="1">
      <c r="A254" s="107" t="s">
        <v>445</v>
      </c>
      <c r="B254" s="107"/>
      <c r="C254" s="108" t="s">
        <v>484</v>
      </c>
      <c r="D254" s="102" t="s">
        <v>485</v>
      </c>
      <c r="E254" s="102" t="s">
        <v>102</v>
      </c>
      <c r="F254" s="108">
        <v>109</v>
      </c>
      <c r="G254" s="189"/>
      <c r="H254" s="108" t="s">
        <v>101</v>
      </c>
      <c r="I254" s="196">
        <v>200</v>
      </c>
      <c r="J254" s="101"/>
      <c r="K254" s="203">
        <v>1</v>
      </c>
      <c r="L254" s="94">
        <f>SUMIFS(Invulblad!G:G,Invulblad!A:A,H254,Invulblad!B:B,I254)*K254</f>
        <v>0</v>
      </c>
      <c r="M254" s="94">
        <f t="shared" si="9"/>
        <v>0</v>
      </c>
      <c r="N254" s="94">
        <f t="shared" si="10"/>
        <v>0</v>
      </c>
      <c r="O254" s="95">
        <f t="shared" si="11"/>
        <v>0</v>
      </c>
      <c r="P254" s="205"/>
    </row>
    <row r="255" spans="1:16" ht="16.5" customHeight="1">
      <c r="A255" s="107" t="s">
        <v>445</v>
      </c>
      <c r="B255" s="107"/>
      <c r="C255" s="108" t="s">
        <v>486</v>
      </c>
      <c r="D255" s="102" t="s">
        <v>120</v>
      </c>
      <c r="E255" s="102" t="s">
        <v>74</v>
      </c>
      <c r="F255" s="108">
        <v>1</v>
      </c>
      <c r="G255" s="189"/>
      <c r="H255" s="108" t="s">
        <v>119</v>
      </c>
      <c r="I255" s="196">
        <v>200</v>
      </c>
      <c r="J255" s="101"/>
      <c r="K255" s="203">
        <v>1</v>
      </c>
      <c r="L255" s="94">
        <f>SUMIFS(Invulblad!G:G,Invulblad!A:A,H255,Invulblad!B:B,I255)*K255</f>
        <v>0</v>
      </c>
      <c r="M255" s="94">
        <f t="shared" si="9"/>
        <v>0</v>
      </c>
      <c r="N255" s="94">
        <f t="shared" si="10"/>
        <v>0</v>
      </c>
      <c r="O255" s="95">
        <f t="shared" si="11"/>
        <v>0</v>
      </c>
      <c r="P255" s="205"/>
    </row>
    <row r="256" spans="1:16" ht="16.5" customHeight="1">
      <c r="A256" s="107" t="s">
        <v>445</v>
      </c>
      <c r="B256" s="107"/>
      <c r="C256" s="108" t="s">
        <v>487</v>
      </c>
      <c r="D256" s="102" t="s">
        <v>297</v>
      </c>
      <c r="E256" s="102" t="s">
        <v>109</v>
      </c>
      <c r="F256" s="108">
        <v>8</v>
      </c>
      <c r="G256" s="189"/>
      <c r="H256" s="100" t="s">
        <v>149</v>
      </c>
      <c r="I256" s="197">
        <v>200</v>
      </c>
      <c r="J256" s="101"/>
      <c r="K256" s="203">
        <v>1</v>
      </c>
      <c r="L256" s="94">
        <f>SUMIFS(Invulblad!G:G,Invulblad!A:A,H256,Invulblad!B:B,I256)*K256</f>
        <v>0</v>
      </c>
      <c r="M256" s="94">
        <f t="shared" si="9"/>
        <v>0</v>
      </c>
      <c r="N256" s="94">
        <f t="shared" si="10"/>
        <v>0</v>
      </c>
      <c r="O256" s="95">
        <f t="shared" si="11"/>
        <v>0</v>
      </c>
      <c r="P256" s="205"/>
    </row>
    <row r="257" spans="1:16" ht="16.5" customHeight="1">
      <c r="A257" s="107" t="s">
        <v>445</v>
      </c>
      <c r="B257" s="107"/>
      <c r="C257" s="108" t="s">
        <v>488</v>
      </c>
      <c r="D257" s="102" t="s">
        <v>297</v>
      </c>
      <c r="E257" s="98" t="s">
        <v>109</v>
      </c>
      <c r="F257" s="108">
        <v>7</v>
      </c>
      <c r="G257" s="189"/>
      <c r="H257" s="108" t="s">
        <v>149</v>
      </c>
      <c r="I257" s="196">
        <v>200</v>
      </c>
      <c r="J257" s="101"/>
      <c r="K257" s="203">
        <v>1</v>
      </c>
      <c r="L257" s="94">
        <f>SUMIFS(Invulblad!G:G,Invulblad!A:A,H257,Invulblad!B:B,I257)*K257</f>
        <v>0</v>
      </c>
      <c r="M257" s="94">
        <f t="shared" si="9"/>
        <v>0</v>
      </c>
      <c r="N257" s="94">
        <f t="shared" si="10"/>
        <v>0</v>
      </c>
      <c r="O257" s="95">
        <f t="shared" si="11"/>
        <v>0</v>
      </c>
      <c r="P257" s="205"/>
    </row>
    <row r="258" spans="1:16" ht="16.5" customHeight="1">
      <c r="A258" s="107" t="s">
        <v>445</v>
      </c>
      <c r="B258" s="107"/>
      <c r="C258" s="108" t="s">
        <v>489</v>
      </c>
      <c r="D258" s="102" t="s">
        <v>297</v>
      </c>
      <c r="E258" s="102" t="s">
        <v>114</v>
      </c>
      <c r="F258" s="108">
        <v>8</v>
      </c>
      <c r="G258" s="189"/>
      <c r="H258" s="108" t="s">
        <v>149</v>
      </c>
      <c r="I258" s="196">
        <v>200</v>
      </c>
      <c r="J258" s="101"/>
      <c r="K258" s="203">
        <v>1</v>
      </c>
      <c r="L258" s="94">
        <f>SUMIFS(Invulblad!G:G,Invulblad!A:A,H258,Invulblad!B:B,I258)*K258</f>
        <v>0</v>
      </c>
      <c r="M258" s="94">
        <f t="shared" si="9"/>
        <v>0</v>
      </c>
      <c r="N258" s="94">
        <f t="shared" si="10"/>
        <v>0</v>
      </c>
      <c r="O258" s="95">
        <f t="shared" si="11"/>
        <v>0</v>
      </c>
      <c r="P258" s="205"/>
    </row>
    <row r="259" spans="1:16" ht="16.5" customHeight="1">
      <c r="A259" s="107" t="s">
        <v>445</v>
      </c>
      <c r="B259" s="107"/>
      <c r="C259" s="108" t="s">
        <v>490</v>
      </c>
      <c r="D259" s="102" t="s">
        <v>297</v>
      </c>
      <c r="E259" s="102" t="s">
        <v>114</v>
      </c>
      <c r="F259" s="108">
        <v>7</v>
      </c>
      <c r="G259" s="189"/>
      <c r="H259" s="100" t="s">
        <v>149</v>
      </c>
      <c r="I259" s="197">
        <v>200</v>
      </c>
      <c r="J259" s="101"/>
      <c r="K259" s="203">
        <v>1</v>
      </c>
      <c r="L259" s="94">
        <f>SUMIFS(Invulblad!G:G,Invulblad!A:A,H259,Invulblad!B:B,I259)*K259</f>
        <v>0</v>
      </c>
      <c r="M259" s="94">
        <f t="shared" si="9"/>
        <v>0</v>
      </c>
      <c r="N259" s="94">
        <f t="shared" si="10"/>
        <v>0</v>
      </c>
      <c r="O259" s="95">
        <f t="shared" si="11"/>
        <v>0</v>
      </c>
      <c r="P259" s="205"/>
    </row>
    <row r="260" spans="1:16" ht="16.5" customHeight="1">
      <c r="A260" s="107" t="s">
        <v>445</v>
      </c>
      <c r="B260" s="107"/>
      <c r="C260" s="108" t="s">
        <v>491</v>
      </c>
      <c r="D260" s="102" t="s">
        <v>492</v>
      </c>
      <c r="E260" s="102" t="s">
        <v>114</v>
      </c>
      <c r="F260" s="108">
        <v>4</v>
      </c>
      <c r="G260" s="189"/>
      <c r="H260" s="108" t="s">
        <v>149</v>
      </c>
      <c r="I260" s="196">
        <v>200</v>
      </c>
      <c r="J260" s="101"/>
      <c r="K260" s="203">
        <v>1</v>
      </c>
      <c r="L260" s="94">
        <f>SUMIFS(Invulblad!G:G,Invulblad!A:A,H260,Invulblad!B:B,I260)*K260</f>
        <v>0</v>
      </c>
      <c r="M260" s="94">
        <f t="shared" si="9"/>
        <v>0</v>
      </c>
      <c r="N260" s="94">
        <f t="shared" si="10"/>
        <v>0</v>
      </c>
      <c r="O260" s="95">
        <f t="shared" si="11"/>
        <v>0</v>
      </c>
      <c r="P260" s="205"/>
    </row>
    <row r="261" spans="1:16" ht="16.5" customHeight="1">
      <c r="A261" s="107" t="s">
        <v>445</v>
      </c>
      <c r="B261" s="107"/>
      <c r="C261" s="108" t="s">
        <v>493</v>
      </c>
      <c r="D261" s="102" t="s">
        <v>94</v>
      </c>
      <c r="E261" s="102" t="s">
        <v>78</v>
      </c>
      <c r="F261" s="108">
        <v>123</v>
      </c>
      <c r="G261" s="189"/>
      <c r="H261" s="100" t="s">
        <v>98</v>
      </c>
      <c r="I261" s="197">
        <v>200</v>
      </c>
      <c r="J261" s="101"/>
      <c r="K261" s="203">
        <v>1</v>
      </c>
      <c r="L261" s="94">
        <f>SUMIFS(Invulblad!G:G,Invulblad!A:A,H261,Invulblad!B:B,I261)*K261</f>
        <v>0</v>
      </c>
      <c r="M261" s="94">
        <f t="shared" si="9"/>
        <v>0</v>
      </c>
      <c r="N261" s="94">
        <f t="shared" si="10"/>
        <v>0</v>
      </c>
      <c r="O261" s="95">
        <f t="shared" si="11"/>
        <v>0</v>
      </c>
      <c r="P261" s="205"/>
    </row>
    <row r="262" spans="1:16" ht="16.5" customHeight="1">
      <c r="A262" s="107" t="s">
        <v>445</v>
      </c>
      <c r="B262" s="107"/>
      <c r="C262" s="108" t="s">
        <v>494</v>
      </c>
      <c r="D262" s="102" t="s">
        <v>94</v>
      </c>
      <c r="E262" s="102" t="s">
        <v>78</v>
      </c>
      <c r="F262" s="108">
        <v>38</v>
      </c>
      <c r="G262" s="189"/>
      <c r="H262" s="108" t="s">
        <v>98</v>
      </c>
      <c r="I262" s="196">
        <v>200</v>
      </c>
      <c r="J262" s="101"/>
      <c r="K262" s="203">
        <v>1</v>
      </c>
      <c r="L262" s="94">
        <f>SUMIFS(Invulblad!G:G,Invulblad!A:A,H262,Invulblad!B:B,I262)*K262</f>
        <v>0</v>
      </c>
      <c r="M262" s="94">
        <f t="shared" si="9"/>
        <v>0</v>
      </c>
      <c r="N262" s="94">
        <f t="shared" si="10"/>
        <v>0</v>
      </c>
      <c r="O262" s="95">
        <f t="shared" si="11"/>
        <v>0</v>
      </c>
      <c r="P262" s="205"/>
    </row>
    <row r="263" spans="1:16" ht="16.5" customHeight="1">
      <c r="A263" s="107" t="s">
        <v>445</v>
      </c>
      <c r="B263" s="107"/>
      <c r="C263" s="108" t="s">
        <v>495</v>
      </c>
      <c r="D263" s="102" t="s">
        <v>94</v>
      </c>
      <c r="E263" s="102" t="s">
        <v>78</v>
      </c>
      <c r="F263" s="108">
        <v>17</v>
      </c>
      <c r="G263" s="189"/>
      <c r="H263" s="108" t="s">
        <v>98</v>
      </c>
      <c r="I263" s="196">
        <v>200</v>
      </c>
      <c r="J263" s="101"/>
      <c r="K263" s="203">
        <v>1</v>
      </c>
      <c r="L263" s="94">
        <f>SUMIFS(Invulblad!G:G,Invulblad!A:A,H263,Invulblad!B:B,I263)*K263</f>
        <v>0</v>
      </c>
      <c r="M263" s="94">
        <f t="shared" si="9"/>
        <v>0</v>
      </c>
      <c r="N263" s="94">
        <f t="shared" si="10"/>
        <v>0</v>
      </c>
      <c r="O263" s="95">
        <f t="shared" si="11"/>
        <v>0</v>
      </c>
      <c r="P263" s="205"/>
    </row>
    <row r="264" spans="1:16" ht="16.5" customHeight="1">
      <c r="A264" s="107" t="s">
        <v>445</v>
      </c>
      <c r="B264" s="107"/>
      <c r="C264" s="108" t="s">
        <v>496</v>
      </c>
      <c r="D264" s="102" t="s">
        <v>94</v>
      </c>
      <c r="E264" s="98" t="s">
        <v>78</v>
      </c>
      <c r="F264" s="108">
        <v>107</v>
      </c>
      <c r="G264" s="189"/>
      <c r="H264" s="100" t="s">
        <v>98</v>
      </c>
      <c r="I264" s="197">
        <v>200</v>
      </c>
      <c r="J264" s="101"/>
      <c r="K264" s="203">
        <v>1</v>
      </c>
      <c r="L264" s="94">
        <f>SUMIFS(Invulblad!G:G,Invulblad!A:A,H264,Invulblad!B:B,I264)*K264</f>
        <v>0</v>
      </c>
      <c r="M264" s="94">
        <f t="shared" si="9"/>
        <v>0</v>
      </c>
      <c r="N264" s="94">
        <f t="shared" si="10"/>
        <v>0</v>
      </c>
      <c r="O264" s="95">
        <f t="shared" si="11"/>
        <v>0</v>
      </c>
      <c r="P264" s="205"/>
    </row>
    <row r="265" spans="1:16" ht="16.5" customHeight="1">
      <c r="A265" s="107" t="s">
        <v>445</v>
      </c>
      <c r="B265" s="107"/>
      <c r="C265" s="108" t="s">
        <v>497</v>
      </c>
      <c r="D265" s="102" t="s">
        <v>122</v>
      </c>
      <c r="E265" s="102" t="s">
        <v>78</v>
      </c>
      <c r="F265" s="108">
        <v>72</v>
      </c>
      <c r="G265" s="189"/>
      <c r="H265" s="108" t="s">
        <v>127</v>
      </c>
      <c r="I265" s="196">
        <v>200</v>
      </c>
      <c r="J265" s="101"/>
      <c r="K265" s="203">
        <v>1</v>
      </c>
      <c r="L265" s="94">
        <f>SUMIFS(Invulblad!G:G,Invulblad!A:A,H265,Invulblad!B:B,I265)*K265</f>
        <v>0</v>
      </c>
      <c r="M265" s="94">
        <f t="shared" si="9"/>
        <v>0</v>
      </c>
      <c r="N265" s="94">
        <f t="shared" si="10"/>
        <v>0</v>
      </c>
      <c r="O265" s="95">
        <f t="shared" si="11"/>
        <v>0</v>
      </c>
      <c r="P265" s="205"/>
    </row>
    <row r="266" spans="1:16" ht="16.5" customHeight="1">
      <c r="A266" s="107" t="s">
        <v>445</v>
      </c>
      <c r="B266" s="107"/>
      <c r="C266" s="108" t="s">
        <v>498</v>
      </c>
      <c r="D266" s="102" t="s">
        <v>80</v>
      </c>
      <c r="E266" s="98" t="s">
        <v>81</v>
      </c>
      <c r="F266" s="108">
        <v>460</v>
      </c>
      <c r="G266" s="189"/>
      <c r="H266" s="108" t="s">
        <v>79</v>
      </c>
      <c r="I266" s="196">
        <v>200</v>
      </c>
      <c r="J266" s="101"/>
      <c r="K266" s="203">
        <v>1</v>
      </c>
      <c r="L266" s="94">
        <f>SUMIFS(Invulblad!G:G,Invulblad!A:A,H266,Invulblad!B:B,I266)*K266</f>
        <v>0</v>
      </c>
      <c r="M266" s="94">
        <f t="shared" si="9"/>
        <v>0</v>
      </c>
      <c r="N266" s="94">
        <f t="shared" si="10"/>
        <v>0</v>
      </c>
      <c r="O266" s="95">
        <f t="shared" si="11"/>
        <v>0</v>
      </c>
      <c r="P266" s="205"/>
    </row>
    <row r="267" spans="1:16" ht="16.5" customHeight="1">
      <c r="A267" s="107" t="s">
        <v>445</v>
      </c>
      <c r="B267" s="107"/>
      <c r="C267" s="108" t="s">
        <v>499</v>
      </c>
      <c r="D267" s="102" t="s">
        <v>122</v>
      </c>
      <c r="E267" s="102" t="s">
        <v>81</v>
      </c>
      <c r="F267" s="108">
        <v>55</v>
      </c>
      <c r="G267" s="189"/>
      <c r="H267" s="100" t="s">
        <v>123</v>
      </c>
      <c r="I267" s="197">
        <v>200</v>
      </c>
      <c r="J267" s="101"/>
      <c r="K267" s="203">
        <v>1</v>
      </c>
      <c r="L267" s="94">
        <f>SUMIFS(Invulblad!G:G,Invulblad!A:A,H267,Invulblad!B:B,I267)*K267</f>
        <v>0</v>
      </c>
      <c r="M267" s="94">
        <f t="shared" si="9"/>
        <v>0</v>
      </c>
      <c r="N267" s="94">
        <f t="shared" si="10"/>
        <v>0</v>
      </c>
      <c r="O267" s="95">
        <f t="shared" si="11"/>
        <v>0</v>
      </c>
      <c r="P267" s="205"/>
    </row>
    <row r="268" spans="1:16" ht="16.5" customHeight="1">
      <c r="A268" s="107" t="s">
        <v>445</v>
      </c>
      <c r="B268" s="107"/>
      <c r="C268" s="108" t="s">
        <v>500</v>
      </c>
      <c r="D268" s="102" t="s">
        <v>122</v>
      </c>
      <c r="E268" s="102" t="s">
        <v>81</v>
      </c>
      <c r="F268" s="108">
        <v>55</v>
      </c>
      <c r="G268" s="189"/>
      <c r="H268" s="108" t="s">
        <v>123</v>
      </c>
      <c r="I268" s="196">
        <v>200</v>
      </c>
      <c r="J268" s="101"/>
      <c r="K268" s="203">
        <v>1</v>
      </c>
      <c r="L268" s="94">
        <f>SUMIFS(Invulblad!G:G,Invulblad!A:A,H268,Invulblad!B:B,I268)*K268</f>
        <v>0</v>
      </c>
      <c r="M268" s="94">
        <f t="shared" ref="M268:M331" si="12">+L268*F268</f>
        <v>0</v>
      </c>
      <c r="N268" s="94">
        <f t="shared" ref="N268:N331" si="13">N$9</f>
        <v>0</v>
      </c>
      <c r="O268" s="95">
        <f t="shared" ref="O268:O331" si="14">+N268*M268</f>
        <v>0</v>
      </c>
      <c r="P268" s="205"/>
    </row>
    <row r="269" spans="1:16" ht="16.5" customHeight="1">
      <c r="A269" s="107" t="s">
        <v>445</v>
      </c>
      <c r="B269" s="107"/>
      <c r="C269" s="108" t="s">
        <v>501</v>
      </c>
      <c r="D269" s="102" t="s">
        <v>122</v>
      </c>
      <c r="E269" s="102" t="s">
        <v>81</v>
      </c>
      <c r="F269" s="108">
        <v>26</v>
      </c>
      <c r="G269" s="189"/>
      <c r="H269" s="108" t="s">
        <v>123</v>
      </c>
      <c r="I269" s="196">
        <v>200</v>
      </c>
      <c r="J269" s="101"/>
      <c r="K269" s="203">
        <v>1</v>
      </c>
      <c r="L269" s="94">
        <f>SUMIFS(Invulblad!G:G,Invulblad!A:A,H269,Invulblad!B:B,I269)*K269</f>
        <v>0</v>
      </c>
      <c r="M269" s="94">
        <f t="shared" si="12"/>
        <v>0</v>
      </c>
      <c r="N269" s="94">
        <f t="shared" si="13"/>
        <v>0</v>
      </c>
      <c r="O269" s="95">
        <f t="shared" si="14"/>
        <v>0</v>
      </c>
      <c r="P269" s="205"/>
    </row>
    <row r="270" spans="1:16" ht="16.5" customHeight="1">
      <c r="A270" s="107" t="s">
        <v>445</v>
      </c>
      <c r="B270" s="107"/>
      <c r="C270" s="108" t="s">
        <v>502</v>
      </c>
      <c r="D270" s="102" t="s">
        <v>503</v>
      </c>
      <c r="E270" s="102" t="s">
        <v>81</v>
      </c>
      <c r="F270" s="108">
        <v>50</v>
      </c>
      <c r="G270" s="189"/>
      <c r="H270" s="100" t="s">
        <v>95</v>
      </c>
      <c r="I270" s="197">
        <v>200</v>
      </c>
      <c r="J270" s="101"/>
      <c r="K270" s="203">
        <v>1</v>
      </c>
      <c r="L270" s="94">
        <f>SUMIFS(Invulblad!G:G,Invulblad!A:A,H270,Invulblad!B:B,I270)*K270</f>
        <v>0</v>
      </c>
      <c r="M270" s="94">
        <f t="shared" si="12"/>
        <v>0</v>
      </c>
      <c r="N270" s="94">
        <f t="shared" si="13"/>
        <v>0</v>
      </c>
      <c r="O270" s="95">
        <f t="shared" si="14"/>
        <v>0</v>
      </c>
      <c r="P270" s="205"/>
    </row>
    <row r="271" spans="1:16" ht="16.5" customHeight="1">
      <c r="A271" s="107" t="s">
        <v>445</v>
      </c>
      <c r="B271" s="107"/>
      <c r="C271" s="108" t="s">
        <v>504</v>
      </c>
      <c r="D271" s="102" t="s">
        <v>116</v>
      </c>
      <c r="E271" s="102" t="s">
        <v>78</v>
      </c>
      <c r="F271" s="108">
        <v>23</v>
      </c>
      <c r="G271" s="189"/>
      <c r="H271" s="100" t="s">
        <v>118</v>
      </c>
      <c r="I271" s="197">
        <v>120</v>
      </c>
      <c r="J271" s="101"/>
      <c r="K271" s="203">
        <v>1</v>
      </c>
      <c r="L271" s="94">
        <f>SUMIFS(Invulblad!G:G,Invulblad!A:A,H271,Invulblad!B:B,I271)*K271</f>
        <v>0</v>
      </c>
      <c r="M271" s="94">
        <f t="shared" si="12"/>
        <v>0</v>
      </c>
      <c r="N271" s="94">
        <f t="shared" si="13"/>
        <v>0</v>
      </c>
      <c r="O271" s="95">
        <f t="shared" si="14"/>
        <v>0</v>
      </c>
      <c r="P271" s="205"/>
    </row>
    <row r="272" spans="1:16" ht="16.5" customHeight="1">
      <c r="A272" s="107" t="s">
        <v>445</v>
      </c>
      <c r="B272" s="107"/>
      <c r="C272" s="108" t="s">
        <v>505</v>
      </c>
      <c r="D272" s="102" t="s">
        <v>474</v>
      </c>
      <c r="E272" s="102" t="s">
        <v>78</v>
      </c>
      <c r="F272" s="108">
        <v>23</v>
      </c>
      <c r="G272" s="189"/>
      <c r="H272" s="108" t="s">
        <v>143</v>
      </c>
      <c r="I272" s="196">
        <v>200</v>
      </c>
      <c r="J272" s="101"/>
      <c r="K272" s="203">
        <v>1</v>
      </c>
      <c r="L272" s="94">
        <f>SUMIFS(Invulblad!G:G,Invulblad!A:A,H272,Invulblad!B:B,I272)*K272</f>
        <v>0</v>
      </c>
      <c r="M272" s="94">
        <f t="shared" si="12"/>
        <v>0</v>
      </c>
      <c r="N272" s="94">
        <f t="shared" si="13"/>
        <v>0</v>
      </c>
      <c r="O272" s="95">
        <f t="shared" si="14"/>
        <v>0</v>
      </c>
      <c r="P272" s="205"/>
    </row>
    <row r="273" spans="1:16" ht="16.5" customHeight="1">
      <c r="A273" s="107" t="s">
        <v>445</v>
      </c>
      <c r="B273" s="107"/>
      <c r="C273" s="108" t="s">
        <v>506</v>
      </c>
      <c r="D273" s="102" t="s">
        <v>122</v>
      </c>
      <c r="E273" s="102" t="s">
        <v>507</v>
      </c>
      <c r="F273" s="108">
        <v>52</v>
      </c>
      <c r="G273" s="189"/>
      <c r="H273" s="108" t="s">
        <v>127</v>
      </c>
      <c r="I273" s="196">
        <v>200</v>
      </c>
      <c r="J273" s="101"/>
      <c r="K273" s="203">
        <v>1</v>
      </c>
      <c r="L273" s="94">
        <f>SUMIFS(Invulblad!G:G,Invulblad!A:A,H273,Invulblad!B:B,I273)*K273</f>
        <v>0</v>
      </c>
      <c r="M273" s="94">
        <f t="shared" si="12"/>
        <v>0</v>
      </c>
      <c r="N273" s="94">
        <f t="shared" si="13"/>
        <v>0</v>
      </c>
      <c r="O273" s="95">
        <f t="shared" si="14"/>
        <v>0</v>
      </c>
      <c r="P273" s="205"/>
    </row>
    <row r="274" spans="1:16" ht="16.5" customHeight="1">
      <c r="A274" s="107" t="s">
        <v>445</v>
      </c>
      <c r="B274" s="107"/>
      <c r="C274" s="108" t="s">
        <v>508</v>
      </c>
      <c r="D274" s="102" t="s">
        <v>122</v>
      </c>
      <c r="E274" s="102" t="s">
        <v>507</v>
      </c>
      <c r="F274" s="108">
        <v>59</v>
      </c>
      <c r="G274" s="189"/>
      <c r="H274" s="100" t="s">
        <v>127</v>
      </c>
      <c r="I274" s="197">
        <v>200</v>
      </c>
      <c r="J274" s="101"/>
      <c r="K274" s="203">
        <v>1</v>
      </c>
      <c r="L274" s="94">
        <f>SUMIFS(Invulblad!G:G,Invulblad!A:A,H274,Invulblad!B:B,I274)*K274</f>
        <v>0</v>
      </c>
      <c r="M274" s="94">
        <f t="shared" si="12"/>
        <v>0</v>
      </c>
      <c r="N274" s="94">
        <f t="shared" si="13"/>
        <v>0</v>
      </c>
      <c r="O274" s="95">
        <f t="shared" si="14"/>
        <v>0</v>
      </c>
      <c r="P274" s="205"/>
    </row>
    <row r="275" spans="1:16" ht="16.5" customHeight="1">
      <c r="A275" s="107" t="s">
        <v>445</v>
      </c>
      <c r="B275" s="107"/>
      <c r="C275" s="108" t="s">
        <v>509</v>
      </c>
      <c r="D275" s="102" t="s">
        <v>122</v>
      </c>
      <c r="E275" s="102" t="s">
        <v>507</v>
      </c>
      <c r="F275" s="108">
        <v>64</v>
      </c>
      <c r="G275" s="189"/>
      <c r="H275" s="108" t="s">
        <v>127</v>
      </c>
      <c r="I275" s="196">
        <v>200</v>
      </c>
      <c r="J275" s="101"/>
      <c r="K275" s="203">
        <v>1</v>
      </c>
      <c r="L275" s="94">
        <f>SUMIFS(Invulblad!G:G,Invulblad!A:A,H275,Invulblad!B:B,I275)*K275</f>
        <v>0</v>
      </c>
      <c r="M275" s="94">
        <f t="shared" si="12"/>
        <v>0</v>
      </c>
      <c r="N275" s="94">
        <f t="shared" si="13"/>
        <v>0</v>
      </c>
      <c r="O275" s="95">
        <f t="shared" si="14"/>
        <v>0</v>
      </c>
      <c r="P275" s="205"/>
    </row>
    <row r="276" spans="1:16" ht="16.5" customHeight="1">
      <c r="A276" s="107" t="s">
        <v>445</v>
      </c>
      <c r="B276" s="107"/>
      <c r="C276" s="108" t="s">
        <v>510</v>
      </c>
      <c r="D276" s="102" t="s">
        <v>122</v>
      </c>
      <c r="E276" s="102" t="s">
        <v>78</v>
      </c>
      <c r="F276" s="108">
        <v>64</v>
      </c>
      <c r="G276" s="189"/>
      <c r="H276" s="108" t="s">
        <v>127</v>
      </c>
      <c r="I276" s="196">
        <v>200</v>
      </c>
      <c r="J276" s="101"/>
      <c r="K276" s="203">
        <v>1</v>
      </c>
      <c r="L276" s="94">
        <f>SUMIFS(Invulblad!G:G,Invulblad!A:A,H276,Invulblad!B:B,I276)*K276</f>
        <v>0</v>
      </c>
      <c r="M276" s="94">
        <f t="shared" si="12"/>
        <v>0</v>
      </c>
      <c r="N276" s="94">
        <f t="shared" si="13"/>
        <v>0</v>
      </c>
      <c r="O276" s="95">
        <f t="shared" si="14"/>
        <v>0</v>
      </c>
      <c r="P276" s="205"/>
    </row>
    <row r="277" spans="1:16" ht="16.5" customHeight="1">
      <c r="A277" s="107" t="s">
        <v>445</v>
      </c>
      <c r="B277" s="107"/>
      <c r="C277" s="108" t="s">
        <v>511</v>
      </c>
      <c r="D277" s="102" t="s">
        <v>122</v>
      </c>
      <c r="E277" s="102" t="s">
        <v>448</v>
      </c>
      <c r="F277" s="108">
        <v>80</v>
      </c>
      <c r="G277" s="189"/>
      <c r="H277" s="100" t="s">
        <v>124</v>
      </c>
      <c r="I277" s="197">
        <v>200</v>
      </c>
      <c r="J277" s="101"/>
      <c r="K277" s="203">
        <v>1</v>
      </c>
      <c r="L277" s="94">
        <f>SUMIFS(Invulblad!G:G,Invulblad!A:A,H277,Invulblad!B:B,I277)*K277</f>
        <v>0</v>
      </c>
      <c r="M277" s="94">
        <f t="shared" si="12"/>
        <v>0</v>
      </c>
      <c r="N277" s="94">
        <f t="shared" si="13"/>
        <v>0</v>
      </c>
      <c r="O277" s="95">
        <f t="shared" si="14"/>
        <v>0</v>
      </c>
      <c r="P277" s="205"/>
    </row>
    <row r="278" spans="1:16" ht="16.5" customHeight="1">
      <c r="A278" s="107" t="s">
        <v>445</v>
      </c>
      <c r="B278" s="107"/>
      <c r="C278" s="108" t="s">
        <v>512</v>
      </c>
      <c r="D278" s="102" t="s">
        <v>513</v>
      </c>
      <c r="E278" s="102" t="s">
        <v>448</v>
      </c>
      <c r="F278" s="108">
        <v>36</v>
      </c>
      <c r="G278" s="189"/>
      <c r="H278" s="108" t="s">
        <v>124</v>
      </c>
      <c r="I278" s="196">
        <v>200</v>
      </c>
      <c r="J278" s="101"/>
      <c r="K278" s="203">
        <v>1</v>
      </c>
      <c r="L278" s="94">
        <f>SUMIFS(Invulblad!G:G,Invulblad!A:A,H278,Invulblad!B:B,I278)*K278</f>
        <v>0</v>
      </c>
      <c r="M278" s="94">
        <f t="shared" si="12"/>
        <v>0</v>
      </c>
      <c r="N278" s="94">
        <f t="shared" si="13"/>
        <v>0</v>
      </c>
      <c r="O278" s="95">
        <f t="shared" si="14"/>
        <v>0</v>
      </c>
      <c r="P278" s="205"/>
    </row>
    <row r="279" spans="1:16" ht="16.5" customHeight="1">
      <c r="A279" s="107" t="s">
        <v>445</v>
      </c>
      <c r="B279" s="107"/>
      <c r="C279" s="108" t="s">
        <v>514</v>
      </c>
      <c r="D279" s="102" t="s">
        <v>122</v>
      </c>
      <c r="E279" s="102" t="s">
        <v>448</v>
      </c>
      <c r="F279" s="108">
        <v>93</v>
      </c>
      <c r="G279" s="189"/>
      <c r="H279" s="108" t="s">
        <v>124</v>
      </c>
      <c r="I279" s="196">
        <v>200</v>
      </c>
      <c r="J279" s="101"/>
      <c r="K279" s="203">
        <v>1</v>
      </c>
      <c r="L279" s="94">
        <f>SUMIFS(Invulblad!G:G,Invulblad!A:A,H279,Invulblad!B:B,I279)*K279</f>
        <v>0</v>
      </c>
      <c r="M279" s="94">
        <f t="shared" si="12"/>
        <v>0</v>
      </c>
      <c r="N279" s="94">
        <f t="shared" si="13"/>
        <v>0</v>
      </c>
      <c r="O279" s="95">
        <f t="shared" si="14"/>
        <v>0</v>
      </c>
      <c r="P279" s="205"/>
    </row>
    <row r="280" spans="1:16" ht="16.5" customHeight="1">
      <c r="A280" s="107" t="s">
        <v>445</v>
      </c>
      <c r="B280" s="107"/>
      <c r="C280" s="108" t="s">
        <v>515</v>
      </c>
      <c r="D280" s="102" t="s">
        <v>513</v>
      </c>
      <c r="E280" s="102" t="s">
        <v>448</v>
      </c>
      <c r="F280" s="108">
        <v>45</v>
      </c>
      <c r="G280" s="189"/>
      <c r="H280" s="100" t="s">
        <v>124</v>
      </c>
      <c r="I280" s="197">
        <v>200</v>
      </c>
      <c r="J280" s="101"/>
      <c r="K280" s="203">
        <v>1</v>
      </c>
      <c r="L280" s="94">
        <f>SUMIFS(Invulblad!G:G,Invulblad!A:A,H280,Invulblad!B:B,I280)*K280</f>
        <v>0</v>
      </c>
      <c r="M280" s="94">
        <f t="shared" si="12"/>
        <v>0</v>
      </c>
      <c r="N280" s="94">
        <f t="shared" si="13"/>
        <v>0</v>
      </c>
      <c r="O280" s="95">
        <f t="shared" si="14"/>
        <v>0</v>
      </c>
      <c r="P280" s="205"/>
    </row>
    <row r="281" spans="1:16" ht="16.5" customHeight="1">
      <c r="A281" s="107" t="s">
        <v>445</v>
      </c>
      <c r="B281" s="107"/>
      <c r="C281" s="108" t="s">
        <v>516</v>
      </c>
      <c r="D281" s="102" t="s">
        <v>122</v>
      </c>
      <c r="E281" s="102" t="s">
        <v>448</v>
      </c>
      <c r="F281" s="108">
        <v>70</v>
      </c>
      <c r="G281" s="189"/>
      <c r="H281" s="108" t="s">
        <v>124</v>
      </c>
      <c r="I281" s="196">
        <v>200</v>
      </c>
      <c r="J281" s="101"/>
      <c r="K281" s="203">
        <v>1</v>
      </c>
      <c r="L281" s="94">
        <f>SUMIFS(Invulblad!G:G,Invulblad!A:A,H281,Invulblad!B:B,I281)*K281</f>
        <v>0</v>
      </c>
      <c r="M281" s="94">
        <f t="shared" si="12"/>
        <v>0</v>
      </c>
      <c r="N281" s="94">
        <f t="shared" si="13"/>
        <v>0</v>
      </c>
      <c r="O281" s="95">
        <f t="shared" si="14"/>
        <v>0</v>
      </c>
      <c r="P281" s="205"/>
    </row>
    <row r="282" spans="1:16" ht="16.5" customHeight="1">
      <c r="A282" s="107" t="s">
        <v>445</v>
      </c>
      <c r="B282" s="107"/>
      <c r="C282" s="108" t="s">
        <v>517</v>
      </c>
      <c r="D282" s="102" t="s">
        <v>122</v>
      </c>
      <c r="E282" s="102" t="s">
        <v>448</v>
      </c>
      <c r="F282" s="108">
        <v>72</v>
      </c>
      <c r="G282" s="189"/>
      <c r="H282" s="100" t="s">
        <v>124</v>
      </c>
      <c r="I282" s="197">
        <v>200</v>
      </c>
      <c r="J282" s="101"/>
      <c r="K282" s="203">
        <v>1</v>
      </c>
      <c r="L282" s="94">
        <f>SUMIFS(Invulblad!G:G,Invulblad!A:A,H282,Invulblad!B:B,I282)*K282</f>
        <v>0</v>
      </c>
      <c r="M282" s="94">
        <f t="shared" si="12"/>
        <v>0</v>
      </c>
      <c r="N282" s="94">
        <f t="shared" si="13"/>
        <v>0</v>
      </c>
      <c r="O282" s="95">
        <f t="shared" si="14"/>
        <v>0</v>
      </c>
      <c r="P282" s="205"/>
    </row>
    <row r="283" spans="1:16" ht="16.5" customHeight="1">
      <c r="A283" s="107" t="s">
        <v>445</v>
      </c>
      <c r="B283" s="107"/>
      <c r="C283" s="108" t="s">
        <v>518</v>
      </c>
      <c r="D283" s="102" t="s">
        <v>122</v>
      </c>
      <c r="E283" s="102" t="s">
        <v>448</v>
      </c>
      <c r="F283" s="108">
        <v>72</v>
      </c>
      <c r="G283" s="189"/>
      <c r="H283" s="108" t="s">
        <v>124</v>
      </c>
      <c r="I283" s="196">
        <v>200</v>
      </c>
      <c r="J283" s="101"/>
      <c r="K283" s="203">
        <v>1</v>
      </c>
      <c r="L283" s="94">
        <f>SUMIFS(Invulblad!G:G,Invulblad!A:A,H283,Invulblad!B:B,I283)*K283</f>
        <v>0</v>
      </c>
      <c r="M283" s="94">
        <f t="shared" si="12"/>
        <v>0</v>
      </c>
      <c r="N283" s="94">
        <f t="shared" si="13"/>
        <v>0</v>
      </c>
      <c r="O283" s="95">
        <f t="shared" si="14"/>
        <v>0</v>
      </c>
      <c r="P283" s="205"/>
    </row>
    <row r="284" spans="1:16" ht="16.5" customHeight="1">
      <c r="A284" s="107" t="s">
        <v>445</v>
      </c>
      <c r="B284" s="107"/>
      <c r="C284" s="108" t="s">
        <v>519</v>
      </c>
      <c r="D284" s="102" t="s">
        <v>513</v>
      </c>
      <c r="E284" s="102" t="s">
        <v>448</v>
      </c>
      <c r="F284" s="108">
        <v>50</v>
      </c>
      <c r="G284" s="189"/>
      <c r="H284" s="108" t="s">
        <v>124</v>
      </c>
      <c r="I284" s="196">
        <v>200</v>
      </c>
      <c r="J284" s="101"/>
      <c r="K284" s="203">
        <v>1</v>
      </c>
      <c r="L284" s="94">
        <f>SUMIFS(Invulblad!G:G,Invulblad!A:A,H284,Invulblad!B:B,I284)*K284</f>
        <v>0</v>
      </c>
      <c r="M284" s="94">
        <f t="shared" si="12"/>
        <v>0</v>
      </c>
      <c r="N284" s="94">
        <f t="shared" si="13"/>
        <v>0</v>
      </c>
      <c r="O284" s="95">
        <f t="shared" si="14"/>
        <v>0</v>
      </c>
      <c r="P284" s="205"/>
    </row>
    <row r="285" spans="1:16" ht="16.5" customHeight="1">
      <c r="A285" s="107" t="s">
        <v>445</v>
      </c>
      <c r="B285" s="107"/>
      <c r="C285" s="108" t="s">
        <v>520</v>
      </c>
      <c r="D285" s="102" t="s">
        <v>122</v>
      </c>
      <c r="E285" s="102" t="s">
        <v>448</v>
      </c>
      <c r="F285" s="108">
        <v>77</v>
      </c>
      <c r="G285" s="189"/>
      <c r="H285" s="108" t="s">
        <v>124</v>
      </c>
      <c r="I285" s="196">
        <v>200</v>
      </c>
      <c r="J285" s="101"/>
      <c r="K285" s="203">
        <v>1</v>
      </c>
      <c r="L285" s="94">
        <f>SUMIFS(Invulblad!G:G,Invulblad!A:A,H285,Invulblad!B:B,I285)*K285</f>
        <v>0</v>
      </c>
      <c r="M285" s="94">
        <f t="shared" si="12"/>
        <v>0</v>
      </c>
      <c r="N285" s="94">
        <f t="shared" si="13"/>
        <v>0</v>
      </c>
      <c r="O285" s="95">
        <f t="shared" si="14"/>
        <v>0</v>
      </c>
      <c r="P285" s="205"/>
    </row>
    <row r="286" spans="1:16" ht="16.5" customHeight="1">
      <c r="A286" s="107" t="s">
        <v>445</v>
      </c>
      <c r="B286" s="107"/>
      <c r="C286" s="108" t="s">
        <v>521</v>
      </c>
      <c r="D286" s="102" t="s">
        <v>122</v>
      </c>
      <c r="E286" s="102" t="s">
        <v>448</v>
      </c>
      <c r="F286" s="108">
        <v>39</v>
      </c>
      <c r="G286" s="189"/>
      <c r="H286" s="108" t="s">
        <v>124</v>
      </c>
      <c r="I286" s="196">
        <v>200</v>
      </c>
      <c r="J286" s="101"/>
      <c r="K286" s="203">
        <v>1</v>
      </c>
      <c r="L286" s="94">
        <f>SUMIFS(Invulblad!G:G,Invulblad!A:A,H286,Invulblad!B:B,I286)*K286</f>
        <v>0</v>
      </c>
      <c r="M286" s="94">
        <f t="shared" si="12"/>
        <v>0</v>
      </c>
      <c r="N286" s="94">
        <f t="shared" si="13"/>
        <v>0</v>
      </c>
      <c r="O286" s="95">
        <f t="shared" si="14"/>
        <v>0</v>
      </c>
      <c r="P286" s="205"/>
    </row>
    <row r="287" spans="1:16" ht="16.5" customHeight="1">
      <c r="A287" s="107" t="s">
        <v>445</v>
      </c>
      <c r="B287" s="107"/>
      <c r="C287" s="108" t="s">
        <v>522</v>
      </c>
      <c r="D287" s="102" t="s">
        <v>122</v>
      </c>
      <c r="E287" s="102" t="s">
        <v>78</v>
      </c>
      <c r="F287" s="108">
        <v>54</v>
      </c>
      <c r="G287" s="189"/>
      <c r="H287" s="108" t="s">
        <v>127</v>
      </c>
      <c r="I287" s="196">
        <v>200</v>
      </c>
      <c r="J287" s="101"/>
      <c r="K287" s="203">
        <v>1</v>
      </c>
      <c r="L287" s="94">
        <f>SUMIFS(Invulblad!G:G,Invulblad!A:A,H287,Invulblad!B:B,I287)*K287</f>
        <v>0</v>
      </c>
      <c r="M287" s="94">
        <f t="shared" si="12"/>
        <v>0</v>
      </c>
      <c r="N287" s="94">
        <f t="shared" si="13"/>
        <v>0</v>
      </c>
      <c r="O287" s="95">
        <f t="shared" si="14"/>
        <v>0</v>
      </c>
      <c r="P287" s="205"/>
    </row>
    <row r="288" spans="1:16" ht="16.5" customHeight="1">
      <c r="A288" s="107" t="s">
        <v>445</v>
      </c>
      <c r="B288" s="107"/>
      <c r="C288" s="108" t="s">
        <v>523</v>
      </c>
      <c r="D288" s="102" t="s">
        <v>122</v>
      </c>
      <c r="E288" s="102" t="s">
        <v>78</v>
      </c>
      <c r="F288" s="108">
        <v>54</v>
      </c>
      <c r="G288" s="189"/>
      <c r="H288" s="108" t="s">
        <v>127</v>
      </c>
      <c r="I288" s="196">
        <v>200</v>
      </c>
      <c r="J288" s="101"/>
      <c r="K288" s="203">
        <v>1</v>
      </c>
      <c r="L288" s="94">
        <f>SUMIFS(Invulblad!G:G,Invulblad!A:A,H288,Invulblad!B:B,I288)*K288</f>
        <v>0</v>
      </c>
      <c r="M288" s="94">
        <f t="shared" si="12"/>
        <v>0</v>
      </c>
      <c r="N288" s="94">
        <f t="shared" si="13"/>
        <v>0</v>
      </c>
      <c r="O288" s="95">
        <f t="shared" si="14"/>
        <v>0</v>
      </c>
      <c r="P288" s="205"/>
    </row>
    <row r="289" spans="1:16" ht="16.5" customHeight="1">
      <c r="A289" s="107" t="s">
        <v>445</v>
      </c>
      <c r="B289" s="107"/>
      <c r="C289" s="108" t="s">
        <v>524</v>
      </c>
      <c r="D289" s="102" t="s">
        <v>297</v>
      </c>
      <c r="E289" s="102" t="s">
        <v>109</v>
      </c>
      <c r="F289" s="108">
        <v>8</v>
      </c>
      <c r="G289" s="189"/>
      <c r="H289" s="108" t="s">
        <v>149</v>
      </c>
      <c r="I289" s="196">
        <v>200</v>
      </c>
      <c r="J289" s="101"/>
      <c r="K289" s="203">
        <v>1</v>
      </c>
      <c r="L289" s="94">
        <f>SUMIFS(Invulblad!G:G,Invulblad!A:A,H289,Invulblad!B:B,I289)*K289</f>
        <v>0</v>
      </c>
      <c r="M289" s="94">
        <f t="shared" si="12"/>
        <v>0</v>
      </c>
      <c r="N289" s="94">
        <f t="shared" si="13"/>
        <v>0</v>
      </c>
      <c r="O289" s="95">
        <f t="shared" si="14"/>
        <v>0</v>
      </c>
      <c r="P289" s="205"/>
    </row>
    <row r="290" spans="1:16" ht="16.5" customHeight="1">
      <c r="A290" s="107" t="s">
        <v>445</v>
      </c>
      <c r="B290" s="107"/>
      <c r="C290" s="108" t="s">
        <v>525</v>
      </c>
      <c r="D290" s="102" t="s">
        <v>297</v>
      </c>
      <c r="E290" s="102" t="s">
        <v>109</v>
      </c>
      <c r="F290" s="108">
        <v>7</v>
      </c>
      <c r="G290" s="189"/>
      <c r="H290" s="108" t="s">
        <v>149</v>
      </c>
      <c r="I290" s="196">
        <v>200</v>
      </c>
      <c r="J290" s="101"/>
      <c r="K290" s="203">
        <v>1</v>
      </c>
      <c r="L290" s="94">
        <f>SUMIFS(Invulblad!G:G,Invulblad!A:A,H290,Invulblad!B:B,I290)*K290</f>
        <v>0</v>
      </c>
      <c r="M290" s="94">
        <f t="shared" si="12"/>
        <v>0</v>
      </c>
      <c r="N290" s="94">
        <f t="shared" si="13"/>
        <v>0</v>
      </c>
      <c r="O290" s="95">
        <f t="shared" si="14"/>
        <v>0</v>
      </c>
      <c r="P290" s="205"/>
    </row>
    <row r="291" spans="1:16" ht="16.5" customHeight="1">
      <c r="A291" s="107" t="s">
        <v>445</v>
      </c>
      <c r="B291" s="107"/>
      <c r="C291" s="108" t="s">
        <v>526</v>
      </c>
      <c r="D291" s="102" t="s">
        <v>297</v>
      </c>
      <c r="E291" s="102" t="s">
        <v>109</v>
      </c>
      <c r="F291" s="108">
        <v>8</v>
      </c>
      <c r="G291" s="189"/>
      <c r="H291" s="108" t="s">
        <v>149</v>
      </c>
      <c r="I291" s="196">
        <v>200</v>
      </c>
      <c r="J291" s="101"/>
      <c r="K291" s="203">
        <v>1</v>
      </c>
      <c r="L291" s="94">
        <f>SUMIFS(Invulblad!G:G,Invulblad!A:A,H291,Invulblad!B:B,I291)*K291</f>
        <v>0</v>
      </c>
      <c r="M291" s="94">
        <f t="shared" si="12"/>
        <v>0</v>
      </c>
      <c r="N291" s="94">
        <f t="shared" si="13"/>
        <v>0</v>
      </c>
      <c r="O291" s="95">
        <f t="shared" si="14"/>
        <v>0</v>
      </c>
      <c r="P291" s="205"/>
    </row>
    <row r="292" spans="1:16" ht="16.5" customHeight="1">
      <c r="A292" s="107" t="s">
        <v>445</v>
      </c>
      <c r="B292" s="107"/>
      <c r="C292" s="108" t="s">
        <v>527</v>
      </c>
      <c r="D292" s="102" t="s">
        <v>297</v>
      </c>
      <c r="E292" s="102" t="s">
        <v>109</v>
      </c>
      <c r="F292" s="108">
        <v>8</v>
      </c>
      <c r="G292" s="189"/>
      <c r="H292" s="108" t="s">
        <v>149</v>
      </c>
      <c r="I292" s="196">
        <v>200</v>
      </c>
      <c r="J292" s="101"/>
      <c r="K292" s="203">
        <v>1</v>
      </c>
      <c r="L292" s="94">
        <f>SUMIFS(Invulblad!G:G,Invulblad!A:A,H292,Invulblad!B:B,I292)*K292</f>
        <v>0</v>
      </c>
      <c r="M292" s="94">
        <f t="shared" si="12"/>
        <v>0</v>
      </c>
      <c r="N292" s="94">
        <f t="shared" si="13"/>
        <v>0</v>
      </c>
      <c r="O292" s="95">
        <f t="shared" si="14"/>
        <v>0</v>
      </c>
      <c r="P292" s="205"/>
    </row>
    <row r="293" spans="1:16" ht="16.5" customHeight="1">
      <c r="A293" s="107" t="s">
        <v>445</v>
      </c>
      <c r="B293" s="107"/>
      <c r="C293" s="108" t="s">
        <v>528</v>
      </c>
      <c r="D293" s="102" t="s">
        <v>94</v>
      </c>
      <c r="E293" s="98" t="s">
        <v>78</v>
      </c>
      <c r="F293" s="108">
        <v>209</v>
      </c>
      <c r="G293" s="189"/>
      <c r="H293" s="108" t="s">
        <v>98</v>
      </c>
      <c r="I293" s="196">
        <v>200</v>
      </c>
      <c r="J293" s="101"/>
      <c r="K293" s="203">
        <v>1</v>
      </c>
      <c r="L293" s="94">
        <f>SUMIFS(Invulblad!G:G,Invulblad!A:A,H293,Invulblad!B:B,I293)*K293</f>
        <v>0</v>
      </c>
      <c r="M293" s="94">
        <f t="shared" si="12"/>
        <v>0</v>
      </c>
      <c r="N293" s="94">
        <f t="shared" si="13"/>
        <v>0</v>
      </c>
      <c r="O293" s="95">
        <f t="shared" si="14"/>
        <v>0</v>
      </c>
      <c r="P293" s="205"/>
    </row>
    <row r="294" spans="1:16" ht="16.5" customHeight="1">
      <c r="A294" s="107" t="s">
        <v>445</v>
      </c>
      <c r="B294" s="107"/>
      <c r="C294" s="108" t="s">
        <v>529</v>
      </c>
      <c r="D294" s="102" t="s">
        <v>530</v>
      </c>
      <c r="E294" s="98" t="s">
        <v>102</v>
      </c>
      <c r="F294" s="108">
        <v>98</v>
      </c>
      <c r="G294" s="189"/>
      <c r="H294" s="100" t="s">
        <v>101</v>
      </c>
      <c r="I294" s="197">
        <v>200</v>
      </c>
      <c r="J294" s="101"/>
      <c r="K294" s="203">
        <v>1</v>
      </c>
      <c r="L294" s="94">
        <f>SUMIFS(Invulblad!G:G,Invulblad!A:A,H294,Invulblad!B:B,I294)*K294</f>
        <v>0</v>
      </c>
      <c r="M294" s="94">
        <f t="shared" si="12"/>
        <v>0</v>
      </c>
      <c r="N294" s="94">
        <f t="shared" si="13"/>
        <v>0</v>
      </c>
      <c r="O294" s="95">
        <f t="shared" si="14"/>
        <v>0</v>
      </c>
      <c r="P294" s="205"/>
    </row>
    <row r="295" spans="1:16" ht="16.5" customHeight="1">
      <c r="A295" s="107" t="s">
        <v>445</v>
      </c>
      <c r="B295" s="107"/>
      <c r="C295" s="108" t="s">
        <v>531</v>
      </c>
      <c r="D295" s="102" t="s">
        <v>227</v>
      </c>
      <c r="E295" s="102" t="s">
        <v>78</v>
      </c>
      <c r="F295" s="108">
        <v>18</v>
      </c>
      <c r="G295" s="189"/>
      <c r="H295" s="104" t="s">
        <v>161</v>
      </c>
      <c r="I295" s="195">
        <v>200</v>
      </c>
      <c r="J295" s="101"/>
      <c r="K295" s="203">
        <v>1</v>
      </c>
      <c r="L295" s="94">
        <f>SUMIFS(Invulblad!G:G,Invulblad!A:A,H295,Invulblad!B:B,I295)*K295</f>
        <v>0</v>
      </c>
      <c r="M295" s="94">
        <f t="shared" si="12"/>
        <v>0</v>
      </c>
      <c r="N295" s="94">
        <f t="shared" si="13"/>
        <v>0</v>
      </c>
      <c r="O295" s="95">
        <f t="shared" si="14"/>
        <v>0</v>
      </c>
      <c r="P295" s="205"/>
    </row>
    <row r="296" spans="1:16" ht="16.5" customHeight="1">
      <c r="A296" s="107" t="s">
        <v>445</v>
      </c>
      <c r="B296" s="107"/>
      <c r="C296" s="108" t="s">
        <v>532</v>
      </c>
      <c r="D296" s="102" t="s">
        <v>116</v>
      </c>
      <c r="E296" s="102" t="s">
        <v>78</v>
      </c>
      <c r="F296" s="108">
        <v>18</v>
      </c>
      <c r="G296" s="189"/>
      <c r="H296" s="100" t="s">
        <v>118</v>
      </c>
      <c r="I296" s="197">
        <v>120</v>
      </c>
      <c r="J296" s="101"/>
      <c r="K296" s="203">
        <v>1</v>
      </c>
      <c r="L296" s="94">
        <f>SUMIFS(Invulblad!G:G,Invulblad!A:A,H296,Invulblad!B:B,I296)*K296</f>
        <v>0</v>
      </c>
      <c r="M296" s="94">
        <f t="shared" si="12"/>
        <v>0</v>
      </c>
      <c r="N296" s="94">
        <f t="shared" si="13"/>
        <v>0</v>
      </c>
      <c r="O296" s="95">
        <f t="shared" si="14"/>
        <v>0</v>
      </c>
      <c r="P296" s="205"/>
    </row>
    <row r="297" spans="1:16" ht="16.5" customHeight="1">
      <c r="A297" s="107" t="s">
        <v>445</v>
      </c>
      <c r="B297" s="107"/>
      <c r="C297" s="108" t="s">
        <v>533</v>
      </c>
      <c r="D297" s="102" t="s">
        <v>116</v>
      </c>
      <c r="E297" s="98" t="s">
        <v>81</v>
      </c>
      <c r="F297" s="108">
        <v>27</v>
      </c>
      <c r="G297" s="189"/>
      <c r="H297" s="108" t="s">
        <v>117</v>
      </c>
      <c r="I297" s="196">
        <v>120</v>
      </c>
      <c r="J297" s="101"/>
      <c r="K297" s="203">
        <v>1</v>
      </c>
      <c r="L297" s="94">
        <f>SUMIFS(Invulblad!G:G,Invulblad!A:A,H297,Invulblad!B:B,I297)*K297</f>
        <v>0</v>
      </c>
      <c r="M297" s="94">
        <f t="shared" si="12"/>
        <v>0</v>
      </c>
      <c r="N297" s="94">
        <f t="shared" si="13"/>
        <v>0</v>
      </c>
      <c r="O297" s="95">
        <f t="shared" si="14"/>
        <v>0</v>
      </c>
      <c r="P297" s="205"/>
    </row>
    <row r="298" spans="1:16" ht="16.5" customHeight="1">
      <c r="A298" s="107" t="s">
        <v>445</v>
      </c>
      <c r="B298" s="107"/>
      <c r="C298" s="108" t="s">
        <v>534</v>
      </c>
      <c r="D298" s="102" t="s">
        <v>94</v>
      </c>
      <c r="E298" s="98" t="s">
        <v>78</v>
      </c>
      <c r="F298" s="108">
        <v>68</v>
      </c>
      <c r="G298" s="189"/>
      <c r="H298" s="108" t="s">
        <v>98</v>
      </c>
      <c r="I298" s="196">
        <v>200</v>
      </c>
      <c r="J298" s="101"/>
      <c r="K298" s="203">
        <v>1</v>
      </c>
      <c r="L298" s="94">
        <f>SUMIFS(Invulblad!G:G,Invulblad!A:A,H298,Invulblad!B:B,I298)*K298</f>
        <v>0</v>
      </c>
      <c r="M298" s="94">
        <f t="shared" si="12"/>
        <v>0</v>
      </c>
      <c r="N298" s="94">
        <f t="shared" si="13"/>
        <v>0</v>
      </c>
      <c r="O298" s="95">
        <f t="shared" si="14"/>
        <v>0</v>
      </c>
      <c r="P298" s="205"/>
    </row>
    <row r="299" spans="1:16" ht="16.5" customHeight="1">
      <c r="A299" s="107" t="s">
        <v>445</v>
      </c>
      <c r="B299" s="107"/>
      <c r="C299" s="108" t="s">
        <v>535</v>
      </c>
      <c r="D299" s="102" t="s">
        <v>122</v>
      </c>
      <c r="E299" s="98" t="s">
        <v>78</v>
      </c>
      <c r="F299" s="108">
        <v>54</v>
      </c>
      <c r="G299" s="189"/>
      <c r="H299" s="108" t="s">
        <v>127</v>
      </c>
      <c r="I299" s="196">
        <v>200</v>
      </c>
      <c r="J299" s="101"/>
      <c r="K299" s="203">
        <v>1</v>
      </c>
      <c r="L299" s="94">
        <f>SUMIFS(Invulblad!G:G,Invulblad!A:A,H299,Invulblad!B:B,I299)*K299</f>
        <v>0</v>
      </c>
      <c r="M299" s="94">
        <f t="shared" si="12"/>
        <v>0</v>
      </c>
      <c r="N299" s="94">
        <f t="shared" si="13"/>
        <v>0</v>
      </c>
      <c r="O299" s="95">
        <f t="shared" si="14"/>
        <v>0</v>
      </c>
      <c r="P299" s="205"/>
    </row>
    <row r="300" spans="1:16" ht="16.5" customHeight="1">
      <c r="A300" s="107" t="s">
        <v>445</v>
      </c>
      <c r="B300" s="107"/>
      <c r="C300" s="108" t="s">
        <v>536</v>
      </c>
      <c r="D300" s="102" t="s">
        <v>116</v>
      </c>
      <c r="E300" s="98" t="s">
        <v>78</v>
      </c>
      <c r="F300" s="108">
        <v>21</v>
      </c>
      <c r="G300" s="189"/>
      <c r="H300" s="100" t="s">
        <v>118</v>
      </c>
      <c r="I300" s="197">
        <v>120</v>
      </c>
      <c r="J300" s="101"/>
      <c r="K300" s="203">
        <v>1</v>
      </c>
      <c r="L300" s="94">
        <f>SUMIFS(Invulblad!G:G,Invulblad!A:A,H300,Invulblad!B:B,I300)*K300</f>
        <v>0</v>
      </c>
      <c r="M300" s="94">
        <f t="shared" si="12"/>
        <v>0</v>
      </c>
      <c r="N300" s="94">
        <f t="shared" si="13"/>
        <v>0</v>
      </c>
      <c r="O300" s="95">
        <f t="shared" si="14"/>
        <v>0</v>
      </c>
      <c r="P300" s="205"/>
    </row>
    <row r="301" spans="1:16" ht="16.5" customHeight="1">
      <c r="A301" s="107" t="s">
        <v>445</v>
      </c>
      <c r="B301" s="107"/>
      <c r="C301" s="108" t="s">
        <v>537</v>
      </c>
      <c r="D301" s="102" t="s">
        <v>122</v>
      </c>
      <c r="E301" s="98" t="s">
        <v>78</v>
      </c>
      <c r="F301" s="108">
        <v>54</v>
      </c>
      <c r="G301" s="189"/>
      <c r="H301" s="108" t="s">
        <v>127</v>
      </c>
      <c r="I301" s="196">
        <v>200</v>
      </c>
      <c r="J301" s="101"/>
      <c r="K301" s="203">
        <v>1</v>
      </c>
      <c r="L301" s="94">
        <f>SUMIFS(Invulblad!G:G,Invulblad!A:A,H301,Invulblad!B:B,I301)*K301</f>
        <v>0</v>
      </c>
      <c r="M301" s="94">
        <f t="shared" si="12"/>
        <v>0</v>
      </c>
      <c r="N301" s="94">
        <f t="shared" si="13"/>
        <v>0</v>
      </c>
      <c r="O301" s="95">
        <f t="shared" si="14"/>
        <v>0</v>
      </c>
      <c r="P301" s="205"/>
    </row>
    <row r="302" spans="1:16" ht="16.5" customHeight="1">
      <c r="A302" s="107" t="s">
        <v>445</v>
      </c>
      <c r="B302" s="107"/>
      <c r="C302" s="108" t="s">
        <v>538</v>
      </c>
      <c r="D302" s="102" t="s">
        <v>122</v>
      </c>
      <c r="E302" s="98" t="s">
        <v>78</v>
      </c>
      <c r="F302" s="108">
        <v>54</v>
      </c>
      <c r="G302" s="189"/>
      <c r="H302" s="108" t="s">
        <v>127</v>
      </c>
      <c r="I302" s="196">
        <v>200</v>
      </c>
      <c r="J302" s="101"/>
      <c r="K302" s="203">
        <v>1</v>
      </c>
      <c r="L302" s="94">
        <f>SUMIFS(Invulblad!G:G,Invulblad!A:A,H302,Invulblad!B:B,I302)*K302</f>
        <v>0</v>
      </c>
      <c r="M302" s="94">
        <f t="shared" si="12"/>
        <v>0</v>
      </c>
      <c r="N302" s="94">
        <f t="shared" si="13"/>
        <v>0</v>
      </c>
      <c r="O302" s="95">
        <f t="shared" si="14"/>
        <v>0</v>
      </c>
      <c r="P302" s="205"/>
    </row>
    <row r="303" spans="1:16" ht="16.5" customHeight="1">
      <c r="A303" s="107" t="s">
        <v>445</v>
      </c>
      <c r="B303" s="107"/>
      <c r="C303" s="108" t="s">
        <v>539</v>
      </c>
      <c r="D303" s="102" t="s">
        <v>116</v>
      </c>
      <c r="E303" s="98" t="s">
        <v>78</v>
      </c>
      <c r="F303" s="108">
        <v>20</v>
      </c>
      <c r="G303" s="189"/>
      <c r="H303" s="100" t="s">
        <v>118</v>
      </c>
      <c r="I303" s="197">
        <v>120</v>
      </c>
      <c r="J303" s="101"/>
      <c r="K303" s="203">
        <v>1</v>
      </c>
      <c r="L303" s="94">
        <f>SUMIFS(Invulblad!G:G,Invulblad!A:A,H303,Invulblad!B:B,I303)*K303</f>
        <v>0</v>
      </c>
      <c r="M303" s="94">
        <f t="shared" si="12"/>
        <v>0</v>
      </c>
      <c r="N303" s="94">
        <f t="shared" si="13"/>
        <v>0</v>
      </c>
      <c r="O303" s="95">
        <f t="shared" si="14"/>
        <v>0</v>
      </c>
      <c r="P303" s="205"/>
    </row>
    <row r="304" spans="1:16" ht="16.5" customHeight="1">
      <c r="A304" s="107" t="s">
        <v>445</v>
      </c>
      <c r="B304" s="107"/>
      <c r="C304" s="108" t="s">
        <v>540</v>
      </c>
      <c r="D304" s="102" t="s">
        <v>122</v>
      </c>
      <c r="E304" s="98" t="s">
        <v>78</v>
      </c>
      <c r="F304" s="108">
        <v>54</v>
      </c>
      <c r="G304" s="189"/>
      <c r="H304" s="108" t="s">
        <v>127</v>
      </c>
      <c r="I304" s="196">
        <v>200</v>
      </c>
      <c r="J304" s="101"/>
      <c r="K304" s="203">
        <v>1</v>
      </c>
      <c r="L304" s="94">
        <f>SUMIFS(Invulblad!G:G,Invulblad!A:A,H304,Invulblad!B:B,I304)*K304</f>
        <v>0</v>
      </c>
      <c r="M304" s="94">
        <f t="shared" si="12"/>
        <v>0</v>
      </c>
      <c r="N304" s="94">
        <f t="shared" si="13"/>
        <v>0</v>
      </c>
      <c r="O304" s="95">
        <f t="shared" si="14"/>
        <v>0</v>
      </c>
      <c r="P304" s="205"/>
    </row>
    <row r="305" spans="1:16" ht="16.5" customHeight="1">
      <c r="A305" s="107" t="s">
        <v>445</v>
      </c>
      <c r="B305" s="107"/>
      <c r="C305" s="108" t="s">
        <v>541</v>
      </c>
      <c r="D305" s="102" t="s">
        <v>122</v>
      </c>
      <c r="E305" s="98" t="s">
        <v>78</v>
      </c>
      <c r="F305" s="108">
        <v>54</v>
      </c>
      <c r="G305" s="189"/>
      <c r="H305" s="100" t="s">
        <v>127</v>
      </c>
      <c r="I305" s="197">
        <v>200</v>
      </c>
      <c r="J305" s="101"/>
      <c r="K305" s="203">
        <v>1</v>
      </c>
      <c r="L305" s="94">
        <f>SUMIFS(Invulblad!G:G,Invulblad!A:A,H305,Invulblad!B:B,I305)*K305</f>
        <v>0</v>
      </c>
      <c r="M305" s="94">
        <f t="shared" si="12"/>
        <v>0</v>
      </c>
      <c r="N305" s="94">
        <f t="shared" si="13"/>
        <v>0</v>
      </c>
      <c r="O305" s="95">
        <f t="shared" si="14"/>
        <v>0</v>
      </c>
      <c r="P305" s="205"/>
    </row>
    <row r="306" spans="1:16" ht="16.5" customHeight="1">
      <c r="A306" s="107" t="s">
        <v>445</v>
      </c>
      <c r="B306" s="107"/>
      <c r="C306" s="108" t="s">
        <v>542</v>
      </c>
      <c r="D306" s="102" t="s">
        <v>122</v>
      </c>
      <c r="E306" s="98" t="s">
        <v>78</v>
      </c>
      <c r="F306" s="108">
        <v>64</v>
      </c>
      <c r="G306" s="189"/>
      <c r="H306" s="108" t="s">
        <v>127</v>
      </c>
      <c r="I306" s="196">
        <v>200</v>
      </c>
      <c r="J306" s="101"/>
      <c r="K306" s="203">
        <v>1</v>
      </c>
      <c r="L306" s="94">
        <f>SUMIFS(Invulblad!G:G,Invulblad!A:A,H306,Invulblad!B:B,I306)*K306</f>
        <v>0</v>
      </c>
      <c r="M306" s="94">
        <f t="shared" si="12"/>
        <v>0</v>
      </c>
      <c r="N306" s="94">
        <f t="shared" si="13"/>
        <v>0</v>
      </c>
      <c r="O306" s="95">
        <f t="shared" si="14"/>
        <v>0</v>
      </c>
      <c r="P306" s="205"/>
    </row>
    <row r="307" spans="1:16" ht="16.5" customHeight="1">
      <c r="A307" s="107" t="s">
        <v>445</v>
      </c>
      <c r="B307" s="107"/>
      <c r="C307" s="108" t="s">
        <v>543</v>
      </c>
      <c r="D307" s="102" t="s">
        <v>122</v>
      </c>
      <c r="E307" s="102" t="s">
        <v>78</v>
      </c>
      <c r="F307" s="108">
        <v>50</v>
      </c>
      <c r="G307" s="189"/>
      <c r="H307" s="108" t="s">
        <v>127</v>
      </c>
      <c r="I307" s="196">
        <v>200</v>
      </c>
      <c r="J307" s="101"/>
      <c r="K307" s="203">
        <v>1</v>
      </c>
      <c r="L307" s="94">
        <f>SUMIFS(Invulblad!G:G,Invulblad!A:A,H307,Invulblad!B:B,I307)*K307</f>
        <v>0</v>
      </c>
      <c r="M307" s="94">
        <f t="shared" si="12"/>
        <v>0</v>
      </c>
      <c r="N307" s="94">
        <f t="shared" si="13"/>
        <v>0</v>
      </c>
      <c r="O307" s="95">
        <f t="shared" si="14"/>
        <v>0</v>
      </c>
      <c r="P307" s="205"/>
    </row>
    <row r="308" spans="1:16" ht="16.5" customHeight="1">
      <c r="A308" s="107" t="s">
        <v>445</v>
      </c>
      <c r="B308" s="107"/>
      <c r="C308" s="108" t="s">
        <v>544</v>
      </c>
      <c r="D308" s="102" t="s">
        <v>122</v>
      </c>
      <c r="E308" s="98" t="s">
        <v>78</v>
      </c>
      <c r="F308" s="108">
        <v>50</v>
      </c>
      <c r="G308" s="189"/>
      <c r="H308" s="108" t="s">
        <v>127</v>
      </c>
      <c r="I308" s="196">
        <v>200</v>
      </c>
      <c r="J308" s="101"/>
      <c r="K308" s="203">
        <v>1</v>
      </c>
      <c r="L308" s="94">
        <f>SUMIFS(Invulblad!G:G,Invulblad!A:A,H308,Invulblad!B:B,I308)*K308</f>
        <v>0</v>
      </c>
      <c r="M308" s="94">
        <f t="shared" si="12"/>
        <v>0</v>
      </c>
      <c r="N308" s="94">
        <f t="shared" si="13"/>
        <v>0</v>
      </c>
      <c r="O308" s="95">
        <f t="shared" si="14"/>
        <v>0</v>
      </c>
      <c r="P308" s="205"/>
    </row>
    <row r="309" spans="1:16" ht="16.5" customHeight="1">
      <c r="A309" s="107" t="s">
        <v>445</v>
      </c>
      <c r="B309" s="107"/>
      <c r="C309" s="108" t="s">
        <v>545</v>
      </c>
      <c r="D309" s="102" t="s">
        <v>122</v>
      </c>
      <c r="E309" s="102" t="s">
        <v>78</v>
      </c>
      <c r="F309" s="108">
        <v>62</v>
      </c>
      <c r="G309" s="189"/>
      <c r="H309" s="108" t="s">
        <v>127</v>
      </c>
      <c r="I309" s="196">
        <v>200</v>
      </c>
      <c r="J309" s="101"/>
      <c r="K309" s="203">
        <v>1</v>
      </c>
      <c r="L309" s="94">
        <f>SUMIFS(Invulblad!G:G,Invulblad!A:A,H309,Invulblad!B:B,I309)*K309</f>
        <v>0</v>
      </c>
      <c r="M309" s="94">
        <f t="shared" si="12"/>
        <v>0</v>
      </c>
      <c r="N309" s="94">
        <f t="shared" si="13"/>
        <v>0</v>
      </c>
      <c r="O309" s="95">
        <f t="shared" si="14"/>
        <v>0</v>
      </c>
      <c r="P309" s="205"/>
    </row>
    <row r="310" spans="1:16" ht="16.5" customHeight="1">
      <c r="A310" s="107" t="s">
        <v>445</v>
      </c>
      <c r="B310" s="107"/>
      <c r="C310" s="108" t="s">
        <v>546</v>
      </c>
      <c r="D310" s="102" t="s">
        <v>122</v>
      </c>
      <c r="E310" s="102" t="s">
        <v>78</v>
      </c>
      <c r="F310" s="108">
        <v>54</v>
      </c>
      <c r="G310" s="189"/>
      <c r="H310" s="108" t="s">
        <v>127</v>
      </c>
      <c r="I310" s="196">
        <v>200</v>
      </c>
      <c r="J310" s="101"/>
      <c r="K310" s="203">
        <v>1</v>
      </c>
      <c r="L310" s="94">
        <f>SUMIFS(Invulblad!G:G,Invulblad!A:A,H310,Invulblad!B:B,I310)*K310</f>
        <v>0</v>
      </c>
      <c r="M310" s="94">
        <f t="shared" si="12"/>
        <v>0</v>
      </c>
      <c r="N310" s="94">
        <f t="shared" si="13"/>
        <v>0</v>
      </c>
      <c r="O310" s="95">
        <f t="shared" si="14"/>
        <v>0</v>
      </c>
      <c r="P310" s="205"/>
    </row>
    <row r="311" spans="1:16" ht="16.5" customHeight="1">
      <c r="A311" s="107" t="s">
        <v>445</v>
      </c>
      <c r="B311" s="107"/>
      <c r="C311" s="108" t="s">
        <v>547</v>
      </c>
      <c r="D311" s="102" t="s">
        <v>122</v>
      </c>
      <c r="E311" s="102" t="s">
        <v>78</v>
      </c>
      <c r="F311" s="108">
        <v>54</v>
      </c>
      <c r="G311" s="189"/>
      <c r="H311" s="100" t="s">
        <v>127</v>
      </c>
      <c r="I311" s="197">
        <v>200</v>
      </c>
      <c r="J311" s="101"/>
      <c r="K311" s="203">
        <v>1</v>
      </c>
      <c r="L311" s="94">
        <f>SUMIFS(Invulblad!G:G,Invulblad!A:A,H311,Invulblad!B:B,I311)*K311</f>
        <v>0</v>
      </c>
      <c r="M311" s="94">
        <f t="shared" si="12"/>
        <v>0</v>
      </c>
      <c r="N311" s="94">
        <f t="shared" si="13"/>
        <v>0</v>
      </c>
      <c r="O311" s="95">
        <f t="shared" si="14"/>
        <v>0</v>
      </c>
      <c r="P311" s="205"/>
    </row>
    <row r="312" spans="1:16" ht="16.5" customHeight="1">
      <c r="A312" s="107" t="s">
        <v>445</v>
      </c>
      <c r="B312" s="107"/>
      <c r="C312" s="108" t="s">
        <v>548</v>
      </c>
      <c r="D312" s="102" t="s">
        <v>116</v>
      </c>
      <c r="E312" s="102" t="s">
        <v>78</v>
      </c>
      <c r="F312" s="108">
        <v>20</v>
      </c>
      <c r="G312" s="189"/>
      <c r="H312" s="108" t="s">
        <v>118</v>
      </c>
      <c r="I312" s="196">
        <v>120</v>
      </c>
      <c r="J312" s="101"/>
      <c r="K312" s="203">
        <v>1</v>
      </c>
      <c r="L312" s="94">
        <f>SUMIFS(Invulblad!G:G,Invulblad!A:A,H312,Invulblad!B:B,I312)*K312</f>
        <v>0</v>
      </c>
      <c r="M312" s="94">
        <f t="shared" si="12"/>
        <v>0</v>
      </c>
      <c r="N312" s="94">
        <f t="shared" si="13"/>
        <v>0</v>
      </c>
      <c r="O312" s="95">
        <f t="shared" si="14"/>
        <v>0</v>
      </c>
      <c r="P312" s="205"/>
    </row>
    <row r="313" spans="1:16" ht="16.5" customHeight="1">
      <c r="A313" s="107" t="s">
        <v>445</v>
      </c>
      <c r="B313" s="107"/>
      <c r="C313" s="108" t="s">
        <v>549</v>
      </c>
      <c r="D313" s="102" t="s">
        <v>122</v>
      </c>
      <c r="E313" s="102" t="s">
        <v>78</v>
      </c>
      <c r="F313" s="108">
        <v>54</v>
      </c>
      <c r="G313" s="189"/>
      <c r="H313" s="108" t="s">
        <v>127</v>
      </c>
      <c r="I313" s="196">
        <v>200</v>
      </c>
      <c r="J313" s="101"/>
      <c r="K313" s="203">
        <v>1</v>
      </c>
      <c r="L313" s="94">
        <f>SUMIFS(Invulblad!G:G,Invulblad!A:A,H313,Invulblad!B:B,I313)*K313</f>
        <v>0</v>
      </c>
      <c r="M313" s="94">
        <f t="shared" si="12"/>
        <v>0</v>
      </c>
      <c r="N313" s="94">
        <f t="shared" si="13"/>
        <v>0</v>
      </c>
      <c r="O313" s="95">
        <f t="shared" si="14"/>
        <v>0</v>
      </c>
      <c r="P313" s="205"/>
    </row>
    <row r="314" spans="1:16" ht="16.5" customHeight="1">
      <c r="A314" s="107" t="s">
        <v>445</v>
      </c>
      <c r="B314" s="107"/>
      <c r="C314" s="108" t="s">
        <v>550</v>
      </c>
      <c r="D314" s="102" t="s">
        <v>122</v>
      </c>
      <c r="E314" s="102" t="s">
        <v>78</v>
      </c>
      <c r="F314" s="108">
        <v>54</v>
      </c>
      <c r="G314" s="189"/>
      <c r="H314" s="108" t="s">
        <v>127</v>
      </c>
      <c r="I314" s="196">
        <v>200</v>
      </c>
      <c r="J314" s="101"/>
      <c r="K314" s="203">
        <v>1</v>
      </c>
      <c r="L314" s="94">
        <f>SUMIFS(Invulblad!G:G,Invulblad!A:A,H314,Invulblad!B:B,I314)*K314</f>
        <v>0</v>
      </c>
      <c r="M314" s="94">
        <f t="shared" si="12"/>
        <v>0</v>
      </c>
      <c r="N314" s="94">
        <f t="shared" si="13"/>
        <v>0</v>
      </c>
      <c r="O314" s="95">
        <f t="shared" si="14"/>
        <v>0</v>
      </c>
      <c r="P314" s="205"/>
    </row>
    <row r="315" spans="1:16" ht="16.5" customHeight="1">
      <c r="A315" s="107" t="s">
        <v>445</v>
      </c>
      <c r="B315" s="107"/>
      <c r="C315" s="108" t="s">
        <v>551</v>
      </c>
      <c r="D315" s="102" t="s">
        <v>552</v>
      </c>
      <c r="E315" s="102" t="s">
        <v>78</v>
      </c>
      <c r="F315" s="108">
        <v>20</v>
      </c>
      <c r="G315" s="189"/>
      <c r="H315" s="100" t="s">
        <v>127</v>
      </c>
      <c r="I315" s="197">
        <v>200</v>
      </c>
      <c r="J315" s="101"/>
      <c r="K315" s="203">
        <v>1</v>
      </c>
      <c r="L315" s="94">
        <f>SUMIFS(Invulblad!G:G,Invulblad!A:A,H315,Invulblad!B:B,I315)*K315</f>
        <v>0</v>
      </c>
      <c r="M315" s="94">
        <f t="shared" si="12"/>
        <v>0</v>
      </c>
      <c r="N315" s="94">
        <f t="shared" si="13"/>
        <v>0</v>
      </c>
      <c r="O315" s="95">
        <f t="shared" si="14"/>
        <v>0</v>
      </c>
      <c r="P315" s="205"/>
    </row>
    <row r="316" spans="1:16" ht="16.5" customHeight="1">
      <c r="A316" s="107" t="s">
        <v>445</v>
      </c>
      <c r="B316" s="107"/>
      <c r="C316" s="108" t="s">
        <v>553</v>
      </c>
      <c r="D316" s="102" t="s">
        <v>554</v>
      </c>
      <c r="E316" s="102" t="s">
        <v>78</v>
      </c>
      <c r="F316" s="108">
        <v>107</v>
      </c>
      <c r="G316" s="189"/>
      <c r="H316" s="108" t="s">
        <v>98</v>
      </c>
      <c r="I316" s="196">
        <v>200</v>
      </c>
      <c r="J316" s="101"/>
      <c r="K316" s="203">
        <v>1</v>
      </c>
      <c r="L316" s="94">
        <f>SUMIFS(Invulblad!G:G,Invulblad!A:A,H316,Invulblad!B:B,I316)*K316</f>
        <v>0</v>
      </c>
      <c r="M316" s="94">
        <f t="shared" si="12"/>
        <v>0</v>
      </c>
      <c r="N316" s="94">
        <f t="shared" si="13"/>
        <v>0</v>
      </c>
      <c r="O316" s="95">
        <f t="shared" si="14"/>
        <v>0</v>
      </c>
      <c r="P316" s="205"/>
    </row>
    <row r="317" spans="1:16" ht="16.5" customHeight="1">
      <c r="A317" s="107" t="s">
        <v>445</v>
      </c>
      <c r="B317" s="107"/>
      <c r="C317" s="108" t="s">
        <v>555</v>
      </c>
      <c r="D317" s="102" t="s">
        <v>297</v>
      </c>
      <c r="E317" s="102" t="s">
        <v>114</v>
      </c>
      <c r="F317" s="108">
        <v>20</v>
      </c>
      <c r="G317" s="189"/>
      <c r="H317" s="100" t="s">
        <v>149</v>
      </c>
      <c r="I317" s="197">
        <v>200</v>
      </c>
      <c r="J317" s="101"/>
      <c r="K317" s="203">
        <v>1</v>
      </c>
      <c r="L317" s="94">
        <f>SUMIFS(Invulblad!G:G,Invulblad!A:A,H317,Invulblad!B:B,I317)*K317</f>
        <v>0</v>
      </c>
      <c r="M317" s="94">
        <f t="shared" si="12"/>
        <v>0</v>
      </c>
      <c r="N317" s="94">
        <f t="shared" si="13"/>
        <v>0</v>
      </c>
      <c r="O317" s="95">
        <f t="shared" si="14"/>
        <v>0</v>
      </c>
      <c r="P317" s="205"/>
    </row>
    <row r="318" spans="1:16" ht="16.5" customHeight="1">
      <c r="A318" s="107" t="s">
        <v>445</v>
      </c>
      <c r="B318" s="107"/>
      <c r="C318" s="108" t="s">
        <v>556</v>
      </c>
      <c r="D318" s="102" t="s">
        <v>297</v>
      </c>
      <c r="E318" s="98" t="s">
        <v>114</v>
      </c>
      <c r="F318" s="108">
        <v>20</v>
      </c>
      <c r="G318" s="189"/>
      <c r="H318" s="108" t="s">
        <v>149</v>
      </c>
      <c r="I318" s="196">
        <v>200</v>
      </c>
      <c r="J318" s="101"/>
      <c r="K318" s="203">
        <v>1</v>
      </c>
      <c r="L318" s="94">
        <f>SUMIFS(Invulblad!G:G,Invulblad!A:A,H318,Invulblad!B:B,I318)*K318</f>
        <v>0</v>
      </c>
      <c r="M318" s="94">
        <f t="shared" si="12"/>
        <v>0</v>
      </c>
      <c r="N318" s="94">
        <f t="shared" si="13"/>
        <v>0</v>
      </c>
      <c r="O318" s="95">
        <f t="shared" si="14"/>
        <v>0</v>
      </c>
      <c r="P318" s="205"/>
    </row>
    <row r="319" spans="1:16" ht="16.5" customHeight="1">
      <c r="A319" s="107" t="s">
        <v>445</v>
      </c>
      <c r="B319" s="107"/>
      <c r="C319" s="108" t="s">
        <v>557</v>
      </c>
      <c r="D319" s="102" t="s">
        <v>558</v>
      </c>
      <c r="E319" s="102" t="s">
        <v>78</v>
      </c>
      <c r="F319" s="108">
        <v>100</v>
      </c>
      <c r="G319" s="189"/>
      <c r="H319" s="108" t="s">
        <v>127</v>
      </c>
      <c r="I319" s="196">
        <v>200</v>
      </c>
      <c r="J319" s="101"/>
      <c r="K319" s="203">
        <v>1</v>
      </c>
      <c r="L319" s="94">
        <f>SUMIFS(Invulblad!G:G,Invulblad!A:A,H319,Invulblad!B:B,I319)*K319</f>
        <v>0</v>
      </c>
      <c r="M319" s="94">
        <f t="shared" si="12"/>
        <v>0</v>
      </c>
      <c r="N319" s="94">
        <f t="shared" si="13"/>
        <v>0</v>
      </c>
      <c r="O319" s="95">
        <f t="shared" si="14"/>
        <v>0</v>
      </c>
      <c r="P319" s="205"/>
    </row>
    <row r="320" spans="1:16" ht="16.5" customHeight="1">
      <c r="A320" s="107" t="s">
        <v>445</v>
      </c>
      <c r="B320" s="107"/>
      <c r="C320" s="108" t="s">
        <v>559</v>
      </c>
      <c r="D320" s="102" t="s">
        <v>116</v>
      </c>
      <c r="E320" s="102" t="s">
        <v>78</v>
      </c>
      <c r="F320" s="108">
        <v>22</v>
      </c>
      <c r="G320" s="189"/>
      <c r="H320" s="100" t="s">
        <v>118</v>
      </c>
      <c r="I320" s="197">
        <v>120</v>
      </c>
      <c r="J320" s="101"/>
      <c r="K320" s="203">
        <v>1</v>
      </c>
      <c r="L320" s="94">
        <f>SUMIFS(Invulblad!G:G,Invulblad!A:A,H320,Invulblad!B:B,I320)*K320</f>
        <v>0</v>
      </c>
      <c r="M320" s="94">
        <f t="shared" si="12"/>
        <v>0</v>
      </c>
      <c r="N320" s="94">
        <f t="shared" si="13"/>
        <v>0</v>
      </c>
      <c r="O320" s="95">
        <f t="shared" si="14"/>
        <v>0</v>
      </c>
      <c r="P320" s="205"/>
    </row>
    <row r="321" spans="1:16" ht="16.5" customHeight="1">
      <c r="A321" s="107" t="s">
        <v>445</v>
      </c>
      <c r="B321" s="107"/>
      <c r="C321" s="108" t="s">
        <v>560</v>
      </c>
      <c r="D321" s="102" t="s">
        <v>134</v>
      </c>
      <c r="E321" s="102" t="s">
        <v>89</v>
      </c>
      <c r="F321" s="108">
        <v>50</v>
      </c>
      <c r="G321" s="189"/>
      <c r="H321" s="108" t="s">
        <v>133</v>
      </c>
      <c r="I321" s="196">
        <v>200</v>
      </c>
      <c r="J321" s="101"/>
      <c r="K321" s="203">
        <v>1</v>
      </c>
      <c r="L321" s="94">
        <f>SUMIFS(Invulblad!G:G,Invulblad!A:A,H321,Invulblad!B:B,I321)*K321</f>
        <v>0</v>
      </c>
      <c r="M321" s="94">
        <f t="shared" si="12"/>
        <v>0</v>
      </c>
      <c r="N321" s="94">
        <f t="shared" si="13"/>
        <v>0</v>
      </c>
      <c r="O321" s="95">
        <f t="shared" si="14"/>
        <v>0</v>
      </c>
      <c r="P321" s="205"/>
    </row>
    <row r="322" spans="1:16" ht="16.5" customHeight="1">
      <c r="A322" s="107" t="s">
        <v>445</v>
      </c>
      <c r="B322" s="107"/>
      <c r="C322" s="108" t="s">
        <v>561</v>
      </c>
      <c r="D322" s="102" t="s">
        <v>91</v>
      </c>
      <c r="E322" s="102" t="s">
        <v>81</v>
      </c>
      <c r="F322" s="108">
        <v>5</v>
      </c>
      <c r="G322" s="189"/>
      <c r="H322" s="100" t="s">
        <v>90</v>
      </c>
      <c r="I322" s="197">
        <v>200</v>
      </c>
      <c r="J322" s="101"/>
      <c r="K322" s="203">
        <v>1</v>
      </c>
      <c r="L322" s="94">
        <f>SUMIFS(Invulblad!G:G,Invulblad!A:A,H322,Invulblad!B:B,I322)*K322</f>
        <v>0</v>
      </c>
      <c r="M322" s="94">
        <f t="shared" si="12"/>
        <v>0</v>
      </c>
      <c r="N322" s="94">
        <f t="shared" si="13"/>
        <v>0</v>
      </c>
      <c r="O322" s="95">
        <f t="shared" si="14"/>
        <v>0</v>
      </c>
      <c r="P322" s="205"/>
    </row>
    <row r="323" spans="1:16" ht="16.5" customHeight="1">
      <c r="A323" s="107" t="s">
        <v>445</v>
      </c>
      <c r="B323" s="107"/>
      <c r="C323" s="108" t="s">
        <v>562</v>
      </c>
      <c r="D323" s="102" t="s">
        <v>116</v>
      </c>
      <c r="E323" s="102" t="s">
        <v>81</v>
      </c>
      <c r="F323" s="108">
        <v>29</v>
      </c>
      <c r="G323" s="190"/>
      <c r="H323" s="108" t="s">
        <v>117</v>
      </c>
      <c r="I323" s="196">
        <v>120</v>
      </c>
      <c r="J323" s="101"/>
      <c r="K323" s="203">
        <v>1</v>
      </c>
      <c r="L323" s="94">
        <f>SUMIFS(Invulblad!G:G,Invulblad!A:A,H323,Invulblad!B:B,I323)*K323</f>
        <v>0</v>
      </c>
      <c r="M323" s="94">
        <f t="shared" si="12"/>
        <v>0</v>
      </c>
      <c r="N323" s="94">
        <f t="shared" si="13"/>
        <v>0</v>
      </c>
      <c r="O323" s="95">
        <f t="shared" si="14"/>
        <v>0</v>
      </c>
      <c r="P323" s="205"/>
    </row>
    <row r="324" spans="1:16" ht="16.5" customHeight="1">
      <c r="A324" s="107" t="s">
        <v>445</v>
      </c>
      <c r="B324" s="107"/>
      <c r="C324" s="108" t="s">
        <v>562</v>
      </c>
      <c r="D324" s="102" t="s">
        <v>116</v>
      </c>
      <c r="E324" s="102" t="s">
        <v>81</v>
      </c>
      <c r="F324" s="108">
        <v>23</v>
      </c>
      <c r="G324" s="190"/>
      <c r="H324" s="108" t="s">
        <v>117</v>
      </c>
      <c r="I324" s="196">
        <v>120</v>
      </c>
      <c r="J324" s="101"/>
      <c r="K324" s="203">
        <v>1</v>
      </c>
      <c r="L324" s="94">
        <f>SUMIFS(Invulblad!G:G,Invulblad!A:A,H324,Invulblad!B:B,I324)*K324</f>
        <v>0</v>
      </c>
      <c r="M324" s="94">
        <f t="shared" si="12"/>
        <v>0</v>
      </c>
      <c r="N324" s="94">
        <f t="shared" si="13"/>
        <v>0</v>
      </c>
      <c r="O324" s="95">
        <f t="shared" si="14"/>
        <v>0</v>
      </c>
      <c r="P324" s="205"/>
    </row>
    <row r="325" spans="1:16" ht="16.5" customHeight="1">
      <c r="A325" s="107" t="s">
        <v>445</v>
      </c>
      <c r="B325" s="107"/>
      <c r="C325" s="108" t="s">
        <v>563</v>
      </c>
      <c r="D325" s="102" t="s">
        <v>154</v>
      </c>
      <c r="E325" s="102" t="s">
        <v>114</v>
      </c>
      <c r="F325" s="108">
        <v>23</v>
      </c>
      <c r="G325" s="190"/>
      <c r="H325" s="100" t="s">
        <v>155</v>
      </c>
      <c r="I325" s="197">
        <v>200</v>
      </c>
      <c r="J325" s="101"/>
      <c r="K325" s="203">
        <v>1</v>
      </c>
      <c r="L325" s="94">
        <f>SUMIFS(Invulblad!G:G,Invulblad!A:A,H325,Invulblad!B:B,I325)*K325</f>
        <v>0</v>
      </c>
      <c r="M325" s="94">
        <f t="shared" si="12"/>
        <v>0</v>
      </c>
      <c r="N325" s="94">
        <f t="shared" si="13"/>
        <v>0</v>
      </c>
      <c r="O325" s="95">
        <f t="shared" si="14"/>
        <v>0</v>
      </c>
      <c r="P325" s="205"/>
    </row>
    <row r="326" spans="1:16" ht="16.5" customHeight="1">
      <c r="A326" s="107" t="s">
        <v>445</v>
      </c>
      <c r="B326" s="107"/>
      <c r="C326" s="108" t="s">
        <v>563</v>
      </c>
      <c r="D326" s="102" t="s">
        <v>154</v>
      </c>
      <c r="E326" s="102" t="s">
        <v>249</v>
      </c>
      <c r="F326" s="108">
        <v>12.5</v>
      </c>
      <c r="G326" s="190"/>
      <c r="H326" s="100" t="s">
        <v>151</v>
      </c>
      <c r="I326" s="197">
        <v>200</v>
      </c>
      <c r="J326" s="101"/>
      <c r="K326" s="203">
        <v>1</v>
      </c>
      <c r="L326" s="94">
        <f>SUMIFS(Invulblad!G:G,Invulblad!A:A,H326,Invulblad!B:B,I326)*K326</f>
        <v>0</v>
      </c>
      <c r="M326" s="94">
        <f t="shared" si="12"/>
        <v>0</v>
      </c>
      <c r="N326" s="94">
        <f t="shared" si="13"/>
        <v>0</v>
      </c>
      <c r="O326" s="95">
        <f t="shared" si="14"/>
        <v>0</v>
      </c>
      <c r="P326" s="205"/>
    </row>
    <row r="327" spans="1:16" ht="16.5" customHeight="1">
      <c r="A327" s="107" t="s">
        <v>445</v>
      </c>
      <c r="B327" s="107"/>
      <c r="C327" s="108" t="s">
        <v>564</v>
      </c>
      <c r="D327" s="102" t="s">
        <v>154</v>
      </c>
      <c r="E327" s="102" t="s">
        <v>114</v>
      </c>
      <c r="F327" s="108">
        <v>23</v>
      </c>
      <c r="G327" s="190"/>
      <c r="H327" s="108" t="s">
        <v>155</v>
      </c>
      <c r="I327" s="196">
        <v>200</v>
      </c>
      <c r="J327" s="101"/>
      <c r="K327" s="203">
        <v>1</v>
      </c>
      <c r="L327" s="94">
        <f>SUMIFS(Invulblad!G:G,Invulblad!A:A,H327,Invulblad!B:B,I327)*K327</f>
        <v>0</v>
      </c>
      <c r="M327" s="94">
        <f t="shared" si="12"/>
        <v>0</v>
      </c>
      <c r="N327" s="94">
        <f t="shared" si="13"/>
        <v>0</v>
      </c>
      <c r="O327" s="95">
        <f t="shared" si="14"/>
        <v>0</v>
      </c>
      <c r="P327" s="205"/>
    </row>
    <row r="328" spans="1:16" ht="16.5" customHeight="1">
      <c r="A328" s="107" t="s">
        <v>445</v>
      </c>
      <c r="B328" s="107"/>
      <c r="C328" s="108" t="s">
        <v>564</v>
      </c>
      <c r="D328" s="102" t="s">
        <v>154</v>
      </c>
      <c r="E328" s="102" t="s">
        <v>249</v>
      </c>
      <c r="F328" s="108">
        <v>12.5</v>
      </c>
      <c r="G328" s="190"/>
      <c r="H328" s="108" t="s">
        <v>151</v>
      </c>
      <c r="I328" s="196">
        <v>200</v>
      </c>
      <c r="J328" s="101"/>
      <c r="K328" s="203">
        <v>1</v>
      </c>
      <c r="L328" s="94">
        <f>SUMIFS(Invulblad!G:G,Invulblad!A:A,H328,Invulblad!B:B,I328)*K328</f>
        <v>0</v>
      </c>
      <c r="M328" s="94">
        <f t="shared" si="12"/>
        <v>0</v>
      </c>
      <c r="N328" s="94">
        <f t="shared" si="13"/>
        <v>0</v>
      </c>
      <c r="O328" s="95">
        <f t="shared" si="14"/>
        <v>0</v>
      </c>
      <c r="P328" s="205"/>
    </row>
    <row r="329" spans="1:16" ht="16.5" customHeight="1">
      <c r="A329" s="107" t="s">
        <v>445</v>
      </c>
      <c r="B329" s="107"/>
      <c r="C329" s="108" t="s">
        <v>565</v>
      </c>
      <c r="D329" s="102" t="s">
        <v>474</v>
      </c>
      <c r="E329" s="98" t="s">
        <v>78</v>
      </c>
      <c r="F329" s="108">
        <v>85</v>
      </c>
      <c r="G329" s="190"/>
      <c r="H329" s="108" t="s">
        <v>143</v>
      </c>
      <c r="I329" s="196">
        <v>200</v>
      </c>
      <c r="J329" s="101"/>
      <c r="K329" s="203">
        <v>1</v>
      </c>
      <c r="L329" s="94">
        <f>SUMIFS(Invulblad!G:G,Invulblad!A:A,H329,Invulblad!B:B,I329)*K329</f>
        <v>0</v>
      </c>
      <c r="M329" s="94">
        <f t="shared" si="12"/>
        <v>0</v>
      </c>
      <c r="N329" s="94">
        <f t="shared" si="13"/>
        <v>0</v>
      </c>
      <c r="O329" s="95">
        <f t="shared" si="14"/>
        <v>0</v>
      </c>
      <c r="P329" s="205"/>
    </row>
    <row r="330" spans="1:16" ht="16.5" customHeight="1">
      <c r="A330" s="107" t="s">
        <v>445</v>
      </c>
      <c r="B330" s="107"/>
      <c r="C330" s="108" t="s">
        <v>566</v>
      </c>
      <c r="D330" s="102" t="s">
        <v>567</v>
      </c>
      <c r="E330" s="98" t="s">
        <v>78</v>
      </c>
      <c r="F330" s="108">
        <v>377</v>
      </c>
      <c r="G330" s="190"/>
      <c r="H330" s="108" t="s">
        <v>98</v>
      </c>
      <c r="I330" s="196">
        <v>200</v>
      </c>
      <c r="J330" s="101"/>
      <c r="K330" s="203">
        <v>1</v>
      </c>
      <c r="L330" s="94">
        <f>SUMIFS(Invulblad!G:G,Invulblad!A:A,H330,Invulblad!B:B,I330)*K330</f>
        <v>0</v>
      </c>
      <c r="M330" s="94">
        <f t="shared" si="12"/>
        <v>0</v>
      </c>
      <c r="N330" s="94">
        <f t="shared" si="13"/>
        <v>0</v>
      </c>
      <c r="O330" s="95">
        <f t="shared" si="14"/>
        <v>0</v>
      </c>
      <c r="P330" s="205"/>
    </row>
    <row r="331" spans="1:16" ht="16.5" customHeight="1">
      <c r="A331" s="107" t="s">
        <v>445</v>
      </c>
      <c r="B331" s="107"/>
      <c r="C331" s="108" t="s">
        <v>568</v>
      </c>
      <c r="D331" s="102" t="s">
        <v>569</v>
      </c>
      <c r="E331" s="102" t="s">
        <v>78</v>
      </c>
      <c r="F331" s="108">
        <v>18</v>
      </c>
      <c r="G331" s="190"/>
      <c r="H331" s="108" t="s">
        <v>127</v>
      </c>
      <c r="I331" s="196">
        <v>200</v>
      </c>
      <c r="J331" s="101"/>
      <c r="K331" s="203">
        <v>1</v>
      </c>
      <c r="L331" s="94">
        <f>SUMIFS(Invulblad!G:G,Invulblad!A:A,H331,Invulblad!B:B,I331)*K331</f>
        <v>0</v>
      </c>
      <c r="M331" s="94">
        <f t="shared" si="12"/>
        <v>0</v>
      </c>
      <c r="N331" s="94">
        <f t="shared" si="13"/>
        <v>0</v>
      </c>
      <c r="O331" s="95">
        <f t="shared" si="14"/>
        <v>0</v>
      </c>
      <c r="P331" s="205"/>
    </row>
    <row r="332" spans="1:16" ht="16.5" customHeight="1">
      <c r="A332" s="107" t="s">
        <v>445</v>
      </c>
      <c r="B332" s="107"/>
      <c r="C332" s="108" t="s">
        <v>570</v>
      </c>
      <c r="D332" s="102" t="s">
        <v>122</v>
      </c>
      <c r="E332" s="102" t="s">
        <v>78</v>
      </c>
      <c r="F332" s="108">
        <v>84</v>
      </c>
      <c r="G332" s="190"/>
      <c r="H332" s="108" t="s">
        <v>127</v>
      </c>
      <c r="I332" s="196">
        <v>200</v>
      </c>
      <c r="J332" s="101"/>
      <c r="K332" s="203">
        <v>1</v>
      </c>
      <c r="L332" s="94">
        <f>SUMIFS(Invulblad!G:G,Invulblad!A:A,H332,Invulblad!B:B,I332)*K332</f>
        <v>0</v>
      </c>
      <c r="M332" s="94">
        <f t="shared" ref="M332:M395" si="15">+L332*F332</f>
        <v>0</v>
      </c>
      <c r="N332" s="94">
        <f t="shared" ref="N332:N395" si="16">N$9</f>
        <v>0</v>
      </c>
      <c r="O332" s="95">
        <f t="shared" ref="O332:O395" si="17">+N332*M332</f>
        <v>0</v>
      </c>
      <c r="P332" s="205"/>
    </row>
    <row r="333" spans="1:16" ht="16.5" customHeight="1">
      <c r="A333" s="107" t="s">
        <v>445</v>
      </c>
      <c r="B333" s="107"/>
      <c r="C333" s="108" t="s">
        <v>571</v>
      </c>
      <c r="D333" s="102" t="s">
        <v>122</v>
      </c>
      <c r="E333" s="102" t="s">
        <v>78</v>
      </c>
      <c r="F333" s="108">
        <v>80</v>
      </c>
      <c r="G333" s="190"/>
      <c r="H333" s="108" t="s">
        <v>127</v>
      </c>
      <c r="I333" s="196">
        <v>200</v>
      </c>
      <c r="J333" s="101"/>
      <c r="K333" s="203">
        <v>1</v>
      </c>
      <c r="L333" s="94">
        <f>SUMIFS(Invulblad!G:G,Invulblad!A:A,H333,Invulblad!B:B,I333)*K333</f>
        <v>0</v>
      </c>
      <c r="M333" s="94">
        <f t="shared" si="15"/>
        <v>0</v>
      </c>
      <c r="N333" s="94">
        <f t="shared" si="16"/>
        <v>0</v>
      </c>
      <c r="O333" s="95">
        <f t="shared" si="17"/>
        <v>0</v>
      </c>
      <c r="P333" s="205"/>
    </row>
    <row r="334" spans="1:16" ht="16.5" customHeight="1">
      <c r="A334" s="107" t="s">
        <v>445</v>
      </c>
      <c r="B334" s="107"/>
      <c r="C334" s="108" t="s">
        <v>572</v>
      </c>
      <c r="D334" s="102" t="s">
        <v>122</v>
      </c>
      <c r="E334" s="102" t="s">
        <v>78</v>
      </c>
      <c r="F334" s="108">
        <v>27</v>
      </c>
      <c r="G334" s="190"/>
      <c r="H334" s="108" t="s">
        <v>127</v>
      </c>
      <c r="I334" s="196">
        <v>200</v>
      </c>
      <c r="J334" s="101"/>
      <c r="K334" s="203">
        <v>1</v>
      </c>
      <c r="L334" s="94">
        <f>SUMIFS(Invulblad!G:G,Invulblad!A:A,H334,Invulblad!B:B,I334)*K334</f>
        <v>0</v>
      </c>
      <c r="M334" s="94">
        <f t="shared" si="15"/>
        <v>0</v>
      </c>
      <c r="N334" s="94">
        <f t="shared" si="16"/>
        <v>0</v>
      </c>
      <c r="O334" s="95">
        <f t="shared" si="17"/>
        <v>0</v>
      </c>
      <c r="P334" s="205"/>
    </row>
    <row r="335" spans="1:16" ht="16.5" customHeight="1">
      <c r="A335" s="107" t="s">
        <v>445</v>
      </c>
      <c r="B335" s="107"/>
      <c r="C335" s="108" t="s">
        <v>573</v>
      </c>
      <c r="D335" s="102" t="s">
        <v>227</v>
      </c>
      <c r="E335" s="102" t="s">
        <v>78</v>
      </c>
      <c r="F335" s="108">
        <v>21</v>
      </c>
      <c r="G335" s="190"/>
      <c r="H335" s="108" t="s">
        <v>161</v>
      </c>
      <c r="I335" s="196">
        <v>200</v>
      </c>
      <c r="J335" s="101"/>
      <c r="K335" s="203">
        <v>1</v>
      </c>
      <c r="L335" s="94">
        <f>SUMIFS(Invulblad!G:G,Invulblad!A:A,H335,Invulblad!B:B,I335)*K335</f>
        <v>0</v>
      </c>
      <c r="M335" s="94">
        <f t="shared" si="15"/>
        <v>0</v>
      </c>
      <c r="N335" s="94">
        <f t="shared" si="16"/>
        <v>0</v>
      </c>
      <c r="O335" s="95">
        <f t="shared" si="17"/>
        <v>0</v>
      </c>
      <c r="P335" s="205"/>
    </row>
    <row r="336" spans="1:16" ht="16.5" customHeight="1">
      <c r="A336" s="107" t="s">
        <v>445</v>
      </c>
      <c r="B336" s="107"/>
      <c r="C336" s="108" t="s">
        <v>574</v>
      </c>
      <c r="D336" s="102" t="s">
        <v>122</v>
      </c>
      <c r="E336" s="102" t="s">
        <v>78</v>
      </c>
      <c r="F336" s="108">
        <v>56</v>
      </c>
      <c r="G336" s="190"/>
      <c r="H336" s="108" t="s">
        <v>127</v>
      </c>
      <c r="I336" s="196">
        <v>200</v>
      </c>
      <c r="J336" s="101"/>
      <c r="K336" s="203">
        <v>1</v>
      </c>
      <c r="L336" s="94">
        <f>SUMIFS(Invulblad!G:G,Invulblad!A:A,H336,Invulblad!B:B,I336)*K336</f>
        <v>0</v>
      </c>
      <c r="M336" s="94">
        <f t="shared" si="15"/>
        <v>0</v>
      </c>
      <c r="N336" s="94">
        <f t="shared" si="16"/>
        <v>0</v>
      </c>
      <c r="O336" s="95">
        <f t="shared" si="17"/>
        <v>0</v>
      </c>
      <c r="P336" s="205"/>
    </row>
    <row r="337" spans="1:16" ht="16.5" customHeight="1">
      <c r="A337" s="107" t="s">
        <v>445</v>
      </c>
      <c r="B337" s="107"/>
      <c r="C337" s="108" t="s">
        <v>575</v>
      </c>
      <c r="D337" s="102" t="s">
        <v>122</v>
      </c>
      <c r="E337" s="102" t="s">
        <v>78</v>
      </c>
      <c r="F337" s="108">
        <v>54</v>
      </c>
      <c r="G337" s="190"/>
      <c r="H337" s="108" t="s">
        <v>127</v>
      </c>
      <c r="I337" s="196">
        <v>200</v>
      </c>
      <c r="J337" s="101"/>
      <c r="K337" s="203">
        <v>1</v>
      </c>
      <c r="L337" s="94">
        <f>SUMIFS(Invulblad!G:G,Invulblad!A:A,H337,Invulblad!B:B,I337)*K337</f>
        <v>0</v>
      </c>
      <c r="M337" s="94">
        <f t="shared" si="15"/>
        <v>0</v>
      </c>
      <c r="N337" s="94">
        <f t="shared" si="16"/>
        <v>0</v>
      </c>
      <c r="O337" s="95">
        <f t="shared" si="17"/>
        <v>0</v>
      </c>
      <c r="P337" s="205"/>
    </row>
    <row r="338" spans="1:16" ht="16.5" customHeight="1">
      <c r="A338" s="107" t="s">
        <v>445</v>
      </c>
      <c r="B338" s="107"/>
      <c r="C338" s="108" t="s">
        <v>576</v>
      </c>
      <c r="D338" s="102" t="s">
        <v>122</v>
      </c>
      <c r="E338" s="102" t="s">
        <v>78</v>
      </c>
      <c r="F338" s="108">
        <v>63</v>
      </c>
      <c r="G338" s="190"/>
      <c r="H338" s="108" t="s">
        <v>127</v>
      </c>
      <c r="I338" s="196">
        <v>200</v>
      </c>
      <c r="J338" s="101"/>
      <c r="K338" s="203">
        <v>1</v>
      </c>
      <c r="L338" s="94">
        <f>SUMIFS(Invulblad!G:G,Invulblad!A:A,H338,Invulblad!B:B,I338)*K338</f>
        <v>0</v>
      </c>
      <c r="M338" s="94">
        <f t="shared" si="15"/>
        <v>0</v>
      </c>
      <c r="N338" s="94">
        <f t="shared" si="16"/>
        <v>0</v>
      </c>
      <c r="O338" s="95">
        <f t="shared" si="17"/>
        <v>0</v>
      </c>
      <c r="P338" s="205"/>
    </row>
    <row r="339" spans="1:16" ht="16.5" customHeight="1">
      <c r="A339" s="107" t="s">
        <v>445</v>
      </c>
      <c r="B339" s="107"/>
      <c r="C339" s="108" t="s">
        <v>577</v>
      </c>
      <c r="D339" s="102" t="s">
        <v>554</v>
      </c>
      <c r="E339" s="102" t="s">
        <v>78</v>
      </c>
      <c r="F339" s="108">
        <v>112</v>
      </c>
      <c r="G339" s="190"/>
      <c r="H339" s="108" t="s">
        <v>98</v>
      </c>
      <c r="I339" s="196">
        <v>200</v>
      </c>
      <c r="J339" s="101"/>
      <c r="K339" s="203">
        <v>1</v>
      </c>
      <c r="L339" s="94">
        <f>SUMIFS(Invulblad!G:G,Invulblad!A:A,H339,Invulblad!B:B,I339)*K339</f>
        <v>0</v>
      </c>
      <c r="M339" s="94">
        <f t="shared" si="15"/>
        <v>0</v>
      </c>
      <c r="N339" s="94">
        <f t="shared" si="16"/>
        <v>0</v>
      </c>
      <c r="O339" s="95">
        <f t="shared" si="17"/>
        <v>0</v>
      </c>
      <c r="P339" s="205"/>
    </row>
    <row r="340" spans="1:16" ht="16.5" customHeight="1">
      <c r="A340" s="107" t="s">
        <v>445</v>
      </c>
      <c r="B340" s="107"/>
      <c r="C340" s="108" t="s">
        <v>578</v>
      </c>
      <c r="D340" s="102" t="s">
        <v>122</v>
      </c>
      <c r="E340" s="102" t="s">
        <v>78</v>
      </c>
      <c r="F340" s="108">
        <v>64</v>
      </c>
      <c r="G340" s="190"/>
      <c r="H340" s="108" t="s">
        <v>127</v>
      </c>
      <c r="I340" s="196">
        <v>200</v>
      </c>
      <c r="J340" s="101"/>
      <c r="K340" s="203">
        <v>1</v>
      </c>
      <c r="L340" s="94">
        <f>SUMIFS(Invulblad!G:G,Invulblad!A:A,H340,Invulblad!B:B,I340)*K340</f>
        <v>0</v>
      </c>
      <c r="M340" s="94">
        <f t="shared" si="15"/>
        <v>0</v>
      </c>
      <c r="N340" s="94">
        <f t="shared" si="16"/>
        <v>0</v>
      </c>
      <c r="O340" s="95">
        <f t="shared" si="17"/>
        <v>0</v>
      </c>
      <c r="P340" s="205"/>
    </row>
    <row r="341" spans="1:16" ht="16.5" customHeight="1">
      <c r="A341" s="107" t="s">
        <v>445</v>
      </c>
      <c r="B341" s="107"/>
      <c r="C341" s="108" t="s">
        <v>579</v>
      </c>
      <c r="D341" s="102" t="s">
        <v>122</v>
      </c>
      <c r="E341" s="102" t="s">
        <v>78</v>
      </c>
      <c r="F341" s="108">
        <v>54</v>
      </c>
      <c r="G341" s="190"/>
      <c r="H341" s="108" t="s">
        <v>127</v>
      </c>
      <c r="I341" s="196">
        <v>200</v>
      </c>
      <c r="J341" s="101"/>
      <c r="K341" s="203">
        <v>1</v>
      </c>
      <c r="L341" s="94">
        <f>SUMIFS(Invulblad!G:G,Invulblad!A:A,H341,Invulblad!B:B,I341)*K341</f>
        <v>0</v>
      </c>
      <c r="M341" s="94">
        <f t="shared" si="15"/>
        <v>0</v>
      </c>
      <c r="N341" s="94">
        <f t="shared" si="16"/>
        <v>0</v>
      </c>
      <c r="O341" s="95">
        <f t="shared" si="17"/>
        <v>0</v>
      </c>
      <c r="P341" s="205"/>
    </row>
    <row r="342" spans="1:16" ht="16.5" customHeight="1">
      <c r="A342" s="107" t="s">
        <v>445</v>
      </c>
      <c r="B342" s="107"/>
      <c r="C342" s="108" t="s">
        <v>580</v>
      </c>
      <c r="D342" s="102" t="s">
        <v>122</v>
      </c>
      <c r="E342" s="102" t="s">
        <v>78</v>
      </c>
      <c r="F342" s="108">
        <v>54</v>
      </c>
      <c r="G342" s="190"/>
      <c r="H342" s="108" t="s">
        <v>127</v>
      </c>
      <c r="I342" s="196">
        <v>200</v>
      </c>
      <c r="J342" s="101"/>
      <c r="K342" s="203">
        <v>1</v>
      </c>
      <c r="L342" s="94">
        <f>SUMIFS(Invulblad!G:G,Invulblad!A:A,H342,Invulblad!B:B,I342)*K342</f>
        <v>0</v>
      </c>
      <c r="M342" s="94">
        <f t="shared" si="15"/>
        <v>0</v>
      </c>
      <c r="N342" s="94">
        <f t="shared" si="16"/>
        <v>0</v>
      </c>
      <c r="O342" s="95">
        <f t="shared" si="17"/>
        <v>0</v>
      </c>
      <c r="P342" s="205"/>
    </row>
    <row r="343" spans="1:16" ht="16.5" customHeight="1">
      <c r="A343" s="107" t="s">
        <v>445</v>
      </c>
      <c r="B343" s="107"/>
      <c r="C343" s="108" t="s">
        <v>581</v>
      </c>
      <c r="D343" s="102" t="s">
        <v>116</v>
      </c>
      <c r="E343" s="102" t="s">
        <v>78</v>
      </c>
      <c r="F343" s="108">
        <v>21</v>
      </c>
      <c r="G343" s="190"/>
      <c r="H343" s="108" t="s">
        <v>118</v>
      </c>
      <c r="I343" s="196">
        <v>120</v>
      </c>
      <c r="J343" s="101"/>
      <c r="K343" s="203">
        <v>1</v>
      </c>
      <c r="L343" s="94">
        <f>SUMIFS(Invulblad!G:G,Invulblad!A:A,H343,Invulblad!B:B,I343)*K343</f>
        <v>0</v>
      </c>
      <c r="M343" s="94">
        <f t="shared" si="15"/>
        <v>0</v>
      </c>
      <c r="N343" s="94">
        <f t="shared" si="16"/>
        <v>0</v>
      </c>
      <c r="O343" s="95">
        <f t="shared" si="17"/>
        <v>0</v>
      </c>
      <c r="P343" s="205"/>
    </row>
    <row r="344" spans="1:16" ht="16.5" customHeight="1">
      <c r="A344" s="107" t="s">
        <v>445</v>
      </c>
      <c r="B344" s="107"/>
      <c r="C344" s="108" t="s">
        <v>582</v>
      </c>
      <c r="D344" s="102" t="s">
        <v>122</v>
      </c>
      <c r="E344" s="102" t="s">
        <v>78</v>
      </c>
      <c r="F344" s="108">
        <v>54</v>
      </c>
      <c r="G344" s="190"/>
      <c r="H344" s="108" t="s">
        <v>127</v>
      </c>
      <c r="I344" s="196">
        <v>200</v>
      </c>
      <c r="J344" s="101"/>
      <c r="K344" s="203">
        <v>1</v>
      </c>
      <c r="L344" s="94">
        <f>SUMIFS(Invulblad!G:G,Invulblad!A:A,H344,Invulblad!B:B,I344)*K344</f>
        <v>0</v>
      </c>
      <c r="M344" s="94">
        <f t="shared" si="15"/>
        <v>0</v>
      </c>
      <c r="N344" s="94">
        <f t="shared" si="16"/>
        <v>0</v>
      </c>
      <c r="O344" s="95">
        <f t="shared" si="17"/>
        <v>0</v>
      </c>
      <c r="P344" s="205"/>
    </row>
    <row r="345" spans="1:16" ht="16.5" customHeight="1">
      <c r="A345" s="107" t="s">
        <v>445</v>
      </c>
      <c r="B345" s="107"/>
      <c r="C345" s="108" t="s">
        <v>583</v>
      </c>
      <c r="D345" s="102" t="s">
        <v>122</v>
      </c>
      <c r="E345" s="102" t="s">
        <v>78</v>
      </c>
      <c r="F345" s="108">
        <v>54</v>
      </c>
      <c r="G345" s="190"/>
      <c r="H345" s="108" t="s">
        <v>127</v>
      </c>
      <c r="I345" s="196">
        <v>200</v>
      </c>
      <c r="J345" s="101"/>
      <c r="K345" s="203">
        <v>1</v>
      </c>
      <c r="L345" s="94">
        <f>SUMIFS(Invulblad!G:G,Invulblad!A:A,H345,Invulblad!B:B,I345)*K345</f>
        <v>0</v>
      </c>
      <c r="M345" s="94">
        <f t="shared" si="15"/>
        <v>0</v>
      </c>
      <c r="N345" s="94">
        <f t="shared" si="16"/>
        <v>0</v>
      </c>
      <c r="O345" s="95">
        <f t="shared" si="17"/>
        <v>0</v>
      </c>
      <c r="P345" s="205"/>
    </row>
    <row r="346" spans="1:16" ht="16.5" customHeight="1">
      <c r="A346" s="107" t="s">
        <v>445</v>
      </c>
      <c r="B346" s="107"/>
      <c r="C346" s="108" t="s">
        <v>584</v>
      </c>
      <c r="D346" s="102" t="s">
        <v>297</v>
      </c>
      <c r="E346" s="102" t="s">
        <v>114</v>
      </c>
      <c r="F346" s="108">
        <v>20</v>
      </c>
      <c r="G346" s="190"/>
      <c r="H346" s="100" t="s">
        <v>149</v>
      </c>
      <c r="I346" s="197">
        <v>200</v>
      </c>
      <c r="J346" s="101"/>
      <c r="K346" s="203">
        <v>1</v>
      </c>
      <c r="L346" s="94">
        <f>SUMIFS(Invulblad!G:G,Invulblad!A:A,H346,Invulblad!B:B,I346)*K346</f>
        <v>0</v>
      </c>
      <c r="M346" s="94">
        <f t="shared" si="15"/>
        <v>0</v>
      </c>
      <c r="N346" s="94">
        <f t="shared" si="16"/>
        <v>0</v>
      </c>
      <c r="O346" s="95">
        <f t="shared" si="17"/>
        <v>0</v>
      </c>
      <c r="P346" s="205"/>
    </row>
    <row r="347" spans="1:16" ht="16.5" customHeight="1">
      <c r="A347" s="107" t="s">
        <v>445</v>
      </c>
      <c r="B347" s="107"/>
      <c r="C347" s="108" t="s">
        <v>585</v>
      </c>
      <c r="D347" s="102" t="s">
        <v>297</v>
      </c>
      <c r="E347" s="102" t="s">
        <v>114</v>
      </c>
      <c r="F347" s="108">
        <v>20</v>
      </c>
      <c r="G347" s="190"/>
      <c r="H347" s="108" t="s">
        <v>149</v>
      </c>
      <c r="I347" s="196">
        <v>200</v>
      </c>
      <c r="J347" s="101"/>
      <c r="K347" s="203">
        <v>1</v>
      </c>
      <c r="L347" s="94">
        <f>SUMIFS(Invulblad!G:G,Invulblad!A:A,H347,Invulblad!B:B,I347)*K347</f>
        <v>0</v>
      </c>
      <c r="M347" s="94">
        <f t="shared" si="15"/>
        <v>0</v>
      </c>
      <c r="N347" s="94">
        <f t="shared" si="16"/>
        <v>0</v>
      </c>
      <c r="O347" s="95">
        <f t="shared" si="17"/>
        <v>0</v>
      </c>
      <c r="P347" s="205"/>
    </row>
    <row r="348" spans="1:16" ht="16.5" customHeight="1">
      <c r="A348" s="107" t="s">
        <v>445</v>
      </c>
      <c r="B348" s="107"/>
      <c r="C348" s="108" t="s">
        <v>586</v>
      </c>
      <c r="D348" s="102" t="s">
        <v>587</v>
      </c>
      <c r="E348" s="102" t="s">
        <v>588</v>
      </c>
      <c r="F348" s="108">
        <v>65</v>
      </c>
      <c r="G348" s="190"/>
      <c r="H348" s="108" t="s">
        <v>72</v>
      </c>
      <c r="I348" s="196">
        <v>200</v>
      </c>
      <c r="J348" s="101"/>
      <c r="K348" s="203">
        <v>1</v>
      </c>
      <c r="L348" s="94">
        <f>SUMIFS(Invulblad!G:G,Invulblad!A:A,H348,Invulblad!B:B,I348)*K348</f>
        <v>0</v>
      </c>
      <c r="M348" s="94">
        <f t="shared" si="15"/>
        <v>0</v>
      </c>
      <c r="N348" s="94">
        <f t="shared" si="16"/>
        <v>0</v>
      </c>
      <c r="O348" s="95">
        <f t="shared" si="17"/>
        <v>0</v>
      </c>
      <c r="P348" s="205"/>
    </row>
    <row r="349" spans="1:16" ht="16.5" customHeight="1">
      <c r="A349" s="107" t="s">
        <v>445</v>
      </c>
      <c r="B349" s="107"/>
      <c r="C349" s="108" t="s">
        <v>589</v>
      </c>
      <c r="D349" s="102" t="s">
        <v>590</v>
      </c>
      <c r="E349" s="102" t="s">
        <v>588</v>
      </c>
      <c r="F349" s="108">
        <v>129</v>
      </c>
      <c r="G349" s="190"/>
      <c r="H349" s="108" t="s">
        <v>72</v>
      </c>
      <c r="I349" s="196">
        <v>200</v>
      </c>
      <c r="J349" s="101"/>
      <c r="K349" s="203">
        <v>1</v>
      </c>
      <c r="L349" s="94">
        <f>SUMIFS(Invulblad!G:G,Invulblad!A:A,H349,Invulblad!B:B,I349)*K349</f>
        <v>0</v>
      </c>
      <c r="M349" s="94">
        <f t="shared" si="15"/>
        <v>0</v>
      </c>
      <c r="N349" s="94">
        <f t="shared" si="16"/>
        <v>0</v>
      </c>
      <c r="O349" s="95">
        <f t="shared" si="17"/>
        <v>0</v>
      </c>
      <c r="P349" s="205"/>
    </row>
    <row r="350" spans="1:16" ht="16.5" customHeight="1">
      <c r="A350" s="107" t="s">
        <v>445</v>
      </c>
      <c r="B350" s="107"/>
      <c r="C350" s="108" t="s">
        <v>591</v>
      </c>
      <c r="D350" s="102" t="s">
        <v>111</v>
      </c>
      <c r="E350" s="102" t="s">
        <v>114</v>
      </c>
      <c r="F350" s="108">
        <v>21</v>
      </c>
      <c r="G350" s="190"/>
      <c r="H350" s="108" t="s">
        <v>113</v>
      </c>
      <c r="I350" s="196">
        <v>200</v>
      </c>
      <c r="J350" s="101"/>
      <c r="K350" s="203">
        <v>1</v>
      </c>
      <c r="L350" s="94">
        <f>SUMIFS(Invulblad!G:G,Invulblad!A:A,H350,Invulblad!B:B,I350)*K350</f>
        <v>0</v>
      </c>
      <c r="M350" s="94">
        <f t="shared" si="15"/>
        <v>0</v>
      </c>
      <c r="N350" s="94">
        <f t="shared" si="16"/>
        <v>0</v>
      </c>
      <c r="O350" s="95">
        <f t="shared" si="17"/>
        <v>0</v>
      </c>
      <c r="P350" s="205"/>
    </row>
    <row r="351" spans="1:16" ht="16.5" customHeight="1">
      <c r="A351" s="107" t="s">
        <v>445</v>
      </c>
      <c r="B351" s="107"/>
      <c r="C351" s="108" t="s">
        <v>592</v>
      </c>
      <c r="D351" s="102" t="s">
        <v>167</v>
      </c>
      <c r="E351" s="102" t="s">
        <v>114</v>
      </c>
      <c r="F351" s="108">
        <v>19</v>
      </c>
      <c r="G351" s="190"/>
      <c r="H351" s="108" t="s">
        <v>166</v>
      </c>
      <c r="I351" s="196">
        <v>200</v>
      </c>
      <c r="J351" s="101"/>
      <c r="K351" s="203">
        <v>1</v>
      </c>
      <c r="L351" s="94">
        <f>SUMIFS(Invulblad!G:G,Invulblad!A:A,H351,Invulblad!B:B,I351)*K351</f>
        <v>0</v>
      </c>
      <c r="M351" s="94">
        <f t="shared" si="15"/>
        <v>0</v>
      </c>
      <c r="N351" s="94">
        <f t="shared" si="16"/>
        <v>0</v>
      </c>
      <c r="O351" s="95">
        <f t="shared" si="17"/>
        <v>0</v>
      </c>
      <c r="P351" s="205"/>
    </row>
    <row r="352" spans="1:16" ht="16.5" customHeight="1">
      <c r="A352" s="107" t="s">
        <v>445</v>
      </c>
      <c r="B352" s="107"/>
      <c r="C352" s="108" t="s">
        <v>593</v>
      </c>
      <c r="D352" s="102" t="s">
        <v>297</v>
      </c>
      <c r="E352" s="102" t="s">
        <v>114</v>
      </c>
      <c r="F352" s="108">
        <v>1</v>
      </c>
      <c r="G352" s="190"/>
      <c r="H352" s="108" t="s">
        <v>149</v>
      </c>
      <c r="I352" s="196">
        <v>200</v>
      </c>
      <c r="J352" s="101"/>
      <c r="K352" s="203">
        <v>1</v>
      </c>
      <c r="L352" s="94">
        <f>SUMIFS(Invulblad!G:G,Invulblad!A:A,H352,Invulblad!B:B,I352)*K352</f>
        <v>0</v>
      </c>
      <c r="M352" s="94">
        <f t="shared" si="15"/>
        <v>0</v>
      </c>
      <c r="N352" s="94">
        <f t="shared" si="16"/>
        <v>0</v>
      </c>
      <c r="O352" s="95">
        <f t="shared" si="17"/>
        <v>0</v>
      </c>
      <c r="P352" s="205"/>
    </row>
    <row r="353" spans="1:16" ht="16.5" customHeight="1">
      <c r="A353" s="107" t="s">
        <v>445</v>
      </c>
      <c r="B353" s="107"/>
      <c r="C353" s="108" t="s">
        <v>594</v>
      </c>
      <c r="D353" s="102" t="s">
        <v>147</v>
      </c>
      <c r="E353" s="102" t="s">
        <v>595</v>
      </c>
      <c r="F353" s="108">
        <v>252</v>
      </c>
      <c r="G353" s="190"/>
      <c r="H353" s="108" t="s">
        <v>146</v>
      </c>
      <c r="I353" s="196">
        <v>200</v>
      </c>
      <c r="J353" s="101"/>
      <c r="K353" s="203">
        <v>1</v>
      </c>
      <c r="L353" s="94">
        <f>SUMIFS(Invulblad!G:G,Invulblad!A:A,H353,Invulblad!B:B,I353)*K353</f>
        <v>0</v>
      </c>
      <c r="M353" s="94">
        <f t="shared" si="15"/>
        <v>0</v>
      </c>
      <c r="N353" s="94">
        <f t="shared" si="16"/>
        <v>0</v>
      </c>
      <c r="O353" s="95">
        <f t="shared" si="17"/>
        <v>0</v>
      </c>
      <c r="P353" s="205"/>
    </row>
    <row r="354" spans="1:16" ht="16.5" customHeight="1">
      <c r="A354" s="107" t="s">
        <v>445</v>
      </c>
      <c r="B354" s="107"/>
      <c r="C354" s="108" t="s">
        <v>596</v>
      </c>
      <c r="D354" s="102" t="s">
        <v>299</v>
      </c>
      <c r="E354" s="102" t="s">
        <v>595</v>
      </c>
      <c r="F354" s="108">
        <v>34</v>
      </c>
      <c r="G354" s="190"/>
      <c r="H354" s="108" t="s">
        <v>130</v>
      </c>
      <c r="I354" s="196">
        <v>40</v>
      </c>
      <c r="J354" s="101"/>
      <c r="K354" s="203">
        <v>1</v>
      </c>
      <c r="L354" s="94">
        <f>SUMIFS(Invulblad!G:G,Invulblad!A:A,H354,Invulblad!B:B,I354)*K354</f>
        <v>0</v>
      </c>
      <c r="M354" s="94">
        <f t="shared" si="15"/>
        <v>0</v>
      </c>
      <c r="N354" s="94">
        <f t="shared" si="16"/>
        <v>0</v>
      </c>
      <c r="O354" s="95">
        <f t="shared" si="17"/>
        <v>0</v>
      </c>
      <c r="P354" s="205"/>
    </row>
    <row r="355" spans="1:16" ht="16.5" customHeight="1">
      <c r="A355" s="107" t="s">
        <v>445</v>
      </c>
      <c r="B355" s="107"/>
      <c r="C355" s="108" t="s">
        <v>597</v>
      </c>
      <c r="D355" s="102" t="s">
        <v>111</v>
      </c>
      <c r="E355" s="102" t="s">
        <v>114</v>
      </c>
      <c r="F355" s="108">
        <v>21</v>
      </c>
      <c r="G355" s="190"/>
      <c r="H355" s="108" t="s">
        <v>113</v>
      </c>
      <c r="I355" s="196">
        <v>200</v>
      </c>
      <c r="J355" s="101"/>
      <c r="K355" s="203">
        <v>1</v>
      </c>
      <c r="L355" s="94">
        <f>SUMIFS(Invulblad!G:G,Invulblad!A:A,H355,Invulblad!B:B,I355)*K355</f>
        <v>0</v>
      </c>
      <c r="M355" s="94">
        <f t="shared" si="15"/>
        <v>0</v>
      </c>
      <c r="N355" s="94">
        <f t="shared" si="16"/>
        <v>0</v>
      </c>
      <c r="O355" s="95">
        <f t="shared" si="17"/>
        <v>0</v>
      </c>
      <c r="P355" s="205"/>
    </row>
    <row r="356" spans="1:16" ht="16.5" customHeight="1">
      <c r="A356" s="107" t="s">
        <v>445</v>
      </c>
      <c r="B356" s="107"/>
      <c r="C356" s="108" t="s">
        <v>598</v>
      </c>
      <c r="D356" s="102" t="s">
        <v>167</v>
      </c>
      <c r="E356" s="102" t="s">
        <v>114</v>
      </c>
      <c r="F356" s="108">
        <v>19</v>
      </c>
      <c r="G356" s="190"/>
      <c r="H356" s="108" t="s">
        <v>166</v>
      </c>
      <c r="I356" s="196">
        <v>200</v>
      </c>
      <c r="J356" s="101"/>
      <c r="K356" s="203">
        <v>1</v>
      </c>
      <c r="L356" s="94">
        <f>SUMIFS(Invulblad!G:G,Invulblad!A:A,H356,Invulblad!B:B,I356)*K356</f>
        <v>0</v>
      </c>
      <c r="M356" s="94">
        <f t="shared" si="15"/>
        <v>0</v>
      </c>
      <c r="N356" s="94">
        <f t="shared" si="16"/>
        <v>0</v>
      </c>
      <c r="O356" s="95">
        <f t="shared" si="17"/>
        <v>0</v>
      </c>
      <c r="P356" s="205"/>
    </row>
    <row r="357" spans="1:16" ht="16.5" customHeight="1">
      <c r="A357" s="107" t="s">
        <v>445</v>
      </c>
      <c r="B357" s="107"/>
      <c r="C357" s="108" t="s">
        <v>599</v>
      </c>
      <c r="D357" s="102" t="s">
        <v>297</v>
      </c>
      <c r="E357" s="102" t="s">
        <v>114</v>
      </c>
      <c r="F357" s="108">
        <v>1</v>
      </c>
      <c r="G357" s="190"/>
      <c r="H357" s="108" t="s">
        <v>149</v>
      </c>
      <c r="I357" s="196">
        <v>200</v>
      </c>
      <c r="J357" s="101"/>
      <c r="K357" s="203">
        <v>1</v>
      </c>
      <c r="L357" s="94">
        <f>SUMIFS(Invulblad!G:G,Invulblad!A:A,H357,Invulblad!B:B,I357)*K357</f>
        <v>0</v>
      </c>
      <c r="M357" s="94">
        <f t="shared" si="15"/>
        <v>0</v>
      </c>
      <c r="N357" s="94">
        <f t="shared" si="16"/>
        <v>0</v>
      </c>
      <c r="O357" s="95">
        <f t="shared" si="17"/>
        <v>0</v>
      </c>
      <c r="P357" s="205"/>
    </row>
    <row r="358" spans="1:16" ht="16.5" customHeight="1">
      <c r="A358" s="107" t="s">
        <v>445</v>
      </c>
      <c r="B358" s="107"/>
      <c r="C358" s="108" t="s">
        <v>600</v>
      </c>
      <c r="D358" s="102" t="s">
        <v>601</v>
      </c>
      <c r="E358" s="102" t="s">
        <v>74</v>
      </c>
      <c r="F358" s="108">
        <v>14</v>
      </c>
      <c r="G358" s="190"/>
      <c r="H358" s="108" t="s">
        <v>93</v>
      </c>
      <c r="I358" s="196">
        <v>200</v>
      </c>
      <c r="J358" s="101"/>
      <c r="K358" s="203">
        <v>1</v>
      </c>
      <c r="L358" s="94">
        <f>SUMIFS(Invulblad!G:G,Invulblad!A:A,H358,Invulblad!B:B,I358)*K358</f>
        <v>0</v>
      </c>
      <c r="M358" s="94">
        <f t="shared" si="15"/>
        <v>0</v>
      </c>
      <c r="N358" s="94">
        <f t="shared" si="16"/>
        <v>0</v>
      </c>
      <c r="O358" s="95">
        <f t="shared" si="17"/>
        <v>0</v>
      </c>
      <c r="P358" s="205"/>
    </row>
    <row r="359" spans="1:16" ht="16.5" customHeight="1">
      <c r="A359" s="107" t="s">
        <v>445</v>
      </c>
      <c r="B359" s="107"/>
      <c r="C359" s="108" t="s">
        <v>602</v>
      </c>
      <c r="D359" s="102" t="s">
        <v>154</v>
      </c>
      <c r="E359" s="102" t="s">
        <v>74</v>
      </c>
      <c r="F359" s="108">
        <v>8</v>
      </c>
      <c r="G359" s="190"/>
      <c r="H359" s="108" t="s">
        <v>151</v>
      </c>
      <c r="I359" s="196">
        <v>200</v>
      </c>
      <c r="J359" s="101"/>
      <c r="K359" s="203">
        <v>1</v>
      </c>
      <c r="L359" s="94">
        <f>SUMIFS(Invulblad!G:G,Invulblad!A:A,H359,Invulblad!B:B,I359)*K359</f>
        <v>0</v>
      </c>
      <c r="M359" s="94">
        <f t="shared" si="15"/>
        <v>0</v>
      </c>
      <c r="N359" s="94">
        <f t="shared" si="16"/>
        <v>0</v>
      </c>
      <c r="O359" s="95">
        <f t="shared" si="17"/>
        <v>0</v>
      </c>
      <c r="P359" s="205"/>
    </row>
    <row r="360" spans="1:16" ht="16.5" customHeight="1">
      <c r="A360" s="107" t="s">
        <v>445</v>
      </c>
      <c r="B360" s="107"/>
      <c r="C360" s="108" t="s">
        <v>602</v>
      </c>
      <c r="D360" s="102" t="s">
        <v>603</v>
      </c>
      <c r="E360" s="98" t="s">
        <v>74</v>
      </c>
      <c r="F360" s="108">
        <v>4</v>
      </c>
      <c r="G360" s="190"/>
      <c r="H360" s="108" t="s">
        <v>151</v>
      </c>
      <c r="I360" s="196">
        <v>200</v>
      </c>
      <c r="J360" s="101"/>
      <c r="K360" s="203">
        <v>1</v>
      </c>
      <c r="L360" s="94">
        <f>SUMIFS(Invulblad!G:G,Invulblad!A:A,H360,Invulblad!B:B,I360)*K360</f>
        <v>0</v>
      </c>
      <c r="M360" s="94">
        <f t="shared" si="15"/>
        <v>0</v>
      </c>
      <c r="N360" s="94">
        <f t="shared" si="16"/>
        <v>0</v>
      </c>
      <c r="O360" s="95">
        <f t="shared" si="17"/>
        <v>0</v>
      </c>
      <c r="P360" s="205"/>
    </row>
    <row r="361" spans="1:16" ht="16.5" customHeight="1">
      <c r="A361" s="107" t="s">
        <v>445</v>
      </c>
      <c r="B361" s="107"/>
      <c r="C361" s="108" t="s">
        <v>604</v>
      </c>
      <c r="D361" s="102" t="s">
        <v>503</v>
      </c>
      <c r="E361" s="102" t="s">
        <v>605</v>
      </c>
      <c r="F361" s="108">
        <v>8</v>
      </c>
      <c r="G361" s="190"/>
      <c r="H361" s="108" t="s">
        <v>95</v>
      </c>
      <c r="I361" s="196">
        <v>200</v>
      </c>
      <c r="J361" s="101"/>
      <c r="K361" s="203">
        <v>1</v>
      </c>
      <c r="L361" s="94">
        <f>SUMIFS(Invulblad!G:G,Invulblad!A:A,H361,Invulblad!B:B,I361)*K361</f>
        <v>0</v>
      </c>
      <c r="M361" s="94">
        <f t="shared" si="15"/>
        <v>0</v>
      </c>
      <c r="N361" s="94">
        <f t="shared" si="16"/>
        <v>0</v>
      </c>
      <c r="O361" s="95">
        <f t="shared" si="17"/>
        <v>0</v>
      </c>
      <c r="P361" s="205"/>
    </row>
    <row r="362" spans="1:16" ht="16.5" customHeight="1">
      <c r="A362" s="107" t="s">
        <v>445</v>
      </c>
      <c r="B362" s="107"/>
      <c r="C362" s="108" t="s">
        <v>606</v>
      </c>
      <c r="D362" s="102" t="s">
        <v>607</v>
      </c>
      <c r="E362" s="102" t="s">
        <v>74</v>
      </c>
      <c r="F362" s="108">
        <v>13</v>
      </c>
      <c r="G362" s="190"/>
      <c r="H362" s="108" t="s">
        <v>138</v>
      </c>
      <c r="I362" s="196">
        <v>200</v>
      </c>
      <c r="J362" s="101"/>
      <c r="K362" s="203">
        <v>1</v>
      </c>
      <c r="L362" s="94">
        <f>SUMIFS(Invulblad!G:G,Invulblad!A:A,H362,Invulblad!B:B,I362)*K362</f>
        <v>0</v>
      </c>
      <c r="M362" s="94">
        <f t="shared" si="15"/>
        <v>0</v>
      </c>
      <c r="N362" s="94">
        <f t="shared" si="16"/>
        <v>0</v>
      </c>
      <c r="O362" s="95">
        <f t="shared" si="17"/>
        <v>0</v>
      </c>
      <c r="P362" s="205"/>
    </row>
    <row r="363" spans="1:16" ht="16.5" customHeight="1">
      <c r="A363" s="107" t="s">
        <v>445</v>
      </c>
      <c r="B363" s="107"/>
      <c r="C363" s="108" t="s">
        <v>608</v>
      </c>
      <c r="D363" s="102" t="s">
        <v>147</v>
      </c>
      <c r="E363" s="102" t="s">
        <v>595</v>
      </c>
      <c r="F363" s="108">
        <v>252</v>
      </c>
      <c r="G363" s="190"/>
      <c r="H363" s="108" t="s">
        <v>146</v>
      </c>
      <c r="I363" s="196">
        <v>200</v>
      </c>
      <c r="J363" s="101"/>
      <c r="K363" s="203">
        <v>1</v>
      </c>
      <c r="L363" s="94">
        <f>SUMIFS(Invulblad!G:G,Invulblad!A:A,H363,Invulblad!B:B,I363)*K363</f>
        <v>0</v>
      </c>
      <c r="M363" s="94">
        <f t="shared" si="15"/>
        <v>0</v>
      </c>
      <c r="N363" s="94">
        <f t="shared" si="16"/>
        <v>0</v>
      </c>
      <c r="O363" s="95">
        <f t="shared" si="17"/>
        <v>0</v>
      </c>
      <c r="P363" s="205"/>
    </row>
    <row r="364" spans="1:16" ht="16.5" customHeight="1">
      <c r="A364" s="107" t="s">
        <v>445</v>
      </c>
      <c r="B364" s="107"/>
      <c r="C364" s="108" t="s">
        <v>609</v>
      </c>
      <c r="D364" s="102" t="s">
        <v>299</v>
      </c>
      <c r="E364" s="98" t="s">
        <v>595</v>
      </c>
      <c r="F364" s="108">
        <v>36</v>
      </c>
      <c r="G364" s="190"/>
      <c r="H364" s="108" t="s">
        <v>130</v>
      </c>
      <c r="I364" s="196">
        <v>40</v>
      </c>
      <c r="J364" s="101"/>
      <c r="K364" s="203">
        <v>1</v>
      </c>
      <c r="L364" s="94">
        <f>SUMIFS(Invulblad!G:G,Invulblad!A:A,H364,Invulblad!B:B,I364)*K364</f>
        <v>0</v>
      </c>
      <c r="M364" s="94">
        <f t="shared" si="15"/>
        <v>0</v>
      </c>
      <c r="N364" s="94">
        <f t="shared" si="16"/>
        <v>0</v>
      </c>
      <c r="O364" s="95">
        <f t="shared" si="17"/>
        <v>0</v>
      </c>
      <c r="P364" s="205"/>
    </row>
    <row r="365" spans="1:16" ht="16.5" customHeight="1">
      <c r="A365" s="107" t="s">
        <v>445</v>
      </c>
      <c r="B365" s="107"/>
      <c r="C365" s="108" t="s">
        <v>610</v>
      </c>
      <c r="D365" s="102" t="s">
        <v>147</v>
      </c>
      <c r="E365" s="98" t="s">
        <v>595</v>
      </c>
      <c r="F365" s="108">
        <v>252</v>
      </c>
      <c r="G365" s="190"/>
      <c r="H365" s="108" t="s">
        <v>146</v>
      </c>
      <c r="I365" s="196">
        <v>200</v>
      </c>
      <c r="J365" s="101"/>
      <c r="K365" s="203">
        <v>1</v>
      </c>
      <c r="L365" s="94">
        <f>SUMIFS(Invulblad!G:G,Invulblad!A:A,H365,Invulblad!B:B,I365)*K365</f>
        <v>0</v>
      </c>
      <c r="M365" s="94">
        <f t="shared" si="15"/>
        <v>0</v>
      </c>
      <c r="N365" s="94">
        <f t="shared" si="16"/>
        <v>0</v>
      </c>
      <c r="O365" s="95">
        <f t="shared" si="17"/>
        <v>0</v>
      </c>
      <c r="P365" s="205"/>
    </row>
    <row r="366" spans="1:16" ht="16.5" customHeight="1">
      <c r="A366" s="107" t="s">
        <v>445</v>
      </c>
      <c r="B366" s="107"/>
      <c r="C366" s="108" t="s">
        <v>611</v>
      </c>
      <c r="D366" s="102" t="s">
        <v>299</v>
      </c>
      <c r="E366" s="98" t="s">
        <v>595</v>
      </c>
      <c r="F366" s="108">
        <v>34</v>
      </c>
      <c r="G366" s="190"/>
      <c r="H366" s="108" t="s">
        <v>130</v>
      </c>
      <c r="I366" s="196">
        <v>40</v>
      </c>
      <c r="J366" s="101"/>
      <c r="K366" s="203">
        <v>1</v>
      </c>
      <c r="L366" s="94">
        <f>SUMIFS(Invulblad!G:G,Invulblad!A:A,H366,Invulblad!B:B,I366)*K366</f>
        <v>0</v>
      </c>
      <c r="M366" s="94">
        <f t="shared" si="15"/>
        <v>0</v>
      </c>
      <c r="N366" s="94">
        <f t="shared" si="16"/>
        <v>0</v>
      </c>
      <c r="O366" s="95">
        <f t="shared" si="17"/>
        <v>0</v>
      </c>
      <c r="P366" s="205"/>
    </row>
    <row r="367" spans="1:16" ht="16.5" customHeight="1">
      <c r="A367" s="107" t="s">
        <v>445</v>
      </c>
      <c r="B367" s="107"/>
      <c r="C367" s="108" t="s">
        <v>612</v>
      </c>
      <c r="D367" s="102" t="s">
        <v>111</v>
      </c>
      <c r="E367" s="102" t="s">
        <v>114</v>
      </c>
      <c r="F367" s="108">
        <v>32</v>
      </c>
      <c r="G367" s="190"/>
      <c r="H367" s="108" t="s">
        <v>113</v>
      </c>
      <c r="I367" s="196">
        <v>200</v>
      </c>
      <c r="J367" s="101"/>
      <c r="K367" s="203">
        <v>1</v>
      </c>
      <c r="L367" s="94">
        <f>SUMIFS(Invulblad!G:G,Invulblad!A:A,H367,Invulblad!B:B,I367)*K367</f>
        <v>0</v>
      </c>
      <c r="M367" s="94">
        <f t="shared" si="15"/>
        <v>0</v>
      </c>
      <c r="N367" s="94">
        <f t="shared" si="16"/>
        <v>0</v>
      </c>
      <c r="O367" s="95">
        <f t="shared" si="17"/>
        <v>0</v>
      </c>
      <c r="P367" s="205"/>
    </row>
    <row r="368" spans="1:16" ht="16.5" customHeight="1">
      <c r="A368" s="107" t="s">
        <v>445</v>
      </c>
      <c r="B368" s="107"/>
      <c r="C368" s="108" t="s">
        <v>613</v>
      </c>
      <c r="D368" s="102" t="s">
        <v>167</v>
      </c>
      <c r="E368" s="102" t="s">
        <v>114</v>
      </c>
      <c r="F368" s="108">
        <v>28</v>
      </c>
      <c r="G368" s="190"/>
      <c r="H368" s="108" t="s">
        <v>166</v>
      </c>
      <c r="I368" s="196">
        <v>200</v>
      </c>
      <c r="J368" s="101"/>
      <c r="K368" s="203">
        <v>1</v>
      </c>
      <c r="L368" s="94">
        <f>SUMIFS(Invulblad!G:G,Invulblad!A:A,H368,Invulblad!B:B,I368)*K368</f>
        <v>0</v>
      </c>
      <c r="M368" s="94">
        <f t="shared" si="15"/>
        <v>0</v>
      </c>
      <c r="N368" s="94">
        <f t="shared" si="16"/>
        <v>0</v>
      </c>
      <c r="O368" s="95">
        <f t="shared" si="17"/>
        <v>0</v>
      </c>
      <c r="P368" s="205"/>
    </row>
    <row r="369" spans="1:16" ht="16.5" customHeight="1">
      <c r="A369" s="107" t="s">
        <v>445</v>
      </c>
      <c r="B369" s="107"/>
      <c r="C369" s="108" t="s">
        <v>614</v>
      </c>
      <c r="D369" s="102" t="s">
        <v>297</v>
      </c>
      <c r="E369" s="102" t="s">
        <v>114</v>
      </c>
      <c r="F369" s="108">
        <v>3</v>
      </c>
      <c r="G369" s="190"/>
      <c r="H369" s="108" t="s">
        <v>149</v>
      </c>
      <c r="I369" s="196">
        <v>200</v>
      </c>
      <c r="J369" s="101"/>
      <c r="K369" s="203">
        <v>1</v>
      </c>
      <c r="L369" s="94">
        <f>SUMIFS(Invulblad!G:G,Invulblad!A:A,H369,Invulblad!B:B,I369)*K369</f>
        <v>0</v>
      </c>
      <c r="M369" s="94">
        <f t="shared" si="15"/>
        <v>0</v>
      </c>
      <c r="N369" s="94">
        <f t="shared" si="16"/>
        <v>0</v>
      </c>
      <c r="O369" s="95">
        <f t="shared" si="17"/>
        <v>0</v>
      </c>
      <c r="P369" s="205"/>
    </row>
    <row r="370" spans="1:16" ht="16.5" customHeight="1">
      <c r="A370" s="107" t="s">
        <v>445</v>
      </c>
      <c r="B370" s="107"/>
      <c r="C370" s="108" t="s">
        <v>615</v>
      </c>
      <c r="D370" s="102" t="s">
        <v>94</v>
      </c>
      <c r="E370" s="102" t="s">
        <v>74</v>
      </c>
      <c r="F370" s="108">
        <v>8</v>
      </c>
      <c r="G370" s="190"/>
      <c r="H370" s="108" t="s">
        <v>93</v>
      </c>
      <c r="I370" s="196">
        <v>200</v>
      </c>
      <c r="J370" s="101"/>
      <c r="K370" s="203">
        <v>1</v>
      </c>
      <c r="L370" s="94">
        <f>SUMIFS(Invulblad!G:G,Invulblad!A:A,H370,Invulblad!B:B,I370)*K370</f>
        <v>0</v>
      </c>
      <c r="M370" s="94">
        <f t="shared" si="15"/>
        <v>0</v>
      </c>
      <c r="N370" s="94">
        <f t="shared" si="16"/>
        <v>0</v>
      </c>
      <c r="O370" s="95">
        <f t="shared" si="17"/>
        <v>0</v>
      </c>
      <c r="P370" s="205"/>
    </row>
    <row r="371" spans="1:16" ht="16.5" customHeight="1">
      <c r="A371" s="107" t="s">
        <v>445</v>
      </c>
      <c r="B371" s="107"/>
      <c r="C371" s="108" t="s">
        <v>616</v>
      </c>
      <c r="D371" s="102" t="s">
        <v>617</v>
      </c>
      <c r="E371" s="102" t="s">
        <v>74</v>
      </c>
      <c r="F371" s="108">
        <v>14</v>
      </c>
      <c r="G371" s="190"/>
      <c r="H371" s="108" t="s">
        <v>121</v>
      </c>
      <c r="I371" s="196">
        <v>200</v>
      </c>
      <c r="J371" s="101"/>
      <c r="K371" s="203">
        <v>1</v>
      </c>
      <c r="L371" s="94">
        <f>SUMIFS(Invulblad!G:G,Invulblad!A:A,H371,Invulblad!B:B,I371)*K371</f>
        <v>0</v>
      </c>
      <c r="M371" s="94">
        <f t="shared" si="15"/>
        <v>0</v>
      </c>
      <c r="N371" s="94">
        <f t="shared" si="16"/>
        <v>0</v>
      </c>
      <c r="O371" s="95">
        <f t="shared" si="17"/>
        <v>0</v>
      </c>
      <c r="P371" s="205"/>
    </row>
    <row r="372" spans="1:16" ht="16.5" customHeight="1">
      <c r="A372" s="107" t="s">
        <v>445</v>
      </c>
      <c r="B372" s="107"/>
      <c r="C372" s="108" t="s">
        <v>618</v>
      </c>
      <c r="D372" s="102" t="s">
        <v>167</v>
      </c>
      <c r="E372" s="102" t="s">
        <v>114</v>
      </c>
      <c r="F372" s="108">
        <v>1</v>
      </c>
      <c r="G372" s="190"/>
      <c r="H372" s="108" t="s">
        <v>166</v>
      </c>
      <c r="I372" s="196">
        <v>200</v>
      </c>
      <c r="J372" s="101"/>
      <c r="K372" s="203">
        <v>1</v>
      </c>
      <c r="L372" s="94">
        <f>SUMIFS(Invulblad!G:G,Invulblad!A:A,H372,Invulblad!B:B,I372)*K372</f>
        <v>0</v>
      </c>
      <c r="M372" s="94">
        <f t="shared" si="15"/>
        <v>0</v>
      </c>
      <c r="N372" s="94">
        <f t="shared" si="16"/>
        <v>0</v>
      </c>
      <c r="O372" s="95">
        <f t="shared" si="17"/>
        <v>0</v>
      </c>
      <c r="P372" s="205"/>
    </row>
    <row r="373" spans="1:16" ht="16.5" customHeight="1">
      <c r="A373" s="107" t="s">
        <v>445</v>
      </c>
      <c r="B373" s="107"/>
      <c r="C373" s="108" t="s">
        <v>619</v>
      </c>
      <c r="D373" s="102" t="s">
        <v>297</v>
      </c>
      <c r="E373" s="102" t="s">
        <v>114</v>
      </c>
      <c r="F373" s="108">
        <v>1</v>
      </c>
      <c r="G373" s="190"/>
      <c r="H373" s="108" t="s">
        <v>149</v>
      </c>
      <c r="I373" s="196">
        <v>200</v>
      </c>
      <c r="J373" s="101"/>
      <c r="K373" s="203">
        <v>1</v>
      </c>
      <c r="L373" s="94">
        <f>SUMIFS(Invulblad!G:G,Invulblad!A:A,H373,Invulblad!B:B,I373)*K373</f>
        <v>0</v>
      </c>
      <c r="M373" s="94">
        <f t="shared" si="15"/>
        <v>0</v>
      </c>
      <c r="N373" s="94">
        <f t="shared" si="16"/>
        <v>0</v>
      </c>
      <c r="O373" s="95">
        <f t="shared" si="17"/>
        <v>0</v>
      </c>
      <c r="P373" s="205"/>
    </row>
    <row r="374" spans="1:16" ht="16.5" customHeight="1">
      <c r="A374" s="107" t="s">
        <v>445</v>
      </c>
      <c r="B374" s="107"/>
      <c r="C374" s="108" t="s">
        <v>620</v>
      </c>
      <c r="D374" s="102" t="s">
        <v>111</v>
      </c>
      <c r="E374" s="102" t="s">
        <v>114</v>
      </c>
      <c r="F374" s="108">
        <v>32</v>
      </c>
      <c r="G374" s="190"/>
      <c r="H374" s="108" t="s">
        <v>113</v>
      </c>
      <c r="I374" s="196">
        <v>200</v>
      </c>
      <c r="J374" s="101"/>
      <c r="K374" s="203">
        <v>1</v>
      </c>
      <c r="L374" s="94">
        <f>SUMIFS(Invulblad!G:G,Invulblad!A:A,H374,Invulblad!B:B,I374)*K374</f>
        <v>0</v>
      </c>
      <c r="M374" s="94">
        <f t="shared" si="15"/>
        <v>0</v>
      </c>
      <c r="N374" s="94">
        <f t="shared" si="16"/>
        <v>0</v>
      </c>
      <c r="O374" s="95">
        <f t="shared" si="17"/>
        <v>0</v>
      </c>
      <c r="P374" s="205"/>
    </row>
    <row r="375" spans="1:16" ht="16.5" customHeight="1">
      <c r="A375" s="107" t="s">
        <v>445</v>
      </c>
      <c r="B375" s="107"/>
      <c r="C375" s="108" t="s">
        <v>621</v>
      </c>
      <c r="D375" s="102" t="s">
        <v>167</v>
      </c>
      <c r="E375" s="102" t="s">
        <v>114</v>
      </c>
      <c r="F375" s="108">
        <v>34</v>
      </c>
      <c r="G375" s="190"/>
      <c r="H375" s="108" t="s">
        <v>166</v>
      </c>
      <c r="I375" s="196">
        <v>200</v>
      </c>
      <c r="J375" s="101"/>
      <c r="K375" s="203">
        <v>1</v>
      </c>
      <c r="L375" s="94">
        <f>SUMIFS(Invulblad!G:G,Invulblad!A:A,H375,Invulblad!B:B,I375)*K375</f>
        <v>0</v>
      </c>
      <c r="M375" s="94">
        <f t="shared" si="15"/>
        <v>0</v>
      </c>
      <c r="N375" s="94">
        <f t="shared" si="16"/>
        <v>0</v>
      </c>
      <c r="O375" s="95">
        <f t="shared" si="17"/>
        <v>0</v>
      </c>
      <c r="P375" s="205"/>
    </row>
    <row r="376" spans="1:16" ht="16.5" customHeight="1">
      <c r="A376" s="107" t="s">
        <v>445</v>
      </c>
      <c r="B376" s="107"/>
      <c r="C376" s="108" t="s">
        <v>622</v>
      </c>
      <c r="D376" s="102" t="s">
        <v>297</v>
      </c>
      <c r="E376" s="102" t="s">
        <v>114</v>
      </c>
      <c r="F376" s="108">
        <v>3</v>
      </c>
      <c r="G376" s="190"/>
      <c r="H376" s="108" t="s">
        <v>149</v>
      </c>
      <c r="I376" s="196">
        <v>200</v>
      </c>
      <c r="J376" s="101"/>
      <c r="K376" s="203">
        <v>1</v>
      </c>
      <c r="L376" s="94">
        <f>SUMIFS(Invulblad!G:G,Invulblad!A:A,H376,Invulblad!B:B,I376)*K376</f>
        <v>0</v>
      </c>
      <c r="M376" s="94">
        <f t="shared" si="15"/>
        <v>0</v>
      </c>
      <c r="N376" s="94">
        <f t="shared" si="16"/>
        <v>0</v>
      </c>
      <c r="O376" s="95">
        <f t="shared" si="17"/>
        <v>0</v>
      </c>
      <c r="P376" s="205"/>
    </row>
    <row r="377" spans="1:16" ht="16.5" customHeight="1">
      <c r="A377" s="107" t="s">
        <v>445</v>
      </c>
      <c r="B377" s="107"/>
      <c r="C377" s="108" t="s">
        <v>623</v>
      </c>
      <c r="D377" s="102" t="s">
        <v>167</v>
      </c>
      <c r="E377" s="102" t="s">
        <v>114</v>
      </c>
      <c r="F377" s="108">
        <v>1</v>
      </c>
      <c r="G377" s="190"/>
      <c r="H377" s="108" t="s">
        <v>166</v>
      </c>
      <c r="I377" s="196">
        <v>200</v>
      </c>
      <c r="J377" s="101"/>
      <c r="K377" s="203">
        <v>1</v>
      </c>
      <c r="L377" s="94">
        <f>SUMIFS(Invulblad!G:G,Invulblad!A:A,H377,Invulblad!B:B,I377)*K377</f>
        <v>0</v>
      </c>
      <c r="M377" s="94">
        <f t="shared" si="15"/>
        <v>0</v>
      </c>
      <c r="N377" s="94">
        <f t="shared" si="16"/>
        <v>0</v>
      </c>
      <c r="O377" s="95">
        <f t="shared" si="17"/>
        <v>0</v>
      </c>
      <c r="P377" s="205"/>
    </row>
    <row r="378" spans="1:16" ht="16.5" customHeight="1">
      <c r="A378" s="107" t="s">
        <v>445</v>
      </c>
      <c r="B378" s="107"/>
      <c r="C378" s="108" t="s">
        <v>624</v>
      </c>
      <c r="D378" s="102" t="s">
        <v>94</v>
      </c>
      <c r="E378" s="102" t="s">
        <v>74</v>
      </c>
      <c r="F378" s="108">
        <v>14</v>
      </c>
      <c r="G378" s="190"/>
      <c r="H378" s="108" t="s">
        <v>93</v>
      </c>
      <c r="I378" s="196">
        <v>200</v>
      </c>
      <c r="J378" s="101"/>
      <c r="K378" s="203">
        <v>1</v>
      </c>
      <c r="L378" s="94">
        <f>SUMIFS(Invulblad!G:G,Invulblad!A:A,H378,Invulblad!B:B,I378)*K378</f>
        <v>0</v>
      </c>
      <c r="M378" s="94">
        <f t="shared" si="15"/>
        <v>0</v>
      </c>
      <c r="N378" s="94">
        <f t="shared" si="16"/>
        <v>0</v>
      </c>
      <c r="O378" s="95">
        <f t="shared" si="17"/>
        <v>0</v>
      </c>
      <c r="P378" s="205"/>
    </row>
    <row r="379" spans="1:16" ht="16.5" customHeight="1">
      <c r="A379" s="107" t="s">
        <v>445</v>
      </c>
      <c r="B379" s="107"/>
      <c r="C379" s="108" t="s">
        <v>625</v>
      </c>
      <c r="D379" s="102" t="s">
        <v>145</v>
      </c>
      <c r="E379" s="102" t="s">
        <v>81</v>
      </c>
      <c r="F379" s="108">
        <v>68</v>
      </c>
      <c r="G379" s="190"/>
      <c r="H379" s="108" t="s">
        <v>144</v>
      </c>
      <c r="I379" s="196">
        <v>200</v>
      </c>
      <c r="J379" s="101"/>
      <c r="K379" s="203">
        <v>1</v>
      </c>
      <c r="L379" s="94">
        <f>SUMIFS(Invulblad!G:G,Invulblad!A:A,H379,Invulblad!B:B,I379)*K379</f>
        <v>0</v>
      </c>
      <c r="M379" s="94">
        <f t="shared" si="15"/>
        <v>0</v>
      </c>
      <c r="N379" s="94">
        <f t="shared" si="16"/>
        <v>0</v>
      </c>
      <c r="O379" s="95">
        <f t="shared" si="17"/>
        <v>0</v>
      </c>
      <c r="P379" s="205"/>
    </row>
    <row r="380" spans="1:16" ht="16.5" customHeight="1">
      <c r="A380" s="107" t="s">
        <v>445</v>
      </c>
      <c r="B380" s="107"/>
      <c r="C380" s="108" t="s">
        <v>626</v>
      </c>
      <c r="D380" s="102" t="s">
        <v>94</v>
      </c>
      <c r="E380" s="102" t="s">
        <v>81</v>
      </c>
      <c r="F380" s="108">
        <v>61</v>
      </c>
      <c r="G380" s="190"/>
      <c r="H380" s="108" t="s">
        <v>95</v>
      </c>
      <c r="I380" s="196">
        <v>200</v>
      </c>
      <c r="J380" s="101"/>
      <c r="K380" s="203">
        <v>1</v>
      </c>
      <c r="L380" s="94">
        <f>SUMIFS(Invulblad!G:G,Invulblad!A:A,H380,Invulblad!B:B,I380)*K380</f>
        <v>0</v>
      </c>
      <c r="M380" s="94">
        <f t="shared" si="15"/>
        <v>0</v>
      </c>
      <c r="N380" s="94">
        <f t="shared" si="16"/>
        <v>0</v>
      </c>
      <c r="O380" s="95">
        <f t="shared" si="17"/>
        <v>0</v>
      </c>
      <c r="P380" s="205"/>
    </row>
    <row r="381" spans="1:16" ht="16.5" customHeight="1">
      <c r="A381" s="107" t="s">
        <v>445</v>
      </c>
      <c r="B381" s="107"/>
      <c r="C381" s="108" t="s">
        <v>627</v>
      </c>
      <c r="D381" s="102" t="s">
        <v>628</v>
      </c>
      <c r="E381" s="102" t="s">
        <v>81</v>
      </c>
      <c r="F381" s="108">
        <v>25</v>
      </c>
      <c r="G381" s="190"/>
      <c r="H381" s="108" t="s">
        <v>117</v>
      </c>
      <c r="I381" s="196">
        <v>120</v>
      </c>
      <c r="J381" s="101"/>
      <c r="K381" s="203">
        <v>1</v>
      </c>
      <c r="L381" s="94">
        <f>SUMIFS(Invulblad!G:G,Invulblad!A:A,H381,Invulblad!B:B,I381)*K381</f>
        <v>0</v>
      </c>
      <c r="M381" s="94">
        <f t="shared" si="15"/>
        <v>0</v>
      </c>
      <c r="N381" s="94">
        <f t="shared" si="16"/>
        <v>0</v>
      </c>
      <c r="O381" s="95">
        <f t="shared" si="17"/>
        <v>0</v>
      </c>
      <c r="P381" s="205"/>
    </row>
    <row r="382" spans="1:16" ht="16.5" customHeight="1">
      <c r="A382" s="107" t="s">
        <v>445</v>
      </c>
      <c r="B382" s="107"/>
      <c r="C382" s="108" t="s">
        <v>629</v>
      </c>
      <c r="D382" s="102" t="s">
        <v>297</v>
      </c>
      <c r="E382" s="102" t="s">
        <v>114</v>
      </c>
      <c r="F382" s="108">
        <v>6</v>
      </c>
      <c r="G382" s="190"/>
      <c r="H382" s="108" t="s">
        <v>149</v>
      </c>
      <c r="I382" s="196">
        <v>200</v>
      </c>
      <c r="J382" s="101"/>
      <c r="K382" s="203">
        <v>1</v>
      </c>
      <c r="L382" s="94">
        <f>SUMIFS(Invulblad!G:G,Invulblad!A:A,H382,Invulblad!B:B,I382)*K382</f>
        <v>0</v>
      </c>
      <c r="M382" s="94">
        <f t="shared" si="15"/>
        <v>0</v>
      </c>
      <c r="N382" s="94">
        <f t="shared" si="16"/>
        <v>0</v>
      </c>
      <c r="O382" s="95">
        <f t="shared" si="17"/>
        <v>0</v>
      </c>
      <c r="P382" s="205"/>
    </row>
    <row r="383" spans="1:16" ht="16.5" customHeight="1">
      <c r="A383" s="107" t="s">
        <v>445</v>
      </c>
      <c r="B383" s="107"/>
      <c r="C383" s="108" t="s">
        <v>630</v>
      </c>
      <c r="D383" s="102" t="s">
        <v>203</v>
      </c>
      <c r="E383" s="102" t="s">
        <v>107</v>
      </c>
      <c r="F383" s="108">
        <v>2</v>
      </c>
      <c r="G383" s="190"/>
      <c r="H383" s="108" t="s">
        <v>105</v>
      </c>
      <c r="I383" s="196">
        <v>200</v>
      </c>
      <c r="J383" s="101"/>
      <c r="K383" s="203">
        <v>1</v>
      </c>
      <c r="L383" s="94">
        <f>SUMIFS(Invulblad!G:G,Invulblad!A:A,H383,Invulblad!B:B,I383)*K383</f>
        <v>0</v>
      </c>
      <c r="M383" s="94">
        <f t="shared" si="15"/>
        <v>0</v>
      </c>
      <c r="N383" s="94">
        <f t="shared" si="16"/>
        <v>0</v>
      </c>
      <c r="O383" s="95">
        <f t="shared" si="17"/>
        <v>0</v>
      </c>
      <c r="P383" s="205"/>
    </row>
    <row r="384" spans="1:16" ht="16.5" customHeight="1">
      <c r="A384" s="107" t="s">
        <v>445</v>
      </c>
      <c r="B384" s="107"/>
      <c r="C384" s="108" t="s">
        <v>631</v>
      </c>
      <c r="D384" s="102" t="s">
        <v>116</v>
      </c>
      <c r="E384" s="98" t="s">
        <v>81</v>
      </c>
      <c r="F384" s="108">
        <v>24</v>
      </c>
      <c r="G384" s="190"/>
      <c r="H384" s="108" t="s">
        <v>117</v>
      </c>
      <c r="I384" s="196">
        <v>120</v>
      </c>
      <c r="J384" s="101"/>
      <c r="K384" s="203">
        <v>1</v>
      </c>
      <c r="L384" s="94">
        <f>SUMIFS(Invulblad!G:G,Invulblad!A:A,H384,Invulblad!B:B,I384)*K384</f>
        <v>0</v>
      </c>
      <c r="M384" s="94">
        <f t="shared" si="15"/>
        <v>0</v>
      </c>
      <c r="N384" s="94">
        <f t="shared" si="16"/>
        <v>0</v>
      </c>
      <c r="O384" s="95">
        <f t="shared" si="17"/>
        <v>0</v>
      </c>
      <c r="P384" s="205"/>
    </row>
    <row r="385" spans="1:16" ht="16.5" customHeight="1">
      <c r="A385" s="107" t="s">
        <v>445</v>
      </c>
      <c r="B385" s="107"/>
      <c r="C385" s="108" t="s">
        <v>632</v>
      </c>
      <c r="D385" s="102" t="s">
        <v>116</v>
      </c>
      <c r="E385" s="102" t="s">
        <v>81</v>
      </c>
      <c r="F385" s="108">
        <v>18</v>
      </c>
      <c r="G385" s="190"/>
      <c r="H385" s="108" t="s">
        <v>117</v>
      </c>
      <c r="I385" s="196">
        <v>120</v>
      </c>
      <c r="J385" s="101"/>
      <c r="K385" s="203">
        <v>1</v>
      </c>
      <c r="L385" s="94">
        <f>SUMIFS(Invulblad!G:G,Invulblad!A:A,H385,Invulblad!B:B,I385)*K385</f>
        <v>0</v>
      </c>
      <c r="M385" s="94">
        <f t="shared" si="15"/>
        <v>0</v>
      </c>
      <c r="N385" s="94">
        <f t="shared" si="16"/>
        <v>0</v>
      </c>
      <c r="O385" s="95">
        <f t="shared" si="17"/>
        <v>0</v>
      </c>
      <c r="P385" s="205"/>
    </row>
    <row r="386" spans="1:16" ht="16.5" customHeight="1">
      <c r="A386" s="107" t="s">
        <v>445</v>
      </c>
      <c r="B386" s="107"/>
      <c r="C386" s="108" t="s">
        <v>633</v>
      </c>
      <c r="D386" s="102" t="s">
        <v>116</v>
      </c>
      <c r="E386" s="102" t="s">
        <v>81</v>
      </c>
      <c r="F386" s="108">
        <v>18</v>
      </c>
      <c r="G386" s="190"/>
      <c r="H386" s="108" t="s">
        <v>117</v>
      </c>
      <c r="I386" s="196">
        <v>120</v>
      </c>
      <c r="J386" s="101"/>
      <c r="K386" s="203">
        <v>1</v>
      </c>
      <c r="L386" s="94">
        <f>SUMIFS(Invulblad!G:G,Invulblad!A:A,H386,Invulblad!B:B,I386)*K386</f>
        <v>0</v>
      </c>
      <c r="M386" s="94">
        <f t="shared" si="15"/>
        <v>0</v>
      </c>
      <c r="N386" s="94">
        <f t="shared" si="16"/>
        <v>0</v>
      </c>
      <c r="O386" s="95">
        <f t="shared" si="17"/>
        <v>0</v>
      </c>
      <c r="P386" s="205"/>
    </row>
    <row r="387" spans="1:16" ht="16.5" customHeight="1">
      <c r="A387" s="107" t="s">
        <v>445</v>
      </c>
      <c r="B387" s="107"/>
      <c r="C387" s="108" t="s">
        <v>634</v>
      </c>
      <c r="D387" s="102" t="s">
        <v>116</v>
      </c>
      <c r="E387" s="102" t="s">
        <v>81</v>
      </c>
      <c r="F387" s="108">
        <v>18</v>
      </c>
      <c r="G387" s="190"/>
      <c r="H387" s="108" t="s">
        <v>117</v>
      </c>
      <c r="I387" s="196">
        <v>120</v>
      </c>
      <c r="J387" s="101"/>
      <c r="K387" s="203">
        <v>1</v>
      </c>
      <c r="L387" s="94">
        <f>SUMIFS(Invulblad!G:G,Invulblad!A:A,H387,Invulblad!B:B,I387)*K387</f>
        <v>0</v>
      </c>
      <c r="M387" s="94">
        <f t="shared" si="15"/>
        <v>0</v>
      </c>
      <c r="N387" s="94">
        <f t="shared" si="16"/>
        <v>0</v>
      </c>
      <c r="O387" s="95">
        <f t="shared" si="17"/>
        <v>0</v>
      </c>
      <c r="P387" s="205"/>
    </row>
    <row r="388" spans="1:16" ht="16.5" customHeight="1">
      <c r="A388" s="107" t="s">
        <v>445</v>
      </c>
      <c r="B388" s="107"/>
      <c r="C388" s="108" t="s">
        <v>635</v>
      </c>
      <c r="D388" s="102" t="s">
        <v>116</v>
      </c>
      <c r="E388" s="102" t="s">
        <v>81</v>
      </c>
      <c r="F388" s="108">
        <v>24</v>
      </c>
      <c r="G388" s="190"/>
      <c r="H388" s="108" t="s">
        <v>117</v>
      </c>
      <c r="I388" s="196">
        <v>120</v>
      </c>
      <c r="J388" s="101"/>
      <c r="K388" s="203">
        <v>1</v>
      </c>
      <c r="L388" s="94">
        <f>SUMIFS(Invulblad!G:G,Invulblad!A:A,H388,Invulblad!B:B,I388)*K388</f>
        <v>0</v>
      </c>
      <c r="M388" s="94">
        <f t="shared" si="15"/>
        <v>0</v>
      </c>
      <c r="N388" s="94">
        <f t="shared" si="16"/>
        <v>0</v>
      </c>
      <c r="O388" s="95">
        <f t="shared" si="17"/>
        <v>0</v>
      </c>
      <c r="P388" s="205"/>
    </row>
    <row r="389" spans="1:16" ht="16.5" customHeight="1">
      <c r="A389" s="107" t="s">
        <v>445</v>
      </c>
      <c r="B389" s="107"/>
      <c r="C389" s="108" t="s">
        <v>636</v>
      </c>
      <c r="D389" s="102" t="s">
        <v>637</v>
      </c>
      <c r="E389" s="102" t="s">
        <v>78</v>
      </c>
      <c r="F389" s="108">
        <v>154</v>
      </c>
      <c r="G389" s="190"/>
      <c r="H389" s="100" t="s">
        <v>76</v>
      </c>
      <c r="I389" s="197">
        <v>200</v>
      </c>
      <c r="J389" s="101"/>
      <c r="K389" s="203">
        <v>1</v>
      </c>
      <c r="L389" s="94">
        <f>SUMIFS(Invulblad!G:G,Invulblad!A:A,H389,Invulblad!B:B,I389)*K389</f>
        <v>0</v>
      </c>
      <c r="M389" s="94">
        <f t="shared" si="15"/>
        <v>0</v>
      </c>
      <c r="N389" s="94">
        <f t="shared" si="16"/>
        <v>0</v>
      </c>
      <c r="O389" s="95">
        <f t="shared" si="17"/>
        <v>0</v>
      </c>
      <c r="P389" s="205"/>
    </row>
    <row r="390" spans="1:16" ht="16.5" customHeight="1">
      <c r="A390" s="107" t="s">
        <v>445</v>
      </c>
      <c r="B390" s="107"/>
      <c r="C390" s="108" t="s">
        <v>638</v>
      </c>
      <c r="D390" s="102" t="s">
        <v>73</v>
      </c>
      <c r="E390" s="102" t="s">
        <v>74</v>
      </c>
      <c r="F390" s="108">
        <v>556</v>
      </c>
      <c r="G390" s="190"/>
      <c r="H390" s="108" t="s">
        <v>72</v>
      </c>
      <c r="I390" s="196">
        <v>200</v>
      </c>
      <c r="J390" s="101"/>
      <c r="K390" s="203">
        <v>1</v>
      </c>
      <c r="L390" s="94">
        <f>SUMIFS(Invulblad!G:G,Invulblad!A:A,H390,Invulblad!B:B,I390)*K390</f>
        <v>0</v>
      </c>
      <c r="M390" s="94">
        <f t="shared" si="15"/>
        <v>0</v>
      </c>
      <c r="N390" s="94">
        <f t="shared" si="16"/>
        <v>0</v>
      </c>
      <c r="O390" s="95">
        <f t="shared" si="17"/>
        <v>0</v>
      </c>
      <c r="P390" s="205"/>
    </row>
    <row r="391" spans="1:16" ht="16.5" customHeight="1">
      <c r="A391" s="107" t="s">
        <v>445</v>
      </c>
      <c r="B391" s="107"/>
      <c r="C391" s="108" t="s">
        <v>639</v>
      </c>
      <c r="D391" s="102" t="s">
        <v>485</v>
      </c>
      <c r="E391" s="102" t="s">
        <v>102</v>
      </c>
      <c r="F391" s="108">
        <v>113</v>
      </c>
      <c r="G391" s="190"/>
      <c r="H391" s="108" t="s">
        <v>101</v>
      </c>
      <c r="I391" s="196">
        <v>200</v>
      </c>
      <c r="J391" s="101"/>
      <c r="K391" s="203">
        <v>1</v>
      </c>
      <c r="L391" s="94">
        <f>SUMIFS(Invulblad!G:G,Invulblad!A:A,H391,Invulblad!B:B,I391)*K391</f>
        <v>0</v>
      </c>
      <c r="M391" s="94">
        <f t="shared" si="15"/>
        <v>0</v>
      </c>
      <c r="N391" s="94">
        <f t="shared" si="16"/>
        <v>0</v>
      </c>
      <c r="O391" s="95">
        <f t="shared" si="17"/>
        <v>0</v>
      </c>
      <c r="P391" s="205"/>
    </row>
    <row r="392" spans="1:16" ht="16.5" customHeight="1">
      <c r="A392" s="107" t="s">
        <v>640</v>
      </c>
      <c r="B392" s="107"/>
      <c r="C392" s="108" t="s">
        <v>641</v>
      </c>
      <c r="D392" s="102" t="s">
        <v>642</v>
      </c>
      <c r="E392" s="102" t="s">
        <v>86</v>
      </c>
      <c r="F392" s="108">
        <v>25</v>
      </c>
      <c r="G392" s="190"/>
      <c r="H392" s="108" t="s">
        <v>90</v>
      </c>
      <c r="I392" s="196">
        <v>200</v>
      </c>
      <c r="J392" s="101"/>
      <c r="K392" s="203">
        <v>1</v>
      </c>
      <c r="L392" s="94">
        <f>SUMIFS(Invulblad!G:G,Invulblad!A:A,H392,Invulblad!B:B,I392)*K392</f>
        <v>0</v>
      </c>
      <c r="M392" s="94">
        <f t="shared" si="15"/>
        <v>0</v>
      </c>
      <c r="N392" s="94">
        <f t="shared" si="16"/>
        <v>0</v>
      </c>
      <c r="O392" s="95">
        <f t="shared" si="17"/>
        <v>0</v>
      </c>
      <c r="P392" s="205"/>
    </row>
    <row r="393" spans="1:16" ht="16.5" customHeight="1">
      <c r="A393" s="107" t="s">
        <v>640</v>
      </c>
      <c r="B393" s="107"/>
      <c r="C393" s="108" t="s">
        <v>643</v>
      </c>
      <c r="D393" s="102" t="s">
        <v>644</v>
      </c>
      <c r="E393" s="102" t="s">
        <v>86</v>
      </c>
      <c r="F393" s="108">
        <v>28</v>
      </c>
      <c r="G393" s="190"/>
      <c r="H393" s="108" t="s">
        <v>117</v>
      </c>
      <c r="I393" s="196">
        <v>120</v>
      </c>
      <c r="J393" s="101"/>
      <c r="K393" s="203">
        <v>1</v>
      </c>
      <c r="L393" s="94">
        <f>SUMIFS(Invulblad!G:G,Invulblad!A:A,H393,Invulblad!B:B,I393)*K393</f>
        <v>0</v>
      </c>
      <c r="M393" s="94">
        <f t="shared" si="15"/>
        <v>0</v>
      </c>
      <c r="N393" s="94">
        <f t="shared" si="16"/>
        <v>0</v>
      </c>
      <c r="O393" s="95">
        <f t="shared" si="17"/>
        <v>0</v>
      </c>
      <c r="P393" s="205"/>
    </row>
    <row r="394" spans="1:16" ht="16.5" customHeight="1">
      <c r="A394" s="107" t="s">
        <v>640</v>
      </c>
      <c r="B394" s="107"/>
      <c r="C394" s="108" t="s">
        <v>645</v>
      </c>
      <c r="D394" s="102" t="s">
        <v>646</v>
      </c>
      <c r="E394" s="102" t="s">
        <v>86</v>
      </c>
      <c r="F394" s="108">
        <v>33</v>
      </c>
      <c r="G394" s="190"/>
      <c r="H394" s="108" t="s">
        <v>123</v>
      </c>
      <c r="I394" s="196">
        <v>200</v>
      </c>
      <c r="J394" s="101"/>
      <c r="K394" s="203">
        <v>1</v>
      </c>
      <c r="L394" s="94">
        <f>SUMIFS(Invulblad!G:G,Invulblad!A:A,H394,Invulblad!B:B,I394)*K394</f>
        <v>0</v>
      </c>
      <c r="M394" s="94">
        <f t="shared" si="15"/>
        <v>0</v>
      </c>
      <c r="N394" s="94">
        <f t="shared" si="16"/>
        <v>0</v>
      </c>
      <c r="O394" s="95">
        <f t="shared" si="17"/>
        <v>0</v>
      </c>
      <c r="P394" s="205"/>
    </row>
    <row r="395" spans="1:16" ht="16.5" customHeight="1">
      <c r="A395" s="107" t="s">
        <v>640</v>
      </c>
      <c r="B395" s="107"/>
      <c r="C395" s="108" t="s">
        <v>647</v>
      </c>
      <c r="D395" s="102" t="s">
        <v>648</v>
      </c>
      <c r="E395" s="102" t="s">
        <v>86</v>
      </c>
      <c r="F395" s="108">
        <v>74</v>
      </c>
      <c r="G395" s="190"/>
      <c r="H395" s="108" t="s">
        <v>95</v>
      </c>
      <c r="I395" s="196">
        <v>200</v>
      </c>
      <c r="J395" s="101"/>
      <c r="K395" s="203">
        <v>1</v>
      </c>
      <c r="L395" s="94">
        <f>SUMIFS(Invulblad!G:G,Invulblad!A:A,H395,Invulblad!B:B,I395)*K395</f>
        <v>0</v>
      </c>
      <c r="M395" s="94">
        <f t="shared" si="15"/>
        <v>0</v>
      </c>
      <c r="N395" s="94">
        <f t="shared" si="16"/>
        <v>0</v>
      </c>
      <c r="O395" s="95">
        <f t="shared" si="17"/>
        <v>0</v>
      </c>
      <c r="P395" s="205"/>
    </row>
    <row r="396" spans="1:16" ht="16.5" customHeight="1">
      <c r="A396" s="107" t="s">
        <v>640</v>
      </c>
      <c r="B396" s="107"/>
      <c r="C396" s="108" t="s">
        <v>197</v>
      </c>
      <c r="D396" s="102" t="s">
        <v>649</v>
      </c>
      <c r="E396" s="102" t="s">
        <v>650</v>
      </c>
      <c r="F396" s="108"/>
      <c r="G396" s="190">
        <v>9</v>
      </c>
      <c r="H396" s="108" t="s">
        <v>130</v>
      </c>
      <c r="I396" s="196" t="s">
        <v>75</v>
      </c>
      <c r="J396" s="101"/>
      <c r="K396" s="203">
        <v>1</v>
      </c>
      <c r="L396" s="94">
        <f>SUMIFS(Invulblad!G:G,Invulblad!A:A,H396,Invulblad!B:B,I396)*K396</f>
        <v>0</v>
      </c>
      <c r="M396" s="94">
        <f t="shared" ref="M396:M459" si="18">+L396*F396</f>
        <v>0</v>
      </c>
      <c r="N396" s="94">
        <f t="shared" ref="N396:N459" si="19">N$9</f>
        <v>0</v>
      </c>
      <c r="O396" s="95">
        <f t="shared" ref="O396:O459" si="20">+N396*M396</f>
        <v>0</v>
      </c>
      <c r="P396" s="205"/>
    </row>
    <row r="397" spans="1:16" ht="16.5" customHeight="1">
      <c r="A397" s="107" t="s">
        <v>640</v>
      </c>
      <c r="B397" s="107"/>
      <c r="C397" s="108" t="s">
        <v>651</v>
      </c>
      <c r="D397" s="102" t="s">
        <v>94</v>
      </c>
      <c r="E397" s="102" t="s">
        <v>112</v>
      </c>
      <c r="F397" s="108">
        <v>65</v>
      </c>
      <c r="G397" s="190"/>
      <c r="H397" s="108" t="s">
        <v>93</v>
      </c>
      <c r="I397" s="196">
        <v>200</v>
      </c>
      <c r="J397" s="101"/>
      <c r="K397" s="203">
        <v>1</v>
      </c>
      <c r="L397" s="94">
        <f>SUMIFS(Invulblad!G:G,Invulblad!A:A,H397,Invulblad!B:B,I397)*K397</f>
        <v>0</v>
      </c>
      <c r="M397" s="94">
        <f t="shared" si="18"/>
        <v>0</v>
      </c>
      <c r="N397" s="94">
        <f t="shared" si="19"/>
        <v>0</v>
      </c>
      <c r="O397" s="95">
        <f t="shared" si="20"/>
        <v>0</v>
      </c>
      <c r="P397" s="205"/>
    </row>
    <row r="398" spans="1:16" ht="16.5" customHeight="1">
      <c r="A398" s="96" t="s">
        <v>640</v>
      </c>
      <c r="B398" s="96"/>
      <c r="C398" s="97" t="s">
        <v>651</v>
      </c>
      <c r="D398" s="98" t="s">
        <v>94</v>
      </c>
      <c r="E398" s="98" t="s">
        <v>112</v>
      </c>
      <c r="F398" s="99">
        <v>27</v>
      </c>
      <c r="G398" s="192"/>
      <c r="H398" s="100" t="s">
        <v>93</v>
      </c>
      <c r="I398" s="197">
        <v>200</v>
      </c>
      <c r="J398" s="101"/>
      <c r="K398" s="203">
        <v>1</v>
      </c>
      <c r="L398" s="94">
        <f>SUMIFS(Invulblad!G:G,Invulblad!A:A,H398,Invulblad!B:B,I398)*K398</f>
        <v>0</v>
      </c>
      <c r="M398" s="94">
        <f t="shared" si="18"/>
        <v>0</v>
      </c>
      <c r="N398" s="94">
        <f t="shared" si="19"/>
        <v>0</v>
      </c>
      <c r="O398" s="95">
        <f t="shared" si="20"/>
        <v>0</v>
      </c>
      <c r="P398" s="205"/>
    </row>
    <row r="399" spans="1:16" ht="16.5" customHeight="1">
      <c r="A399" s="96" t="s">
        <v>640</v>
      </c>
      <c r="B399" s="96"/>
      <c r="C399" s="97" t="s">
        <v>199</v>
      </c>
      <c r="D399" s="98" t="s">
        <v>94</v>
      </c>
      <c r="E399" s="98" t="s">
        <v>112</v>
      </c>
      <c r="F399" s="99">
        <v>31</v>
      </c>
      <c r="G399" s="192"/>
      <c r="H399" s="100" t="s">
        <v>93</v>
      </c>
      <c r="I399" s="197">
        <v>200</v>
      </c>
      <c r="J399" s="101"/>
      <c r="K399" s="203">
        <v>1</v>
      </c>
      <c r="L399" s="94">
        <f>SUMIFS(Invulblad!G:G,Invulblad!A:A,H399,Invulblad!B:B,I399)*K399</f>
        <v>0</v>
      </c>
      <c r="M399" s="94">
        <f t="shared" si="18"/>
        <v>0</v>
      </c>
      <c r="N399" s="94">
        <f t="shared" si="19"/>
        <v>0</v>
      </c>
      <c r="O399" s="95">
        <f t="shared" si="20"/>
        <v>0</v>
      </c>
      <c r="P399" s="205"/>
    </row>
    <row r="400" spans="1:16" ht="16.5" customHeight="1">
      <c r="A400" s="96" t="s">
        <v>640</v>
      </c>
      <c r="B400" s="96"/>
      <c r="C400" s="97" t="s">
        <v>652</v>
      </c>
      <c r="D400" s="98" t="s">
        <v>80</v>
      </c>
      <c r="E400" s="98" t="s">
        <v>86</v>
      </c>
      <c r="F400" s="99">
        <v>90</v>
      </c>
      <c r="G400" s="192"/>
      <c r="H400" s="100" t="s">
        <v>79</v>
      </c>
      <c r="I400" s="197">
        <v>200</v>
      </c>
      <c r="J400" s="101"/>
      <c r="K400" s="203">
        <v>1</v>
      </c>
      <c r="L400" s="94">
        <f>SUMIFS(Invulblad!G:G,Invulblad!A:A,H400,Invulblad!B:B,I400)*K400</f>
        <v>0</v>
      </c>
      <c r="M400" s="94">
        <f t="shared" si="18"/>
        <v>0</v>
      </c>
      <c r="N400" s="94">
        <f t="shared" si="19"/>
        <v>0</v>
      </c>
      <c r="O400" s="95">
        <f t="shared" si="20"/>
        <v>0</v>
      </c>
      <c r="P400" s="205"/>
    </row>
    <row r="401" spans="1:16" ht="16.5" customHeight="1">
      <c r="A401" s="96" t="s">
        <v>640</v>
      </c>
      <c r="B401" s="96"/>
      <c r="C401" s="97" t="s">
        <v>653</v>
      </c>
      <c r="D401" s="98" t="s">
        <v>85</v>
      </c>
      <c r="E401" s="98" t="s">
        <v>86</v>
      </c>
      <c r="F401" s="99">
        <v>60</v>
      </c>
      <c r="G401" s="191"/>
      <c r="H401" s="100" t="s">
        <v>84</v>
      </c>
      <c r="I401" s="197">
        <v>200</v>
      </c>
      <c r="J401" s="101"/>
      <c r="K401" s="203">
        <v>1</v>
      </c>
      <c r="L401" s="94">
        <f>SUMIFS(Invulblad!G:G,Invulblad!A:A,H401,Invulblad!B:B,I401)*K401</f>
        <v>0</v>
      </c>
      <c r="M401" s="94">
        <f t="shared" si="18"/>
        <v>0</v>
      </c>
      <c r="N401" s="94">
        <f t="shared" si="19"/>
        <v>0</v>
      </c>
      <c r="O401" s="95">
        <f t="shared" si="20"/>
        <v>0</v>
      </c>
      <c r="P401" s="205"/>
    </row>
    <row r="402" spans="1:16" ht="16.5" customHeight="1">
      <c r="A402" s="96" t="s">
        <v>640</v>
      </c>
      <c r="B402" s="96"/>
      <c r="C402" s="97" t="s">
        <v>654</v>
      </c>
      <c r="D402" s="98" t="s">
        <v>655</v>
      </c>
      <c r="E402" s="98" t="s">
        <v>114</v>
      </c>
      <c r="F402" s="99"/>
      <c r="G402" s="191">
        <v>11</v>
      </c>
      <c r="H402" s="100" t="s">
        <v>128</v>
      </c>
      <c r="I402" s="197" t="s">
        <v>75</v>
      </c>
      <c r="J402" s="101"/>
      <c r="K402" s="203">
        <v>1</v>
      </c>
      <c r="L402" s="94">
        <f>SUMIFS(Invulblad!G:G,Invulblad!A:A,H402,Invulblad!B:B,I402)*K402</f>
        <v>0</v>
      </c>
      <c r="M402" s="94">
        <f t="shared" si="18"/>
        <v>0</v>
      </c>
      <c r="N402" s="94">
        <f t="shared" si="19"/>
        <v>0</v>
      </c>
      <c r="O402" s="95">
        <f t="shared" si="20"/>
        <v>0</v>
      </c>
      <c r="P402" s="205"/>
    </row>
    <row r="403" spans="1:16" ht="16.5" customHeight="1">
      <c r="A403" s="96" t="s">
        <v>640</v>
      </c>
      <c r="B403" s="96"/>
      <c r="C403" s="97" t="s">
        <v>656</v>
      </c>
      <c r="D403" s="98" t="s">
        <v>657</v>
      </c>
      <c r="E403" s="98" t="s">
        <v>112</v>
      </c>
      <c r="F403" s="99">
        <v>80</v>
      </c>
      <c r="G403" s="191"/>
      <c r="H403" s="100" t="s">
        <v>72</v>
      </c>
      <c r="I403" s="197">
        <v>200</v>
      </c>
      <c r="J403" s="101"/>
      <c r="K403" s="203">
        <v>1</v>
      </c>
      <c r="L403" s="94">
        <f>SUMIFS(Invulblad!G:G,Invulblad!A:A,H403,Invulblad!B:B,I403)*K403</f>
        <v>0</v>
      </c>
      <c r="M403" s="94">
        <f t="shared" si="18"/>
        <v>0</v>
      </c>
      <c r="N403" s="94">
        <f t="shared" si="19"/>
        <v>0</v>
      </c>
      <c r="O403" s="95">
        <f t="shared" si="20"/>
        <v>0</v>
      </c>
      <c r="P403" s="205"/>
    </row>
    <row r="404" spans="1:16" ht="16.5" customHeight="1">
      <c r="A404" s="96" t="s">
        <v>640</v>
      </c>
      <c r="B404" s="96"/>
      <c r="C404" s="97" t="s">
        <v>658</v>
      </c>
      <c r="D404" s="98" t="s">
        <v>659</v>
      </c>
      <c r="E404" s="98" t="s">
        <v>86</v>
      </c>
      <c r="F404" s="99">
        <v>23</v>
      </c>
      <c r="G404" s="191"/>
      <c r="H404" s="100" t="s">
        <v>117</v>
      </c>
      <c r="I404" s="197">
        <v>120</v>
      </c>
      <c r="J404" s="101"/>
      <c r="K404" s="203">
        <v>1</v>
      </c>
      <c r="L404" s="94">
        <f>SUMIFS(Invulblad!G:G,Invulblad!A:A,H404,Invulblad!B:B,I404)*K404</f>
        <v>0</v>
      </c>
      <c r="M404" s="94">
        <f t="shared" si="18"/>
        <v>0</v>
      </c>
      <c r="N404" s="94">
        <f t="shared" si="19"/>
        <v>0</v>
      </c>
      <c r="O404" s="95">
        <f t="shared" si="20"/>
        <v>0</v>
      </c>
      <c r="P404" s="205"/>
    </row>
    <row r="405" spans="1:16" ht="16.5" customHeight="1">
      <c r="A405" s="96" t="s">
        <v>640</v>
      </c>
      <c r="B405" s="96"/>
      <c r="C405" s="97" t="s">
        <v>207</v>
      </c>
      <c r="D405" s="98" t="s">
        <v>660</v>
      </c>
      <c r="E405" s="98" t="s">
        <v>86</v>
      </c>
      <c r="F405" s="99">
        <v>23</v>
      </c>
      <c r="G405" s="191"/>
      <c r="H405" s="100" t="s">
        <v>160</v>
      </c>
      <c r="I405" s="197">
        <v>200</v>
      </c>
      <c r="J405" s="101"/>
      <c r="K405" s="203">
        <v>1</v>
      </c>
      <c r="L405" s="94">
        <f>SUMIFS(Invulblad!G:G,Invulblad!A:A,H405,Invulblad!B:B,I405)*K405</f>
        <v>0</v>
      </c>
      <c r="M405" s="94">
        <f t="shared" si="18"/>
        <v>0</v>
      </c>
      <c r="N405" s="94">
        <f t="shared" si="19"/>
        <v>0</v>
      </c>
      <c r="O405" s="95">
        <f t="shared" si="20"/>
        <v>0</v>
      </c>
      <c r="P405" s="205"/>
    </row>
    <row r="406" spans="1:16" ht="16.5" customHeight="1">
      <c r="A406" s="96" t="s">
        <v>640</v>
      </c>
      <c r="B406" s="96"/>
      <c r="C406" s="97" t="s">
        <v>661</v>
      </c>
      <c r="D406" s="98" t="s">
        <v>660</v>
      </c>
      <c r="E406" s="98" t="s">
        <v>86</v>
      </c>
      <c r="F406" s="99">
        <v>23</v>
      </c>
      <c r="G406" s="191"/>
      <c r="H406" s="100" t="s">
        <v>160</v>
      </c>
      <c r="I406" s="197">
        <v>200</v>
      </c>
      <c r="J406" s="101"/>
      <c r="K406" s="203">
        <v>1</v>
      </c>
      <c r="L406" s="94">
        <f>SUMIFS(Invulblad!G:G,Invulblad!A:A,H406,Invulblad!B:B,I406)*K406</f>
        <v>0</v>
      </c>
      <c r="M406" s="94">
        <f t="shared" si="18"/>
        <v>0</v>
      </c>
      <c r="N406" s="94">
        <f t="shared" si="19"/>
        <v>0</v>
      </c>
      <c r="O406" s="95">
        <f t="shared" si="20"/>
        <v>0</v>
      </c>
      <c r="P406" s="205"/>
    </row>
    <row r="407" spans="1:16" ht="16.5" customHeight="1">
      <c r="A407" s="96" t="s">
        <v>640</v>
      </c>
      <c r="B407" s="96"/>
      <c r="C407" s="97" t="s">
        <v>211</v>
      </c>
      <c r="D407" s="98" t="s">
        <v>660</v>
      </c>
      <c r="E407" s="98" t="s">
        <v>86</v>
      </c>
      <c r="F407" s="99">
        <v>23</v>
      </c>
      <c r="G407" s="191"/>
      <c r="H407" s="100" t="s">
        <v>160</v>
      </c>
      <c r="I407" s="197">
        <v>200</v>
      </c>
      <c r="J407" s="101"/>
      <c r="K407" s="203">
        <v>1</v>
      </c>
      <c r="L407" s="94">
        <f>SUMIFS(Invulblad!G:G,Invulblad!A:A,H407,Invulblad!B:B,I407)*K407</f>
        <v>0</v>
      </c>
      <c r="M407" s="94">
        <f t="shared" si="18"/>
        <v>0</v>
      </c>
      <c r="N407" s="94">
        <f t="shared" si="19"/>
        <v>0</v>
      </c>
      <c r="O407" s="95">
        <f t="shared" si="20"/>
        <v>0</v>
      </c>
      <c r="P407" s="205"/>
    </row>
    <row r="408" spans="1:16" ht="16.5" customHeight="1">
      <c r="A408" s="96" t="s">
        <v>640</v>
      </c>
      <c r="B408" s="96"/>
      <c r="C408" s="97" t="s">
        <v>212</v>
      </c>
      <c r="D408" s="98" t="s">
        <v>662</v>
      </c>
      <c r="E408" s="98" t="s">
        <v>114</v>
      </c>
      <c r="F408" s="99">
        <v>3</v>
      </c>
      <c r="G408" s="191"/>
      <c r="H408" s="100" t="s">
        <v>149</v>
      </c>
      <c r="I408" s="197">
        <v>200</v>
      </c>
      <c r="J408" s="101"/>
      <c r="K408" s="203">
        <v>1</v>
      </c>
      <c r="L408" s="94">
        <f>SUMIFS(Invulblad!G:G,Invulblad!A:A,H408,Invulblad!B:B,I408)*K408</f>
        <v>0</v>
      </c>
      <c r="M408" s="94">
        <f t="shared" si="18"/>
        <v>0</v>
      </c>
      <c r="N408" s="94">
        <f t="shared" si="19"/>
        <v>0</v>
      </c>
      <c r="O408" s="95">
        <f t="shared" si="20"/>
        <v>0</v>
      </c>
      <c r="P408" s="205"/>
    </row>
    <row r="409" spans="1:16" ht="16.5" customHeight="1">
      <c r="A409" s="96" t="s">
        <v>640</v>
      </c>
      <c r="B409" s="96"/>
      <c r="C409" s="97" t="s">
        <v>663</v>
      </c>
      <c r="D409" s="98" t="s">
        <v>662</v>
      </c>
      <c r="E409" s="98" t="s">
        <v>114</v>
      </c>
      <c r="F409" s="99">
        <v>3</v>
      </c>
      <c r="G409" s="191"/>
      <c r="H409" s="100" t="s">
        <v>149</v>
      </c>
      <c r="I409" s="197">
        <v>200</v>
      </c>
      <c r="J409" s="101"/>
      <c r="K409" s="203">
        <v>1</v>
      </c>
      <c r="L409" s="94">
        <f>SUMIFS(Invulblad!G:G,Invulblad!A:A,H409,Invulblad!B:B,I409)*K409</f>
        <v>0</v>
      </c>
      <c r="M409" s="94">
        <f t="shared" si="18"/>
        <v>0</v>
      </c>
      <c r="N409" s="94">
        <f t="shared" si="19"/>
        <v>0</v>
      </c>
      <c r="O409" s="95">
        <f t="shared" si="20"/>
        <v>0</v>
      </c>
      <c r="P409" s="205"/>
    </row>
    <row r="410" spans="1:16" ht="16.5" customHeight="1">
      <c r="A410" s="96" t="s">
        <v>640</v>
      </c>
      <c r="B410" s="96"/>
      <c r="C410" s="97" t="s">
        <v>664</v>
      </c>
      <c r="D410" s="98" t="s">
        <v>665</v>
      </c>
      <c r="E410" s="98" t="s">
        <v>114</v>
      </c>
      <c r="F410" s="99">
        <v>11</v>
      </c>
      <c r="G410" s="191"/>
      <c r="H410" s="100" t="s">
        <v>149</v>
      </c>
      <c r="I410" s="197">
        <v>200</v>
      </c>
      <c r="J410" s="101"/>
      <c r="K410" s="203">
        <v>1</v>
      </c>
      <c r="L410" s="94">
        <f>SUMIFS(Invulblad!G:G,Invulblad!A:A,H410,Invulblad!B:B,I410)*K410</f>
        <v>0</v>
      </c>
      <c r="M410" s="94">
        <f t="shared" si="18"/>
        <v>0</v>
      </c>
      <c r="N410" s="94">
        <f t="shared" si="19"/>
        <v>0</v>
      </c>
      <c r="O410" s="95">
        <f t="shared" si="20"/>
        <v>0</v>
      </c>
      <c r="P410" s="205"/>
    </row>
    <row r="411" spans="1:16" ht="16.5" customHeight="1">
      <c r="A411" s="96" t="s">
        <v>640</v>
      </c>
      <c r="B411" s="96"/>
      <c r="C411" s="97" t="s">
        <v>666</v>
      </c>
      <c r="D411" s="98" t="s">
        <v>667</v>
      </c>
      <c r="E411" s="98" t="s">
        <v>114</v>
      </c>
      <c r="F411" s="99">
        <v>9</v>
      </c>
      <c r="G411" s="191"/>
      <c r="H411" s="100" t="s">
        <v>149</v>
      </c>
      <c r="I411" s="197">
        <v>200</v>
      </c>
      <c r="J411" s="101"/>
      <c r="K411" s="203">
        <v>1</v>
      </c>
      <c r="L411" s="94">
        <f>SUMIFS(Invulblad!G:G,Invulblad!A:A,H411,Invulblad!B:B,I411)*K411</f>
        <v>0</v>
      </c>
      <c r="M411" s="94">
        <f t="shared" si="18"/>
        <v>0</v>
      </c>
      <c r="N411" s="94">
        <f t="shared" si="19"/>
        <v>0</v>
      </c>
      <c r="O411" s="95">
        <f t="shared" si="20"/>
        <v>0</v>
      </c>
      <c r="P411" s="205"/>
    </row>
    <row r="412" spans="1:16" ht="16.5" customHeight="1">
      <c r="A412" s="96" t="s">
        <v>640</v>
      </c>
      <c r="B412" s="106"/>
      <c r="C412" s="97" t="s">
        <v>668</v>
      </c>
      <c r="D412" s="98" t="s">
        <v>659</v>
      </c>
      <c r="E412" s="98" t="s">
        <v>86</v>
      </c>
      <c r="F412" s="99">
        <v>30</v>
      </c>
      <c r="G412" s="192"/>
      <c r="H412" s="100" t="s">
        <v>117</v>
      </c>
      <c r="I412" s="197">
        <v>120</v>
      </c>
      <c r="J412" s="101"/>
      <c r="K412" s="203">
        <v>1</v>
      </c>
      <c r="L412" s="94">
        <f>SUMIFS(Invulblad!G:G,Invulblad!A:A,H412,Invulblad!B:B,I412)*K412</f>
        <v>0</v>
      </c>
      <c r="M412" s="94">
        <f t="shared" si="18"/>
        <v>0</v>
      </c>
      <c r="N412" s="94">
        <f t="shared" si="19"/>
        <v>0</v>
      </c>
      <c r="O412" s="95">
        <f t="shared" si="20"/>
        <v>0</v>
      </c>
      <c r="P412" s="205"/>
    </row>
    <row r="413" spans="1:16" ht="16.5" customHeight="1">
      <c r="A413" s="96" t="s">
        <v>640</v>
      </c>
      <c r="B413" s="106"/>
      <c r="C413" s="97" t="s">
        <v>669</v>
      </c>
      <c r="D413" s="98" t="s">
        <v>227</v>
      </c>
      <c r="E413" s="98" t="s">
        <v>112</v>
      </c>
      <c r="F413" s="99">
        <v>21</v>
      </c>
      <c r="G413" s="192"/>
      <c r="H413" s="104" t="s">
        <v>158</v>
      </c>
      <c r="I413" s="195">
        <v>200</v>
      </c>
      <c r="J413" s="101"/>
      <c r="K413" s="203">
        <v>1</v>
      </c>
      <c r="L413" s="94">
        <f>SUMIFS(Invulblad!G:G,Invulblad!A:A,H413,Invulblad!B:B,I413)*K413</f>
        <v>0</v>
      </c>
      <c r="M413" s="94">
        <f t="shared" si="18"/>
        <v>0</v>
      </c>
      <c r="N413" s="94">
        <f t="shared" si="19"/>
        <v>0</v>
      </c>
      <c r="O413" s="95">
        <f t="shared" si="20"/>
        <v>0</v>
      </c>
      <c r="P413" s="205"/>
    </row>
    <row r="414" spans="1:16" ht="16.5" customHeight="1">
      <c r="A414" s="96" t="s">
        <v>640</v>
      </c>
      <c r="B414" s="106"/>
      <c r="C414" s="97" t="s">
        <v>670</v>
      </c>
      <c r="D414" s="98" t="s">
        <v>671</v>
      </c>
      <c r="E414" s="98" t="s">
        <v>112</v>
      </c>
      <c r="F414" s="99">
        <v>21</v>
      </c>
      <c r="G414" s="192"/>
      <c r="H414" s="100" t="s">
        <v>115</v>
      </c>
      <c r="I414" s="197">
        <v>120</v>
      </c>
      <c r="J414" s="101"/>
      <c r="K414" s="203">
        <v>1</v>
      </c>
      <c r="L414" s="94">
        <f>SUMIFS(Invulblad!G:G,Invulblad!A:A,H414,Invulblad!B:B,I414)*K414</f>
        <v>0</v>
      </c>
      <c r="M414" s="94">
        <f t="shared" si="18"/>
        <v>0</v>
      </c>
      <c r="N414" s="94">
        <f t="shared" si="19"/>
        <v>0</v>
      </c>
      <c r="O414" s="95">
        <f t="shared" si="20"/>
        <v>0</v>
      </c>
      <c r="P414" s="205"/>
    </row>
    <row r="415" spans="1:16" ht="16.5" customHeight="1">
      <c r="A415" s="96" t="s">
        <v>640</v>
      </c>
      <c r="B415" s="106"/>
      <c r="C415" s="97" t="s">
        <v>672</v>
      </c>
      <c r="D415" s="98" t="s">
        <v>673</v>
      </c>
      <c r="E415" s="98" t="s">
        <v>112</v>
      </c>
      <c r="F415" s="99">
        <v>47</v>
      </c>
      <c r="G415" s="192"/>
      <c r="H415" s="100" t="s">
        <v>115</v>
      </c>
      <c r="I415" s="197">
        <v>120</v>
      </c>
      <c r="J415" s="101"/>
      <c r="K415" s="203">
        <v>1</v>
      </c>
      <c r="L415" s="94">
        <f>SUMIFS(Invulblad!G:G,Invulblad!A:A,H415,Invulblad!B:B,I415)*K415</f>
        <v>0</v>
      </c>
      <c r="M415" s="94">
        <f t="shared" si="18"/>
        <v>0</v>
      </c>
      <c r="N415" s="94">
        <f t="shared" si="19"/>
        <v>0</v>
      </c>
      <c r="O415" s="95">
        <f t="shared" si="20"/>
        <v>0</v>
      </c>
      <c r="P415" s="205"/>
    </row>
    <row r="416" spans="1:16" ht="16.5" customHeight="1">
      <c r="A416" s="96" t="s">
        <v>640</v>
      </c>
      <c r="B416" s="106"/>
      <c r="C416" s="97" t="s">
        <v>674</v>
      </c>
      <c r="D416" s="98" t="s">
        <v>675</v>
      </c>
      <c r="E416" s="98" t="s">
        <v>650</v>
      </c>
      <c r="F416" s="99">
        <v>47</v>
      </c>
      <c r="G416" s="192"/>
      <c r="H416" s="100" t="s">
        <v>124</v>
      </c>
      <c r="I416" s="197">
        <v>200</v>
      </c>
      <c r="J416" s="101"/>
      <c r="K416" s="203">
        <v>1</v>
      </c>
      <c r="L416" s="94">
        <f>SUMIFS(Invulblad!G:G,Invulblad!A:A,H416,Invulblad!B:B,I416)*K416</f>
        <v>0</v>
      </c>
      <c r="M416" s="94">
        <f t="shared" si="18"/>
        <v>0</v>
      </c>
      <c r="N416" s="94">
        <f t="shared" si="19"/>
        <v>0</v>
      </c>
      <c r="O416" s="95">
        <f t="shared" si="20"/>
        <v>0</v>
      </c>
      <c r="P416" s="205"/>
    </row>
    <row r="417" spans="1:16" ht="16.5" customHeight="1">
      <c r="A417" s="96" t="s">
        <v>640</v>
      </c>
      <c r="B417" s="106"/>
      <c r="C417" s="97" t="s">
        <v>676</v>
      </c>
      <c r="D417" s="98" t="s">
        <v>677</v>
      </c>
      <c r="E417" s="98" t="s">
        <v>650</v>
      </c>
      <c r="F417" s="99">
        <v>32</v>
      </c>
      <c r="G417" s="192"/>
      <c r="H417" s="100" t="s">
        <v>124</v>
      </c>
      <c r="I417" s="197">
        <v>200</v>
      </c>
      <c r="J417" s="101"/>
      <c r="K417" s="203">
        <v>1</v>
      </c>
      <c r="L417" s="94">
        <f>SUMIFS(Invulblad!G:G,Invulblad!A:A,H417,Invulblad!B:B,I417)*K417</f>
        <v>0</v>
      </c>
      <c r="M417" s="94">
        <f t="shared" si="18"/>
        <v>0</v>
      </c>
      <c r="N417" s="94">
        <f t="shared" si="19"/>
        <v>0</v>
      </c>
      <c r="O417" s="95">
        <f t="shared" si="20"/>
        <v>0</v>
      </c>
      <c r="P417" s="205"/>
    </row>
    <row r="418" spans="1:16" ht="16.5" customHeight="1">
      <c r="A418" s="96" t="s">
        <v>640</v>
      </c>
      <c r="B418" s="106"/>
      <c r="C418" s="97" t="s">
        <v>678</v>
      </c>
      <c r="D418" s="98" t="s">
        <v>679</v>
      </c>
      <c r="E418" s="98" t="s">
        <v>650</v>
      </c>
      <c r="F418" s="99">
        <v>58</v>
      </c>
      <c r="G418" s="191"/>
      <c r="H418" s="100" t="s">
        <v>124</v>
      </c>
      <c r="I418" s="197">
        <v>200</v>
      </c>
      <c r="J418" s="101"/>
      <c r="K418" s="203">
        <v>1</v>
      </c>
      <c r="L418" s="94">
        <f>SUMIFS(Invulblad!G:G,Invulblad!A:A,H418,Invulblad!B:B,I418)*K418</f>
        <v>0</v>
      </c>
      <c r="M418" s="94">
        <f t="shared" si="18"/>
        <v>0</v>
      </c>
      <c r="N418" s="94">
        <f t="shared" si="19"/>
        <v>0</v>
      </c>
      <c r="O418" s="95">
        <f t="shared" si="20"/>
        <v>0</v>
      </c>
      <c r="P418" s="205"/>
    </row>
    <row r="419" spans="1:16" ht="16.5" customHeight="1">
      <c r="A419" s="96" t="s">
        <v>640</v>
      </c>
      <c r="B419" s="106"/>
      <c r="C419" s="97" t="s">
        <v>680</v>
      </c>
      <c r="D419" s="98" t="s">
        <v>94</v>
      </c>
      <c r="E419" s="98" t="s">
        <v>112</v>
      </c>
      <c r="F419" s="99">
        <v>84</v>
      </c>
      <c r="G419" s="191"/>
      <c r="H419" s="100" t="s">
        <v>93</v>
      </c>
      <c r="I419" s="197">
        <v>200</v>
      </c>
      <c r="J419" s="101"/>
      <c r="K419" s="203">
        <v>1</v>
      </c>
      <c r="L419" s="94">
        <f>SUMIFS(Invulblad!G:G,Invulblad!A:A,H419,Invulblad!B:B,I419)*K419</f>
        <v>0</v>
      </c>
      <c r="M419" s="94">
        <f t="shared" si="18"/>
        <v>0</v>
      </c>
      <c r="N419" s="94">
        <f t="shared" si="19"/>
        <v>0</v>
      </c>
      <c r="O419" s="95">
        <f t="shared" si="20"/>
        <v>0</v>
      </c>
      <c r="P419" s="205"/>
    </row>
    <row r="420" spans="1:16" ht="16.5" customHeight="1">
      <c r="A420" s="107" t="s">
        <v>640</v>
      </c>
      <c r="B420" s="107"/>
      <c r="C420" s="108" t="s">
        <v>681</v>
      </c>
      <c r="D420" s="102" t="s">
        <v>122</v>
      </c>
      <c r="E420" s="102" t="s">
        <v>112</v>
      </c>
      <c r="F420" s="108">
        <v>47</v>
      </c>
      <c r="G420" s="190"/>
      <c r="H420" s="108" t="s">
        <v>121</v>
      </c>
      <c r="I420" s="196">
        <v>200</v>
      </c>
      <c r="J420" s="101"/>
      <c r="K420" s="203">
        <v>1</v>
      </c>
      <c r="L420" s="94">
        <f>SUMIFS(Invulblad!G:G,Invulblad!A:A,H420,Invulblad!B:B,I420)*K420</f>
        <v>0</v>
      </c>
      <c r="M420" s="94">
        <f t="shared" si="18"/>
        <v>0</v>
      </c>
      <c r="N420" s="94">
        <f t="shared" si="19"/>
        <v>0</v>
      </c>
      <c r="O420" s="95">
        <f t="shared" si="20"/>
        <v>0</v>
      </c>
      <c r="P420" s="205"/>
    </row>
    <row r="421" spans="1:16" ht="16.5" customHeight="1">
      <c r="A421" s="107" t="s">
        <v>640</v>
      </c>
      <c r="B421" s="107"/>
      <c r="C421" s="108" t="s">
        <v>682</v>
      </c>
      <c r="D421" s="102" t="s">
        <v>660</v>
      </c>
      <c r="E421" s="102" t="s">
        <v>112</v>
      </c>
      <c r="F421" s="108">
        <v>32</v>
      </c>
      <c r="G421" s="190"/>
      <c r="H421" s="108" t="s">
        <v>158</v>
      </c>
      <c r="I421" s="196">
        <v>200</v>
      </c>
      <c r="J421" s="101"/>
      <c r="K421" s="203">
        <v>1</v>
      </c>
      <c r="L421" s="94">
        <f>SUMIFS(Invulblad!G:G,Invulblad!A:A,H421,Invulblad!B:B,I421)*K421</f>
        <v>0</v>
      </c>
      <c r="M421" s="94">
        <f t="shared" si="18"/>
        <v>0</v>
      </c>
      <c r="N421" s="94">
        <f t="shared" si="19"/>
        <v>0</v>
      </c>
      <c r="O421" s="95">
        <f t="shared" si="20"/>
        <v>0</v>
      </c>
      <c r="P421" s="205"/>
    </row>
    <row r="422" spans="1:16" ht="16.5" customHeight="1">
      <c r="A422" s="107" t="s">
        <v>640</v>
      </c>
      <c r="B422" s="107"/>
      <c r="C422" s="108" t="s">
        <v>683</v>
      </c>
      <c r="D422" s="102" t="s">
        <v>660</v>
      </c>
      <c r="E422" s="102" t="s">
        <v>112</v>
      </c>
      <c r="F422" s="108">
        <v>21</v>
      </c>
      <c r="G422" s="190"/>
      <c r="H422" s="108" t="s">
        <v>158</v>
      </c>
      <c r="I422" s="196">
        <v>200</v>
      </c>
      <c r="J422" s="101"/>
      <c r="K422" s="203">
        <v>1</v>
      </c>
      <c r="L422" s="94">
        <f>SUMIFS(Invulblad!G:G,Invulblad!A:A,H422,Invulblad!B:B,I422)*K422</f>
        <v>0</v>
      </c>
      <c r="M422" s="94">
        <f t="shared" si="18"/>
        <v>0</v>
      </c>
      <c r="N422" s="94">
        <f t="shared" si="19"/>
        <v>0</v>
      </c>
      <c r="O422" s="95">
        <f t="shared" si="20"/>
        <v>0</v>
      </c>
      <c r="P422" s="205"/>
    </row>
    <row r="423" spans="1:16" ht="16.5" customHeight="1">
      <c r="A423" s="107" t="s">
        <v>640</v>
      </c>
      <c r="B423" s="107"/>
      <c r="C423" s="108" t="s">
        <v>684</v>
      </c>
      <c r="D423" s="102" t="s">
        <v>122</v>
      </c>
      <c r="E423" s="98" t="s">
        <v>112</v>
      </c>
      <c r="F423" s="108">
        <v>50</v>
      </c>
      <c r="G423" s="190"/>
      <c r="H423" s="108" t="s">
        <v>121</v>
      </c>
      <c r="I423" s="196">
        <v>200</v>
      </c>
      <c r="J423" s="101"/>
      <c r="K423" s="203">
        <v>1</v>
      </c>
      <c r="L423" s="94">
        <f>SUMIFS(Invulblad!G:G,Invulblad!A:A,H423,Invulblad!B:B,I423)*K423</f>
        <v>0</v>
      </c>
      <c r="M423" s="94">
        <f t="shared" si="18"/>
        <v>0</v>
      </c>
      <c r="N423" s="94">
        <f t="shared" si="19"/>
        <v>0</v>
      </c>
      <c r="O423" s="95">
        <f t="shared" si="20"/>
        <v>0</v>
      </c>
      <c r="P423" s="205"/>
    </row>
    <row r="424" spans="1:16" ht="16.5" customHeight="1">
      <c r="A424" s="107" t="s">
        <v>640</v>
      </c>
      <c r="B424" s="107"/>
      <c r="C424" s="108" t="s">
        <v>685</v>
      </c>
      <c r="D424" s="102" t="s">
        <v>122</v>
      </c>
      <c r="E424" s="98" t="s">
        <v>112</v>
      </c>
      <c r="F424" s="108">
        <v>93</v>
      </c>
      <c r="G424" s="190"/>
      <c r="H424" s="108" t="s">
        <v>121</v>
      </c>
      <c r="I424" s="196">
        <v>200</v>
      </c>
      <c r="J424" s="101"/>
      <c r="K424" s="203">
        <v>1</v>
      </c>
      <c r="L424" s="94">
        <f>SUMIFS(Invulblad!G:G,Invulblad!A:A,H424,Invulblad!B:B,I424)*K424</f>
        <v>0</v>
      </c>
      <c r="M424" s="94">
        <f t="shared" si="18"/>
        <v>0</v>
      </c>
      <c r="N424" s="94">
        <f t="shared" si="19"/>
        <v>0</v>
      </c>
      <c r="O424" s="95">
        <f t="shared" si="20"/>
        <v>0</v>
      </c>
      <c r="P424" s="205"/>
    </row>
    <row r="425" spans="1:16" ht="16.5" customHeight="1">
      <c r="A425" s="107" t="s">
        <v>640</v>
      </c>
      <c r="B425" s="107"/>
      <c r="C425" s="108" t="s">
        <v>686</v>
      </c>
      <c r="D425" s="102" t="s">
        <v>687</v>
      </c>
      <c r="E425" s="98" t="s">
        <v>650</v>
      </c>
      <c r="F425" s="108">
        <v>25</v>
      </c>
      <c r="G425" s="190"/>
      <c r="H425" s="108" t="s">
        <v>124</v>
      </c>
      <c r="I425" s="196">
        <v>200</v>
      </c>
      <c r="J425" s="101"/>
      <c r="K425" s="203">
        <v>1</v>
      </c>
      <c r="L425" s="94">
        <f>SUMIFS(Invulblad!G:G,Invulblad!A:A,H425,Invulblad!B:B,I425)*K425</f>
        <v>0</v>
      </c>
      <c r="M425" s="94">
        <f t="shared" si="18"/>
        <v>0</v>
      </c>
      <c r="N425" s="94">
        <f t="shared" si="19"/>
        <v>0</v>
      </c>
      <c r="O425" s="95">
        <f t="shared" si="20"/>
        <v>0</v>
      </c>
      <c r="P425" s="205"/>
    </row>
    <row r="426" spans="1:16" ht="16.5" customHeight="1">
      <c r="A426" s="107" t="s">
        <v>640</v>
      </c>
      <c r="B426" s="107"/>
      <c r="C426" s="108" t="s">
        <v>688</v>
      </c>
      <c r="D426" s="102" t="s">
        <v>689</v>
      </c>
      <c r="E426" s="98" t="s">
        <v>650</v>
      </c>
      <c r="F426" s="108">
        <v>72</v>
      </c>
      <c r="G426" s="190"/>
      <c r="H426" s="108" t="s">
        <v>124</v>
      </c>
      <c r="I426" s="196">
        <v>200</v>
      </c>
      <c r="J426" s="101"/>
      <c r="K426" s="203">
        <v>1</v>
      </c>
      <c r="L426" s="94">
        <f>SUMIFS(Invulblad!G:G,Invulblad!A:A,H426,Invulblad!B:B,I426)*K426</f>
        <v>0</v>
      </c>
      <c r="M426" s="94">
        <f t="shared" si="18"/>
        <v>0</v>
      </c>
      <c r="N426" s="94">
        <f t="shared" si="19"/>
        <v>0</v>
      </c>
      <c r="O426" s="95">
        <f t="shared" si="20"/>
        <v>0</v>
      </c>
      <c r="P426" s="205"/>
    </row>
    <row r="427" spans="1:16" ht="16.5" customHeight="1">
      <c r="A427" s="107" t="s">
        <v>640</v>
      </c>
      <c r="B427" s="107"/>
      <c r="C427" s="108" t="s">
        <v>690</v>
      </c>
      <c r="D427" s="102" t="s">
        <v>691</v>
      </c>
      <c r="E427" s="98" t="s">
        <v>650</v>
      </c>
      <c r="F427" s="108">
        <v>70</v>
      </c>
      <c r="G427" s="190"/>
      <c r="H427" s="100" t="s">
        <v>124</v>
      </c>
      <c r="I427" s="197">
        <v>200</v>
      </c>
      <c r="J427" s="101"/>
      <c r="K427" s="203">
        <v>1</v>
      </c>
      <c r="L427" s="94">
        <f>SUMIFS(Invulblad!G:G,Invulblad!A:A,H427,Invulblad!B:B,I427)*K427</f>
        <v>0</v>
      </c>
      <c r="M427" s="94">
        <f t="shared" si="18"/>
        <v>0</v>
      </c>
      <c r="N427" s="94">
        <f t="shared" si="19"/>
        <v>0</v>
      </c>
      <c r="O427" s="95">
        <f t="shared" si="20"/>
        <v>0</v>
      </c>
      <c r="P427" s="205"/>
    </row>
    <row r="428" spans="1:16" ht="16.5" customHeight="1">
      <c r="A428" s="107" t="s">
        <v>640</v>
      </c>
      <c r="B428" s="107"/>
      <c r="C428" s="108" t="s">
        <v>692</v>
      </c>
      <c r="D428" s="102" t="s">
        <v>94</v>
      </c>
      <c r="E428" s="98" t="s">
        <v>112</v>
      </c>
      <c r="F428" s="108">
        <v>145</v>
      </c>
      <c r="G428" s="190"/>
      <c r="H428" s="104" t="s">
        <v>93</v>
      </c>
      <c r="I428" s="195">
        <v>200</v>
      </c>
      <c r="J428" s="101"/>
      <c r="K428" s="203">
        <v>1</v>
      </c>
      <c r="L428" s="94">
        <f>SUMIFS(Invulblad!G:G,Invulblad!A:A,H428,Invulblad!B:B,I428)*K428</f>
        <v>0</v>
      </c>
      <c r="M428" s="94">
        <f t="shared" si="18"/>
        <v>0</v>
      </c>
      <c r="N428" s="94">
        <f t="shared" si="19"/>
        <v>0</v>
      </c>
      <c r="O428" s="95">
        <f t="shared" si="20"/>
        <v>0</v>
      </c>
      <c r="P428" s="205"/>
    </row>
    <row r="429" spans="1:16" ht="16.5" customHeight="1">
      <c r="A429" s="107" t="s">
        <v>640</v>
      </c>
      <c r="B429" s="107"/>
      <c r="C429" s="108" t="s">
        <v>693</v>
      </c>
      <c r="D429" s="102" t="s">
        <v>694</v>
      </c>
      <c r="E429" s="102" t="s">
        <v>650</v>
      </c>
      <c r="F429" s="108">
        <v>32</v>
      </c>
      <c r="G429" s="190"/>
      <c r="H429" s="108" t="s">
        <v>124</v>
      </c>
      <c r="I429" s="196">
        <v>200</v>
      </c>
      <c r="J429" s="101"/>
      <c r="K429" s="203">
        <v>1</v>
      </c>
      <c r="L429" s="94">
        <f>SUMIFS(Invulblad!G:G,Invulblad!A:A,H429,Invulblad!B:B,I429)*K429</f>
        <v>0</v>
      </c>
      <c r="M429" s="94">
        <f t="shared" si="18"/>
        <v>0</v>
      </c>
      <c r="N429" s="94">
        <f t="shared" si="19"/>
        <v>0</v>
      </c>
      <c r="O429" s="95">
        <f t="shared" si="20"/>
        <v>0</v>
      </c>
      <c r="P429" s="205"/>
    </row>
    <row r="430" spans="1:16" ht="16.5" customHeight="1">
      <c r="A430" s="107" t="s">
        <v>640</v>
      </c>
      <c r="B430" s="107"/>
      <c r="C430" s="108" t="s">
        <v>695</v>
      </c>
      <c r="D430" s="102" t="s">
        <v>649</v>
      </c>
      <c r="E430" s="98" t="s">
        <v>650</v>
      </c>
      <c r="F430" s="108"/>
      <c r="G430" s="190">
        <v>9</v>
      </c>
      <c r="H430" s="108" t="s">
        <v>130</v>
      </c>
      <c r="I430" s="196" t="s">
        <v>75</v>
      </c>
      <c r="J430" s="101"/>
      <c r="K430" s="203">
        <v>1</v>
      </c>
      <c r="L430" s="94">
        <f>SUMIFS(Invulblad!G:G,Invulblad!A:A,H430,Invulblad!B:B,I430)*K430</f>
        <v>0</v>
      </c>
      <c r="M430" s="94">
        <f t="shared" si="18"/>
        <v>0</v>
      </c>
      <c r="N430" s="94">
        <f t="shared" si="19"/>
        <v>0</v>
      </c>
      <c r="O430" s="95">
        <f t="shared" si="20"/>
        <v>0</v>
      </c>
      <c r="P430" s="205"/>
    </row>
    <row r="431" spans="1:16" ht="16.5" customHeight="1">
      <c r="A431" s="107" t="s">
        <v>640</v>
      </c>
      <c r="B431" s="107"/>
      <c r="C431" s="108" t="s">
        <v>696</v>
      </c>
      <c r="D431" s="102" t="s">
        <v>697</v>
      </c>
      <c r="E431" s="102" t="s">
        <v>86</v>
      </c>
      <c r="F431" s="108"/>
      <c r="G431" s="190">
        <v>23</v>
      </c>
      <c r="H431" s="100" t="s">
        <v>117</v>
      </c>
      <c r="I431" s="197" t="s">
        <v>75</v>
      </c>
      <c r="J431" s="101" t="s">
        <v>698</v>
      </c>
      <c r="K431" s="203">
        <v>1</v>
      </c>
      <c r="L431" s="94">
        <f>SUMIFS(Invulblad!G:G,Invulblad!A:A,H431,Invulblad!B:B,I431)*K431</f>
        <v>0</v>
      </c>
      <c r="M431" s="94">
        <f t="shared" si="18"/>
        <v>0</v>
      </c>
      <c r="N431" s="94">
        <f t="shared" si="19"/>
        <v>0</v>
      </c>
      <c r="O431" s="95">
        <f t="shared" si="20"/>
        <v>0</v>
      </c>
      <c r="P431" s="205"/>
    </row>
    <row r="432" spans="1:16" ht="16.5" customHeight="1">
      <c r="A432" s="96" t="s">
        <v>640</v>
      </c>
      <c r="B432" s="96"/>
      <c r="C432" s="97" t="s">
        <v>699</v>
      </c>
      <c r="D432" s="98" t="s">
        <v>700</v>
      </c>
      <c r="E432" s="98" t="s">
        <v>86</v>
      </c>
      <c r="F432" s="99"/>
      <c r="G432" s="191">
        <v>65</v>
      </c>
      <c r="H432" s="100" t="s">
        <v>140</v>
      </c>
      <c r="I432" s="197" t="s">
        <v>75</v>
      </c>
      <c r="J432" s="101" t="s">
        <v>698</v>
      </c>
      <c r="K432" s="203">
        <v>1</v>
      </c>
      <c r="L432" s="94">
        <f>SUMIFS(Invulblad!G:G,Invulblad!A:A,H432,Invulblad!B:B,I432)*K432</f>
        <v>0</v>
      </c>
      <c r="M432" s="94">
        <f t="shared" si="18"/>
        <v>0</v>
      </c>
      <c r="N432" s="94">
        <f t="shared" si="19"/>
        <v>0</v>
      </c>
      <c r="O432" s="95">
        <f t="shared" si="20"/>
        <v>0</v>
      </c>
      <c r="P432" s="205"/>
    </row>
    <row r="433" spans="1:16" ht="16.5" customHeight="1">
      <c r="A433" s="96" t="s">
        <v>640</v>
      </c>
      <c r="B433" s="96"/>
      <c r="C433" s="97" t="s">
        <v>701</v>
      </c>
      <c r="D433" s="98" t="s">
        <v>702</v>
      </c>
      <c r="E433" s="98" t="s">
        <v>112</v>
      </c>
      <c r="F433" s="99"/>
      <c r="G433" s="191">
        <v>47</v>
      </c>
      <c r="H433" s="100" t="s">
        <v>93</v>
      </c>
      <c r="I433" s="197" t="s">
        <v>75</v>
      </c>
      <c r="J433" s="101" t="s">
        <v>698</v>
      </c>
      <c r="K433" s="203">
        <v>1</v>
      </c>
      <c r="L433" s="94">
        <f>SUMIFS(Invulblad!G:G,Invulblad!A:A,H433,Invulblad!B:B,I433)*K433</f>
        <v>0</v>
      </c>
      <c r="M433" s="94">
        <f t="shared" si="18"/>
        <v>0</v>
      </c>
      <c r="N433" s="94">
        <f t="shared" si="19"/>
        <v>0</v>
      </c>
      <c r="O433" s="95">
        <f t="shared" si="20"/>
        <v>0</v>
      </c>
      <c r="P433" s="205"/>
    </row>
    <row r="434" spans="1:16" ht="16.5" customHeight="1">
      <c r="A434" s="96" t="s">
        <v>640</v>
      </c>
      <c r="B434" s="96"/>
      <c r="C434" s="97" t="s">
        <v>703</v>
      </c>
      <c r="D434" s="98" t="s">
        <v>94</v>
      </c>
      <c r="E434" s="98" t="s">
        <v>114</v>
      </c>
      <c r="F434" s="99"/>
      <c r="G434" s="191">
        <v>178</v>
      </c>
      <c r="H434" s="100" t="s">
        <v>96</v>
      </c>
      <c r="I434" s="197" t="s">
        <v>75</v>
      </c>
      <c r="J434" s="101" t="s">
        <v>698</v>
      </c>
      <c r="K434" s="203">
        <v>1</v>
      </c>
      <c r="L434" s="94">
        <f>SUMIFS(Invulblad!G:G,Invulblad!A:A,H434,Invulblad!B:B,I434)*K434</f>
        <v>0</v>
      </c>
      <c r="M434" s="94">
        <f t="shared" si="18"/>
        <v>0</v>
      </c>
      <c r="N434" s="94">
        <f t="shared" si="19"/>
        <v>0</v>
      </c>
      <c r="O434" s="95">
        <f t="shared" si="20"/>
        <v>0</v>
      </c>
      <c r="P434" s="205"/>
    </row>
    <row r="435" spans="1:16" ht="16.5" customHeight="1">
      <c r="A435" s="96" t="s">
        <v>640</v>
      </c>
      <c r="B435" s="106"/>
      <c r="C435" s="97" t="s">
        <v>704</v>
      </c>
      <c r="D435" s="98" t="s">
        <v>649</v>
      </c>
      <c r="E435" s="98" t="s">
        <v>650</v>
      </c>
      <c r="F435" s="99"/>
      <c r="G435" s="192">
        <v>11</v>
      </c>
      <c r="H435" s="100" t="s">
        <v>130</v>
      </c>
      <c r="I435" s="197" t="s">
        <v>75</v>
      </c>
      <c r="J435" s="101"/>
      <c r="K435" s="203">
        <v>1</v>
      </c>
      <c r="L435" s="94">
        <f>SUMIFS(Invulblad!G:G,Invulblad!A:A,H435,Invulblad!B:B,I435)*K435</f>
        <v>0</v>
      </c>
      <c r="M435" s="94">
        <f t="shared" si="18"/>
        <v>0</v>
      </c>
      <c r="N435" s="94">
        <f t="shared" si="19"/>
        <v>0</v>
      </c>
      <c r="O435" s="95">
        <f t="shared" si="20"/>
        <v>0</v>
      </c>
      <c r="P435" s="205"/>
    </row>
    <row r="436" spans="1:16" ht="16.5" customHeight="1">
      <c r="A436" s="96" t="s">
        <v>640</v>
      </c>
      <c r="B436" s="106"/>
      <c r="C436" s="97" t="s">
        <v>705</v>
      </c>
      <c r="D436" s="98" t="s">
        <v>706</v>
      </c>
      <c r="E436" s="98" t="s">
        <v>650</v>
      </c>
      <c r="F436" s="99">
        <v>141</v>
      </c>
      <c r="G436" s="192"/>
      <c r="H436" s="100" t="s">
        <v>124</v>
      </c>
      <c r="I436" s="197">
        <v>200</v>
      </c>
      <c r="J436" s="101"/>
      <c r="K436" s="203">
        <v>1</v>
      </c>
      <c r="L436" s="94">
        <f>SUMIFS(Invulblad!G:G,Invulblad!A:A,H436,Invulblad!B:B,I436)*K436</f>
        <v>0</v>
      </c>
      <c r="M436" s="94">
        <f t="shared" si="18"/>
        <v>0</v>
      </c>
      <c r="N436" s="94">
        <f t="shared" si="19"/>
        <v>0</v>
      </c>
      <c r="O436" s="95">
        <f t="shared" si="20"/>
        <v>0</v>
      </c>
      <c r="P436" s="205"/>
    </row>
    <row r="437" spans="1:16" ht="16.5" customHeight="1">
      <c r="A437" s="96" t="s">
        <v>640</v>
      </c>
      <c r="B437" s="106"/>
      <c r="C437" s="97" t="s">
        <v>707</v>
      </c>
      <c r="D437" s="98" t="s">
        <v>708</v>
      </c>
      <c r="E437" s="105" t="s">
        <v>86</v>
      </c>
      <c r="F437" s="103">
        <v>18</v>
      </c>
      <c r="G437" s="192"/>
      <c r="H437" s="104" t="s">
        <v>117</v>
      </c>
      <c r="I437" s="195">
        <v>120</v>
      </c>
      <c r="J437" s="101"/>
      <c r="K437" s="203">
        <v>1</v>
      </c>
      <c r="L437" s="94">
        <f>SUMIFS(Invulblad!G:G,Invulblad!A:A,H437,Invulblad!B:B,I437)*K437</f>
        <v>0</v>
      </c>
      <c r="M437" s="94">
        <f t="shared" si="18"/>
        <v>0</v>
      </c>
      <c r="N437" s="94">
        <f t="shared" si="19"/>
        <v>0</v>
      </c>
      <c r="O437" s="95">
        <f t="shared" si="20"/>
        <v>0</v>
      </c>
      <c r="P437" s="205"/>
    </row>
    <row r="438" spans="1:16" ht="16.5" customHeight="1">
      <c r="A438" s="107" t="s">
        <v>640</v>
      </c>
      <c r="B438" s="107"/>
      <c r="C438" s="108" t="s">
        <v>709</v>
      </c>
      <c r="D438" s="102" t="s">
        <v>710</v>
      </c>
      <c r="E438" s="98" t="s">
        <v>114</v>
      </c>
      <c r="F438" s="108"/>
      <c r="G438" s="190">
        <v>10</v>
      </c>
      <c r="H438" s="108" t="s">
        <v>711</v>
      </c>
      <c r="I438" s="196" t="s">
        <v>75</v>
      </c>
      <c r="J438" s="101"/>
      <c r="K438" s="203">
        <v>1</v>
      </c>
      <c r="L438" s="94">
        <f>SUMIFS(Invulblad!G:G,Invulblad!A:A,H438,Invulblad!B:B,I438)*K438</f>
        <v>0</v>
      </c>
      <c r="M438" s="94">
        <f t="shared" si="18"/>
        <v>0</v>
      </c>
      <c r="N438" s="94">
        <f t="shared" si="19"/>
        <v>0</v>
      </c>
      <c r="O438" s="95">
        <f t="shared" si="20"/>
        <v>0</v>
      </c>
      <c r="P438" s="205"/>
    </row>
    <row r="439" spans="1:16" ht="16.5" customHeight="1">
      <c r="A439" s="107" t="s">
        <v>640</v>
      </c>
      <c r="B439" s="107"/>
      <c r="C439" s="108" t="s">
        <v>712</v>
      </c>
      <c r="D439" s="102" t="s">
        <v>122</v>
      </c>
      <c r="E439" s="98" t="s">
        <v>112</v>
      </c>
      <c r="F439" s="108">
        <v>47</v>
      </c>
      <c r="G439" s="190"/>
      <c r="H439" s="100" t="s">
        <v>121</v>
      </c>
      <c r="I439" s="197">
        <v>200</v>
      </c>
      <c r="J439" s="101"/>
      <c r="K439" s="203">
        <v>1</v>
      </c>
      <c r="L439" s="94">
        <f>SUMIFS(Invulblad!G:G,Invulblad!A:A,H439,Invulblad!B:B,I439)*K439</f>
        <v>0</v>
      </c>
      <c r="M439" s="94">
        <f t="shared" si="18"/>
        <v>0</v>
      </c>
      <c r="N439" s="94">
        <f t="shared" si="19"/>
        <v>0</v>
      </c>
      <c r="O439" s="95">
        <f t="shared" si="20"/>
        <v>0</v>
      </c>
      <c r="P439" s="205"/>
    </row>
    <row r="440" spans="1:16" ht="16.5" customHeight="1">
      <c r="A440" s="107" t="s">
        <v>640</v>
      </c>
      <c r="B440" s="107"/>
      <c r="C440" s="108" t="s">
        <v>713</v>
      </c>
      <c r="D440" s="102" t="s">
        <v>122</v>
      </c>
      <c r="E440" s="102" t="s">
        <v>112</v>
      </c>
      <c r="F440" s="108">
        <v>59</v>
      </c>
      <c r="G440" s="190"/>
      <c r="H440" s="100" t="s">
        <v>121</v>
      </c>
      <c r="I440" s="197">
        <v>200</v>
      </c>
      <c r="J440" s="101"/>
      <c r="K440" s="203">
        <v>1</v>
      </c>
      <c r="L440" s="94">
        <f>SUMIFS(Invulblad!G:G,Invulblad!A:A,H440,Invulblad!B:B,I440)*K440</f>
        <v>0</v>
      </c>
      <c r="M440" s="94">
        <f t="shared" si="18"/>
        <v>0</v>
      </c>
      <c r="N440" s="94">
        <f t="shared" si="19"/>
        <v>0</v>
      </c>
      <c r="O440" s="95">
        <f t="shared" si="20"/>
        <v>0</v>
      </c>
      <c r="P440" s="205"/>
    </row>
    <row r="441" spans="1:16" ht="16.5" customHeight="1">
      <c r="A441" s="107" t="s">
        <v>640</v>
      </c>
      <c r="B441" s="107"/>
      <c r="C441" s="108" t="s">
        <v>714</v>
      </c>
      <c r="D441" s="102" t="s">
        <v>122</v>
      </c>
      <c r="E441" s="102" t="s">
        <v>112</v>
      </c>
      <c r="F441" s="108">
        <v>55</v>
      </c>
      <c r="G441" s="190"/>
      <c r="H441" s="108" t="s">
        <v>121</v>
      </c>
      <c r="I441" s="196">
        <v>200</v>
      </c>
      <c r="J441" s="101"/>
      <c r="K441" s="203">
        <v>1</v>
      </c>
      <c r="L441" s="94">
        <f>SUMIFS(Invulblad!G:G,Invulblad!A:A,H441,Invulblad!B:B,I441)*K441</f>
        <v>0</v>
      </c>
      <c r="M441" s="94">
        <f t="shared" si="18"/>
        <v>0</v>
      </c>
      <c r="N441" s="94">
        <f t="shared" si="19"/>
        <v>0</v>
      </c>
      <c r="O441" s="95">
        <f t="shared" si="20"/>
        <v>0</v>
      </c>
      <c r="P441" s="205"/>
    </row>
    <row r="442" spans="1:16" ht="16.5" customHeight="1">
      <c r="A442" s="96" t="s">
        <v>640</v>
      </c>
      <c r="B442" s="96"/>
      <c r="C442" s="97" t="s">
        <v>715</v>
      </c>
      <c r="D442" s="98" t="s">
        <v>122</v>
      </c>
      <c r="E442" s="98" t="s">
        <v>112</v>
      </c>
      <c r="F442" s="99"/>
      <c r="G442" s="191">
        <v>56</v>
      </c>
      <c r="H442" s="100" t="s">
        <v>121</v>
      </c>
      <c r="I442" s="197" t="s">
        <v>75</v>
      </c>
      <c r="J442" s="101" t="s">
        <v>698</v>
      </c>
      <c r="K442" s="203">
        <v>1</v>
      </c>
      <c r="L442" s="94">
        <f>SUMIFS(Invulblad!G:G,Invulblad!A:A,H442,Invulblad!B:B,I442)*K442</f>
        <v>0</v>
      </c>
      <c r="M442" s="94">
        <f t="shared" si="18"/>
        <v>0</v>
      </c>
      <c r="N442" s="94">
        <f t="shared" si="19"/>
        <v>0</v>
      </c>
      <c r="O442" s="95">
        <f t="shared" si="20"/>
        <v>0</v>
      </c>
      <c r="P442" s="205"/>
    </row>
    <row r="443" spans="1:16" ht="16.5" customHeight="1">
      <c r="A443" s="96" t="s">
        <v>640</v>
      </c>
      <c r="B443" s="96"/>
      <c r="C443" s="97" t="s">
        <v>716</v>
      </c>
      <c r="D443" s="98" t="s">
        <v>503</v>
      </c>
      <c r="E443" s="98" t="s">
        <v>717</v>
      </c>
      <c r="F443" s="99"/>
      <c r="G443" s="192">
        <v>18</v>
      </c>
      <c r="H443" s="100" t="s">
        <v>95</v>
      </c>
      <c r="I443" s="197" t="s">
        <v>75</v>
      </c>
      <c r="J443" s="101" t="s">
        <v>698</v>
      </c>
      <c r="K443" s="203">
        <v>1</v>
      </c>
      <c r="L443" s="94">
        <f>SUMIFS(Invulblad!G:G,Invulblad!A:A,H443,Invulblad!B:B,I443)*K443</f>
        <v>0</v>
      </c>
      <c r="M443" s="94">
        <f t="shared" si="18"/>
        <v>0</v>
      </c>
      <c r="N443" s="94">
        <f t="shared" si="19"/>
        <v>0</v>
      </c>
      <c r="O443" s="95">
        <f t="shared" si="20"/>
        <v>0</v>
      </c>
      <c r="P443" s="205"/>
    </row>
    <row r="444" spans="1:16" ht="16.5" customHeight="1">
      <c r="A444" s="96" t="s">
        <v>640</v>
      </c>
      <c r="B444" s="96"/>
      <c r="C444" s="97" t="s">
        <v>718</v>
      </c>
      <c r="D444" s="98" t="s">
        <v>719</v>
      </c>
      <c r="E444" s="105" t="s">
        <v>112</v>
      </c>
      <c r="F444" s="103"/>
      <c r="G444" s="193">
        <v>27</v>
      </c>
      <c r="H444" s="104" t="s">
        <v>115</v>
      </c>
      <c r="I444" s="195" t="s">
        <v>75</v>
      </c>
      <c r="J444" s="101" t="s">
        <v>698</v>
      </c>
      <c r="K444" s="203">
        <v>1</v>
      </c>
      <c r="L444" s="94">
        <f>SUMIFS(Invulblad!G:G,Invulblad!A:A,H444,Invulblad!B:B,I444)*K444</f>
        <v>0</v>
      </c>
      <c r="M444" s="94">
        <f t="shared" si="18"/>
        <v>0</v>
      </c>
      <c r="N444" s="94">
        <f t="shared" si="19"/>
        <v>0</v>
      </c>
      <c r="O444" s="95">
        <f t="shared" si="20"/>
        <v>0</v>
      </c>
      <c r="P444" s="205"/>
    </row>
    <row r="445" spans="1:16" ht="16.5" customHeight="1">
      <c r="A445" s="96" t="s">
        <v>640</v>
      </c>
      <c r="B445" s="106"/>
      <c r="C445" s="97" t="s">
        <v>720</v>
      </c>
      <c r="D445" s="98" t="s">
        <v>649</v>
      </c>
      <c r="E445" s="98" t="s">
        <v>112</v>
      </c>
      <c r="F445" s="99"/>
      <c r="G445" s="192">
        <v>27</v>
      </c>
      <c r="H445" s="100" t="s">
        <v>128</v>
      </c>
      <c r="I445" s="197" t="s">
        <v>75</v>
      </c>
      <c r="J445" s="101" t="s">
        <v>698</v>
      </c>
      <c r="K445" s="203">
        <v>1</v>
      </c>
      <c r="L445" s="94">
        <f>SUMIFS(Invulblad!G:G,Invulblad!A:A,H445,Invulblad!B:B,I445)*K445</f>
        <v>0</v>
      </c>
      <c r="M445" s="94">
        <f t="shared" si="18"/>
        <v>0</v>
      </c>
      <c r="N445" s="94">
        <f t="shared" si="19"/>
        <v>0</v>
      </c>
      <c r="O445" s="95">
        <f t="shared" si="20"/>
        <v>0</v>
      </c>
      <c r="P445" s="205"/>
    </row>
    <row r="446" spans="1:16" ht="16.5" customHeight="1">
      <c r="A446" s="96" t="s">
        <v>640</v>
      </c>
      <c r="B446" s="106"/>
      <c r="C446" s="97" t="s">
        <v>721</v>
      </c>
      <c r="D446" s="98" t="s">
        <v>649</v>
      </c>
      <c r="E446" s="98" t="s">
        <v>650</v>
      </c>
      <c r="F446" s="99"/>
      <c r="G446" s="99">
        <v>16</v>
      </c>
      <c r="H446" s="100" t="s">
        <v>130</v>
      </c>
      <c r="I446" s="197" t="s">
        <v>75</v>
      </c>
      <c r="J446" s="101" t="s">
        <v>698</v>
      </c>
      <c r="K446" s="203">
        <v>1</v>
      </c>
      <c r="L446" s="94">
        <f>SUMIFS(Invulblad!G:G,Invulblad!A:A,H446,Invulblad!B:B,I446)*K446</f>
        <v>0</v>
      </c>
      <c r="M446" s="94">
        <f t="shared" si="18"/>
        <v>0</v>
      </c>
      <c r="N446" s="94">
        <f t="shared" si="19"/>
        <v>0</v>
      </c>
      <c r="O446" s="95">
        <f t="shared" si="20"/>
        <v>0</v>
      </c>
      <c r="P446" s="205"/>
    </row>
    <row r="447" spans="1:16" ht="16.5" customHeight="1">
      <c r="A447" s="96" t="s">
        <v>640</v>
      </c>
      <c r="B447" s="106"/>
      <c r="C447" s="97" t="s">
        <v>722</v>
      </c>
      <c r="D447" s="98" t="s">
        <v>649</v>
      </c>
      <c r="E447" s="98" t="s">
        <v>650</v>
      </c>
      <c r="F447" s="99"/>
      <c r="G447" s="99">
        <v>17</v>
      </c>
      <c r="H447" s="100" t="s">
        <v>130</v>
      </c>
      <c r="I447" s="197" t="s">
        <v>75</v>
      </c>
      <c r="J447" s="101" t="s">
        <v>698</v>
      </c>
      <c r="K447" s="203">
        <v>1</v>
      </c>
      <c r="L447" s="94">
        <f>SUMIFS(Invulblad!G:G,Invulblad!A:A,H447,Invulblad!B:B,I447)*K447</f>
        <v>0</v>
      </c>
      <c r="M447" s="94">
        <f t="shared" si="18"/>
        <v>0</v>
      </c>
      <c r="N447" s="94">
        <f t="shared" si="19"/>
        <v>0</v>
      </c>
      <c r="O447" s="95">
        <f t="shared" si="20"/>
        <v>0</v>
      </c>
      <c r="P447" s="205"/>
    </row>
    <row r="448" spans="1:16" ht="16.5" customHeight="1">
      <c r="A448" s="96" t="s">
        <v>640</v>
      </c>
      <c r="B448" s="106"/>
      <c r="C448" s="97" t="s">
        <v>723</v>
      </c>
      <c r="D448" s="98" t="s">
        <v>724</v>
      </c>
      <c r="E448" s="98" t="s">
        <v>114</v>
      </c>
      <c r="F448" s="99"/>
      <c r="G448" s="99">
        <v>26</v>
      </c>
      <c r="H448" s="100" t="s">
        <v>149</v>
      </c>
      <c r="I448" s="197" t="s">
        <v>75</v>
      </c>
      <c r="J448" s="101" t="s">
        <v>698</v>
      </c>
      <c r="K448" s="203">
        <v>1</v>
      </c>
      <c r="L448" s="94">
        <f>SUMIFS(Invulblad!G:G,Invulblad!A:A,H448,Invulblad!B:B,I448)*K448</f>
        <v>0</v>
      </c>
      <c r="M448" s="94">
        <f t="shared" si="18"/>
        <v>0</v>
      </c>
      <c r="N448" s="94">
        <f t="shared" si="19"/>
        <v>0</v>
      </c>
      <c r="O448" s="95">
        <f t="shared" si="20"/>
        <v>0</v>
      </c>
      <c r="P448" s="205"/>
    </row>
    <row r="449" spans="1:16" ht="16.5" customHeight="1">
      <c r="A449" s="96" t="s">
        <v>640</v>
      </c>
      <c r="B449" s="106"/>
      <c r="C449" s="97" t="s">
        <v>725</v>
      </c>
      <c r="D449" s="98" t="s">
        <v>726</v>
      </c>
      <c r="E449" s="98" t="s">
        <v>114</v>
      </c>
      <c r="F449" s="99"/>
      <c r="G449" s="99">
        <v>11</v>
      </c>
      <c r="H449" s="100" t="s">
        <v>130</v>
      </c>
      <c r="I449" s="197" t="s">
        <v>75</v>
      </c>
      <c r="J449" s="101" t="s">
        <v>698</v>
      </c>
      <c r="K449" s="203">
        <v>1</v>
      </c>
      <c r="L449" s="94">
        <f>SUMIFS(Invulblad!G:G,Invulblad!A:A,H449,Invulblad!B:B,I449)*K449</f>
        <v>0</v>
      </c>
      <c r="M449" s="94">
        <f t="shared" si="18"/>
        <v>0</v>
      </c>
      <c r="N449" s="94">
        <f t="shared" si="19"/>
        <v>0</v>
      </c>
      <c r="O449" s="95">
        <f t="shared" si="20"/>
        <v>0</v>
      </c>
      <c r="P449" s="205"/>
    </row>
    <row r="450" spans="1:16" ht="16.5" customHeight="1">
      <c r="A450" s="96" t="s">
        <v>640</v>
      </c>
      <c r="B450" s="106"/>
      <c r="C450" s="97" t="s">
        <v>727</v>
      </c>
      <c r="D450" s="98" t="s">
        <v>203</v>
      </c>
      <c r="E450" s="98" t="s">
        <v>112</v>
      </c>
      <c r="F450" s="99"/>
      <c r="G450" s="99">
        <v>11</v>
      </c>
      <c r="H450" s="100" t="s">
        <v>105</v>
      </c>
      <c r="I450" s="197" t="s">
        <v>75</v>
      </c>
      <c r="J450" s="101" t="s">
        <v>698</v>
      </c>
      <c r="K450" s="203">
        <v>1</v>
      </c>
      <c r="L450" s="94">
        <f>SUMIFS(Invulblad!G:G,Invulblad!A:A,H450,Invulblad!B:B,I450)*K450</f>
        <v>0</v>
      </c>
      <c r="M450" s="94">
        <f t="shared" si="18"/>
        <v>0</v>
      </c>
      <c r="N450" s="94">
        <f t="shared" si="19"/>
        <v>0</v>
      </c>
      <c r="O450" s="95">
        <f t="shared" si="20"/>
        <v>0</v>
      </c>
      <c r="P450" s="205"/>
    </row>
    <row r="451" spans="1:16" ht="16.5" customHeight="1">
      <c r="A451" s="96" t="s">
        <v>640</v>
      </c>
      <c r="B451" s="106"/>
      <c r="C451" s="97" t="s">
        <v>728</v>
      </c>
      <c r="D451" s="98" t="s">
        <v>492</v>
      </c>
      <c r="E451" s="98" t="s">
        <v>114</v>
      </c>
      <c r="F451" s="99"/>
      <c r="G451" s="99">
        <v>7</v>
      </c>
      <c r="H451" s="100" t="s">
        <v>149</v>
      </c>
      <c r="I451" s="197" t="s">
        <v>75</v>
      </c>
      <c r="J451" s="101" t="s">
        <v>698</v>
      </c>
      <c r="K451" s="203">
        <v>1</v>
      </c>
      <c r="L451" s="94">
        <f>SUMIFS(Invulblad!G:G,Invulblad!A:A,H451,Invulblad!B:B,I451)*K451</f>
        <v>0</v>
      </c>
      <c r="M451" s="94">
        <f t="shared" si="18"/>
        <v>0</v>
      </c>
      <c r="N451" s="94">
        <f t="shared" si="19"/>
        <v>0</v>
      </c>
      <c r="O451" s="95">
        <f t="shared" si="20"/>
        <v>0</v>
      </c>
      <c r="P451" s="205"/>
    </row>
    <row r="452" spans="1:16" ht="16.5" customHeight="1">
      <c r="A452" s="96" t="s">
        <v>640</v>
      </c>
      <c r="B452" s="106"/>
      <c r="C452" s="97" t="s">
        <v>729</v>
      </c>
      <c r="D452" s="98" t="s">
        <v>73</v>
      </c>
      <c r="E452" s="98" t="s">
        <v>112</v>
      </c>
      <c r="F452" s="99"/>
      <c r="G452" s="99">
        <v>260</v>
      </c>
      <c r="H452" s="100" t="s">
        <v>72</v>
      </c>
      <c r="I452" s="197" t="s">
        <v>75</v>
      </c>
      <c r="J452" s="101" t="s">
        <v>698</v>
      </c>
      <c r="K452" s="203">
        <v>1</v>
      </c>
      <c r="L452" s="94">
        <f>SUMIFS(Invulblad!G:G,Invulblad!A:A,H452,Invulblad!B:B,I452)*K452</f>
        <v>0</v>
      </c>
      <c r="M452" s="94">
        <f t="shared" si="18"/>
        <v>0</v>
      </c>
      <c r="N452" s="94">
        <f t="shared" si="19"/>
        <v>0</v>
      </c>
      <c r="O452" s="95">
        <f t="shared" si="20"/>
        <v>0</v>
      </c>
      <c r="P452" s="205"/>
    </row>
    <row r="453" spans="1:16" ht="16.5" customHeight="1">
      <c r="A453" s="96" t="s">
        <v>640</v>
      </c>
      <c r="B453" s="106"/>
      <c r="C453" s="97" t="s">
        <v>730</v>
      </c>
      <c r="D453" s="98" t="s">
        <v>731</v>
      </c>
      <c r="E453" s="98" t="s">
        <v>112</v>
      </c>
      <c r="F453" s="99"/>
      <c r="G453" s="194">
        <v>19</v>
      </c>
      <c r="H453" s="100" t="s">
        <v>72</v>
      </c>
      <c r="I453" s="197" t="s">
        <v>75</v>
      </c>
      <c r="J453" s="101" t="s">
        <v>698</v>
      </c>
      <c r="K453" s="203">
        <v>1</v>
      </c>
      <c r="L453" s="94">
        <f>SUMIFS(Invulblad!G:G,Invulblad!A:A,H453,Invulblad!B:B,I453)*K453</f>
        <v>0</v>
      </c>
      <c r="M453" s="94">
        <f t="shared" si="18"/>
        <v>0</v>
      </c>
      <c r="N453" s="94">
        <f t="shared" si="19"/>
        <v>0</v>
      </c>
      <c r="O453" s="95">
        <f t="shared" si="20"/>
        <v>0</v>
      </c>
      <c r="P453" s="205"/>
    </row>
    <row r="454" spans="1:16" ht="16.5" customHeight="1">
      <c r="A454" s="96" t="s">
        <v>640</v>
      </c>
      <c r="B454" s="106"/>
      <c r="C454" s="97" t="s">
        <v>732</v>
      </c>
      <c r="D454" s="98" t="s">
        <v>355</v>
      </c>
      <c r="E454" s="98" t="s">
        <v>112</v>
      </c>
      <c r="F454" s="99"/>
      <c r="G454" s="194">
        <v>236</v>
      </c>
      <c r="H454" s="100" t="s">
        <v>99</v>
      </c>
      <c r="I454" s="197" t="s">
        <v>75</v>
      </c>
      <c r="J454" s="101" t="s">
        <v>698</v>
      </c>
      <c r="K454" s="203">
        <v>1</v>
      </c>
      <c r="L454" s="94">
        <f>SUMIFS(Invulblad!G:G,Invulblad!A:A,H454,Invulblad!B:B,I454)*K454</f>
        <v>0</v>
      </c>
      <c r="M454" s="94">
        <f t="shared" si="18"/>
        <v>0</v>
      </c>
      <c r="N454" s="94">
        <f t="shared" si="19"/>
        <v>0</v>
      </c>
      <c r="O454" s="95">
        <f t="shared" si="20"/>
        <v>0</v>
      </c>
      <c r="P454" s="205"/>
    </row>
    <row r="455" spans="1:16" ht="16.5" customHeight="1">
      <c r="A455" s="96" t="s">
        <v>640</v>
      </c>
      <c r="B455" s="106"/>
      <c r="C455" s="97" t="s">
        <v>733</v>
      </c>
      <c r="D455" s="98" t="s">
        <v>724</v>
      </c>
      <c r="E455" s="98" t="s">
        <v>114</v>
      </c>
      <c r="F455" s="99"/>
      <c r="G455" s="99">
        <v>26</v>
      </c>
      <c r="H455" s="100" t="s">
        <v>149</v>
      </c>
      <c r="I455" s="197" t="s">
        <v>75</v>
      </c>
      <c r="J455" s="101" t="s">
        <v>698</v>
      </c>
      <c r="K455" s="203">
        <v>1</v>
      </c>
      <c r="L455" s="94">
        <f>SUMIFS(Invulblad!G:G,Invulblad!A:A,H455,Invulblad!B:B,I455)*K455</f>
        <v>0</v>
      </c>
      <c r="M455" s="94">
        <f t="shared" si="18"/>
        <v>0</v>
      </c>
      <c r="N455" s="94">
        <f t="shared" si="19"/>
        <v>0</v>
      </c>
      <c r="O455" s="95">
        <f t="shared" si="20"/>
        <v>0</v>
      </c>
      <c r="P455" s="205"/>
    </row>
    <row r="456" spans="1:16" ht="16.5" customHeight="1">
      <c r="A456" s="96" t="s">
        <v>640</v>
      </c>
      <c r="B456" s="106"/>
      <c r="C456" s="97" t="s">
        <v>734</v>
      </c>
      <c r="D456" s="98" t="s">
        <v>94</v>
      </c>
      <c r="E456" s="98" t="s">
        <v>112</v>
      </c>
      <c r="F456" s="99">
        <v>169</v>
      </c>
      <c r="G456" s="99"/>
      <c r="H456" s="100" t="s">
        <v>93</v>
      </c>
      <c r="I456" s="197">
        <v>200</v>
      </c>
      <c r="J456" s="101"/>
      <c r="K456" s="203">
        <v>1</v>
      </c>
      <c r="L456" s="94">
        <f>SUMIFS(Invulblad!G:G,Invulblad!A:A,H456,Invulblad!B:B,I456)*K456</f>
        <v>0</v>
      </c>
      <c r="M456" s="94">
        <f t="shared" si="18"/>
        <v>0</v>
      </c>
      <c r="N456" s="94">
        <f t="shared" si="19"/>
        <v>0</v>
      </c>
      <c r="O456" s="95">
        <f t="shared" si="20"/>
        <v>0</v>
      </c>
      <c r="P456" s="205"/>
    </row>
    <row r="457" spans="1:16" ht="16.5" customHeight="1">
      <c r="A457" s="96" t="s">
        <v>640</v>
      </c>
      <c r="B457" s="106"/>
      <c r="C457" s="97" t="s">
        <v>735</v>
      </c>
      <c r="D457" s="98" t="s">
        <v>736</v>
      </c>
      <c r="E457" s="98" t="s">
        <v>112</v>
      </c>
      <c r="F457" s="99"/>
      <c r="G457" s="99">
        <v>24</v>
      </c>
      <c r="H457" s="100" t="s">
        <v>737</v>
      </c>
      <c r="I457" s="197" t="s">
        <v>75</v>
      </c>
      <c r="J457" s="101" t="s">
        <v>698</v>
      </c>
      <c r="K457" s="203">
        <v>1</v>
      </c>
      <c r="L457" s="94">
        <f>SUMIFS(Invulblad!G:G,Invulblad!A:A,H457,Invulblad!B:B,I457)*K457</f>
        <v>0</v>
      </c>
      <c r="M457" s="94">
        <f t="shared" si="18"/>
        <v>0</v>
      </c>
      <c r="N457" s="94">
        <f t="shared" si="19"/>
        <v>0</v>
      </c>
      <c r="O457" s="95">
        <f t="shared" si="20"/>
        <v>0</v>
      </c>
      <c r="P457" s="205"/>
    </row>
    <row r="458" spans="1:16" ht="16.5" customHeight="1">
      <c r="A458" s="96" t="s">
        <v>640</v>
      </c>
      <c r="B458" s="106"/>
      <c r="C458" s="97" t="s">
        <v>738</v>
      </c>
      <c r="D458" s="98" t="s">
        <v>649</v>
      </c>
      <c r="E458" s="98" t="s">
        <v>112</v>
      </c>
      <c r="F458" s="99"/>
      <c r="G458" s="99">
        <v>10</v>
      </c>
      <c r="H458" s="100" t="s">
        <v>128</v>
      </c>
      <c r="I458" s="197" t="s">
        <v>75</v>
      </c>
      <c r="J458" s="101" t="s">
        <v>698</v>
      </c>
      <c r="K458" s="203">
        <v>1</v>
      </c>
      <c r="L458" s="94">
        <f>SUMIFS(Invulblad!G:G,Invulblad!A:A,H458,Invulblad!B:B,I458)*K458</f>
        <v>0</v>
      </c>
      <c r="M458" s="94">
        <f t="shared" si="18"/>
        <v>0</v>
      </c>
      <c r="N458" s="94">
        <f t="shared" si="19"/>
        <v>0</v>
      </c>
      <c r="O458" s="95">
        <f t="shared" si="20"/>
        <v>0</v>
      </c>
      <c r="P458" s="205"/>
    </row>
    <row r="459" spans="1:16" ht="16.5" customHeight="1">
      <c r="A459" s="96" t="s">
        <v>640</v>
      </c>
      <c r="B459" s="106"/>
      <c r="C459" s="97" t="s">
        <v>739</v>
      </c>
      <c r="D459" s="98" t="s">
        <v>740</v>
      </c>
      <c r="E459" s="98" t="s">
        <v>112</v>
      </c>
      <c r="F459" s="99"/>
      <c r="G459" s="99">
        <v>4</v>
      </c>
      <c r="H459" s="100" t="s">
        <v>151</v>
      </c>
      <c r="I459" s="197" t="s">
        <v>75</v>
      </c>
      <c r="J459" s="101" t="s">
        <v>698</v>
      </c>
      <c r="K459" s="203">
        <v>1</v>
      </c>
      <c r="L459" s="94">
        <f>SUMIFS(Invulblad!G:G,Invulblad!A:A,H459,Invulblad!B:B,I459)*K459</f>
        <v>0</v>
      </c>
      <c r="M459" s="94">
        <f t="shared" si="18"/>
        <v>0</v>
      </c>
      <c r="N459" s="94">
        <f t="shared" si="19"/>
        <v>0</v>
      </c>
      <c r="O459" s="95">
        <f t="shared" si="20"/>
        <v>0</v>
      </c>
      <c r="P459" s="205"/>
    </row>
    <row r="460" spans="1:16" ht="16.5" customHeight="1">
      <c r="A460" s="96" t="s">
        <v>640</v>
      </c>
      <c r="B460" s="106"/>
      <c r="C460" s="97" t="s">
        <v>741</v>
      </c>
      <c r="D460" s="98" t="s">
        <v>649</v>
      </c>
      <c r="E460" s="98" t="s">
        <v>112</v>
      </c>
      <c r="F460" s="99"/>
      <c r="G460" s="99">
        <v>15</v>
      </c>
      <c r="H460" s="104" t="s">
        <v>128</v>
      </c>
      <c r="I460" s="195" t="s">
        <v>75</v>
      </c>
      <c r="J460" s="101" t="s">
        <v>698</v>
      </c>
      <c r="K460" s="203">
        <v>1</v>
      </c>
      <c r="L460" s="94">
        <f>SUMIFS(Invulblad!G:G,Invulblad!A:A,H460,Invulblad!B:B,I460)*K460</f>
        <v>0</v>
      </c>
      <c r="M460" s="94">
        <f t="shared" ref="M460:M499" si="21">+L460*F460</f>
        <v>0</v>
      </c>
      <c r="N460" s="94">
        <f t="shared" ref="N460:N499" si="22">N$9</f>
        <v>0</v>
      </c>
      <c r="O460" s="95">
        <f t="shared" ref="O460:O499" si="23">+N460*M460</f>
        <v>0</v>
      </c>
      <c r="P460" s="205"/>
    </row>
    <row r="461" spans="1:16" ht="16.5" customHeight="1">
      <c r="A461" s="96" t="s">
        <v>640</v>
      </c>
      <c r="B461" s="106"/>
      <c r="C461" s="97" t="s">
        <v>742</v>
      </c>
      <c r="D461" s="98" t="s">
        <v>122</v>
      </c>
      <c r="E461" s="98" t="s">
        <v>112</v>
      </c>
      <c r="F461" s="99">
        <v>47</v>
      </c>
      <c r="G461" s="99"/>
      <c r="H461" s="100" t="s">
        <v>121</v>
      </c>
      <c r="I461" s="197">
        <v>200</v>
      </c>
      <c r="J461" s="101"/>
      <c r="K461" s="203">
        <v>1</v>
      </c>
      <c r="L461" s="94">
        <f>SUMIFS(Invulblad!G:G,Invulblad!A:A,H461,Invulblad!B:B,I461)*K461</f>
        <v>0</v>
      </c>
      <c r="M461" s="94">
        <f t="shared" si="21"/>
        <v>0</v>
      </c>
      <c r="N461" s="94">
        <f t="shared" si="22"/>
        <v>0</v>
      </c>
      <c r="O461" s="95">
        <f t="shared" si="23"/>
        <v>0</v>
      </c>
      <c r="P461" s="205"/>
    </row>
    <row r="462" spans="1:16" ht="16.5" customHeight="1">
      <c r="A462" s="96" t="s">
        <v>640</v>
      </c>
      <c r="B462" s="106"/>
      <c r="C462" s="97" t="s">
        <v>743</v>
      </c>
      <c r="D462" s="98" t="s">
        <v>122</v>
      </c>
      <c r="E462" s="105" t="s">
        <v>112</v>
      </c>
      <c r="F462" s="103">
        <v>47</v>
      </c>
      <c r="G462" s="99"/>
      <c r="H462" s="100" t="s">
        <v>121</v>
      </c>
      <c r="I462" s="197">
        <v>200</v>
      </c>
      <c r="J462" s="101"/>
      <c r="K462" s="203">
        <v>1</v>
      </c>
      <c r="L462" s="94">
        <f>SUMIFS(Invulblad!G:G,Invulblad!A:A,H462,Invulblad!B:B,I462)*K462</f>
        <v>0</v>
      </c>
      <c r="M462" s="94">
        <f t="shared" si="21"/>
        <v>0</v>
      </c>
      <c r="N462" s="94">
        <f t="shared" si="22"/>
        <v>0</v>
      </c>
      <c r="O462" s="95">
        <f t="shared" si="23"/>
        <v>0</v>
      </c>
      <c r="P462" s="205"/>
    </row>
    <row r="463" spans="1:16" ht="16.5" customHeight="1">
      <c r="A463" s="96" t="s">
        <v>640</v>
      </c>
      <c r="B463" s="106"/>
      <c r="C463" s="97" t="s">
        <v>744</v>
      </c>
      <c r="D463" s="98" t="s">
        <v>503</v>
      </c>
      <c r="E463" s="105" t="s">
        <v>717</v>
      </c>
      <c r="F463" s="103">
        <v>16</v>
      </c>
      <c r="G463" s="99"/>
      <c r="H463" s="104" t="s">
        <v>95</v>
      </c>
      <c r="I463" s="195">
        <v>200</v>
      </c>
      <c r="J463" s="101"/>
      <c r="K463" s="203">
        <v>1</v>
      </c>
      <c r="L463" s="94">
        <f>SUMIFS(Invulblad!G:G,Invulblad!A:A,H463,Invulblad!B:B,I463)*K463</f>
        <v>0</v>
      </c>
      <c r="M463" s="94">
        <f t="shared" si="21"/>
        <v>0</v>
      </c>
      <c r="N463" s="94">
        <f t="shared" si="22"/>
        <v>0</v>
      </c>
      <c r="O463" s="95">
        <f t="shared" si="23"/>
        <v>0</v>
      </c>
      <c r="P463" s="205"/>
    </row>
    <row r="464" spans="1:16" ht="16.5" customHeight="1">
      <c r="A464" s="96" t="s">
        <v>640</v>
      </c>
      <c r="B464" s="107"/>
      <c r="C464" s="108" t="s">
        <v>745</v>
      </c>
      <c r="D464" s="102" t="s">
        <v>122</v>
      </c>
      <c r="E464" s="102" t="s">
        <v>112</v>
      </c>
      <c r="F464" s="108">
        <v>56</v>
      </c>
      <c r="G464" s="189"/>
      <c r="H464" s="108" t="s">
        <v>121</v>
      </c>
      <c r="I464" s="196">
        <v>200</v>
      </c>
      <c r="J464" s="101"/>
      <c r="K464" s="203">
        <v>1</v>
      </c>
      <c r="L464" s="94">
        <f>SUMIFS(Invulblad!G:G,Invulblad!A:A,H464,Invulblad!B:B,I464)*K464</f>
        <v>0</v>
      </c>
      <c r="M464" s="94">
        <f t="shared" si="21"/>
        <v>0</v>
      </c>
      <c r="N464" s="94">
        <f t="shared" si="22"/>
        <v>0</v>
      </c>
      <c r="O464" s="95">
        <f t="shared" si="23"/>
        <v>0</v>
      </c>
      <c r="P464" s="205"/>
    </row>
    <row r="465" spans="1:16" ht="16.5" customHeight="1">
      <c r="A465" s="96" t="s">
        <v>640</v>
      </c>
      <c r="B465" s="96"/>
      <c r="C465" s="97" t="s">
        <v>746</v>
      </c>
      <c r="D465" s="98" t="s">
        <v>122</v>
      </c>
      <c r="E465" s="98" t="s">
        <v>112</v>
      </c>
      <c r="F465" s="99">
        <v>56</v>
      </c>
      <c r="G465" s="99"/>
      <c r="H465" s="100" t="s">
        <v>121</v>
      </c>
      <c r="I465" s="197">
        <v>200</v>
      </c>
      <c r="J465" s="101"/>
      <c r="K465" s="203">
        <v>1</v>
      </c>
      <c r="L465" s="94">
        <f>SUMIFS(Invulblad!G:G,Invulblad!A:A,H465,Invulblad!B:B,I465)*K465</f>
        <v>0</v>
      </c>
      <c r="M465" s="94">
        <f t="shared" si="21"/>
        <v>0</v>
      </c>
      <c r="N465" s="94">
        <f t="shared" si="22"/>
        <v>0</v>
      </c>
      <c r="O465" s="95">
        <f t="shared" si="23"/>
        <v>0</v>
      </c>
      <c r="P465" s="205"/>
    </row>
    <row r="466" spans="1:16" ht="16.5" customHeight="1">
      <c r="A466" s="96" t="s">
        <v>640</v>
      </c>
      <c r="B466" s="96"/>
      <c r="C466" s="97" t="s">
        <v>747</v>
      </c>
      <c r="D466" s="98" t="s">
        <v>122</v>
      </c>
      <c r="E466" s="98" t="s">
        <v>112</v>
      </c>
      <c r="F466" s="99">
        <v>56</v>
      </c>
      <c r="G466" s="99"/>
      <c r="H466" s="100" t="s">
        <v>121</v>
      </c>
      <c r="I466" s="197">
        <v>200</v>
      </c>
      <c r="J466" s="101"/>
      <c r="K466" s="203">
        <v>1</v>
      </c>
      <c r="L466" s="94">
        <f>SUMIFS(Invulblad!G:G,Invulblad!A:A,H466,Invulblad!B:B,I466)*K466</f>
        <v>0</v>
      </c>
      <c r="M466" s="94">
        <f t="shared" si="21"/>
        <v>0</v>
      </c>
      <c r="N466" s="94">
        <f t="shared" si="22"/>
        <v>0</v>
      </c>
      <c r="O466" s="95">
        <f t="shared" si="23"/>
        <v>0</v>
      </c>
      <c r="P466" s="205"/>
    </row>
    <row r="467" spans="1:16" ht="16.5" customHeight="1">
      <c r="A467" s="96" t="s">
        <v>640</v>
      </c>
      <c r="B467" s="96"/>
      <c r="C467" s="97" t="s">
        <v>748</v>
      </c>
      <c r="D467" s="98" t="s">
        <v>122</v>
      </c>
      <c r="E467" s="98" t="s">
        <v>112</v>
      </c>
      <c r="F467" s="99">
        <v>56</v>
      </c>
      <c r="G467" s="99"/>
      <c r="H467" s="100" t="s">
        <v>121</v>
      </c>
      <c r="I467" s="197">
        <v>200</v>
      </c>
      <c r="J467" s="101"/>
      <c r="K467" s="203">
        <v>1</v>
      </c>
      <c r="L467" s="94">
        <f>SUMIFS(Invulblad!G:G,Invulblad!A:A,H467,Invulblad!B:B,I467)*K467</f>
        <v>0</v>
      </c>
      <c r="M467" s="94">
        <f t="shared" si="21"/>
        <v>0</v>
      </c>
      <c r="N467" s="94">
        <f t="shared" si="22"/>
        <v>0</v>
      </c>
      <c r="O467" s="95">
        <f t="shared" si="23"/>
        <v>0</v>
      </c>
      <c r="P467" s="205"/>
    </row>
    <row r="468" spans="1:16" ht="16.5" customHeight="1">
      <c r="A468" s="96" t="s">
        <v>640</v>
      </c>
      <c r="B468" s="96"/>
      <c r="C468" s="97" t="s">
        <v>749</v>
      </c>
      <c r="D468" s="98" t="s">
        <v>94</v>
      </c>
      <c r="E468" s="98" t="s">
        <v>112</v>
      </c>
      <c r="F468" s="99">
        <v>102</v>
      </c>
      <c r="G468" s="99"/>
      <c r="H468" s="100" t="s">
        <v>93</v>
      </c>
      <c r="I468" s="197">
        <v>200</v>
      </c>
      <c r="J468" s="101"/>
      <c r="K468" s="203">
        <v>1</v>
      </c>
      <c r="L468" s="94">
        <f>SUMIFS(Invulblad!G:G,Invulblad!A:A,H468,Invulblad!B:B,I468)*K468</f>
        <v>0</v>
      </c>
      <c r="M468" s="94">
        <f t="shared" si="21"/>
        <v>0</v>
      </c>
      <c r="N468" s="94">
        <f t="shared" si="22"/>
        <v>0</v>
      </c>
      <c r="O468" s="95">
        <f t="shared" si="23"/>
        <v>0</v>
      </c>
      <c r="P468" s="205"/>
    </row>
    <row r="469" spans="1:16" ht="16.5" customHeight="1">
      <c r="A469" s="96" t="s">
        <v>640</v>
      </c>
      <c r="B469" s="96"/>
      <c r="C469" s="97" t="s">
        <v>750</v>
      </c>
      <c r="D469" s="98" t="s">
        <v>94</v>
      </c>
      <c r="E469" s="98" t="s">
        <v>650</v>
      </c>
      <c r="F469" s="99">
        <v>3</v>
      </c>
      <c r="G469" s="194"/>
      <c r="H469" s="100" t="s">
        <v>96</v>
      </c>
      <c r="I469" s="197">
        <v>200</v>
      </c>
      <c r="J469" s="101"/>
      <c r="K469" s="203">
        <v>1</v>
      </c>
      <c r="L469" s="94">
        <f>SUMIFS(Invulblad!G:G,Invulblad!A:A,H469,Invulblad!B:B,I469)*K469</f>
        <v>0</v>
      </c>
      <c r="M469" s="94">
        <f t="shared" si="21"/>
        <v>0</v>
      </c>
      <c r="N469" s="94">
        <f t="shared" si="22"/>
        <v>0</v>
      </c>
      <c r="O469" s="95">
        <f t="shared" si="23"/>
        <v>0</v>
      </c>
      <c r="P469" s="205"/>
    </row>
    <row r="470" spans="1:16" ht="16.5" customHeight="1">
      <c r="A470" s="96" t="s">
        <v>640</v>
      </c>
      <c r="B470" s="106"/>
      <c r="C470" s="97" t="s">
        <v>751</v>
      </c>
      <c r="D470" s="98" t="s">
        <v>752</v>
      </c>
      <c r="E470" s="98" t="s">
        <v>650</v>
      </c>
      <c r="F470" s="99">
        <v>28</v>
      </c>
      <c r="G470" s="99"/>
      <c r="H470" s="100" t="s">
        <v>124</v>
      </c>
      <c r="I470" s="197">
        <v>200</v>
      </c>
      <c r="J470" s="101"/>
      <c r="K470" s="203">
        <v>1</v>
      </c>
      <c r="L470" s="94">
        <f>SUMIFS(Invulblad!G:G,Invulblad!A:A,H470,Invulblad!B:B,I470)*K470</f>
        <v>0</v>
      </c>
      <c r="M470" s="94">
        <f t="shared" si="21"/>
        <v>0</v>
      </c>
      <c r="N470" s="94">
        <f t="shared" si="22"/>
        <v>0</v>
      </c>
      <c r="O470" s="95">
        <f t="shared" si="23"/>
        <v>0</v>
      </c>
      <c r="P470" s="205"/>
    </row>
    <row r="471" spans="1:16" ht="16.5" customHeight="1">
      <c r="A471" s="96" t="s">
        <v>640</v>
      </c>
      <c r="B471" s="106"/>
      <c r="C471" s="97" t="s">
        <v>753</v>
      </c>
      <c r="D471" s="98" t="s">
        <v>94</v>
      </c>
      <c r="E471" s="98" t="s">
        <v>112</v>
      </c>
      <c r="F471" s="99">
        <v>31</v>
      </c>
      <c r="G471" s="194"/>
      <c r="H471" s="100" t="s">
        <v>93</v>
      </c>
      <c r="I471" s="197">
        <v>200</v>
      </c>
      <c r="J471" s="101"/>
      <c r="K471" s="203">
        <v>1</v>
      </c>
      <c r="L471" s="94">
        <f>SUMIFS(Invulblad!G:G,Invulblad!A:A,H471,Invulblad!B:B,I471)*K471</f>
        <v>0</v>
      </c>
      <c r="M471" s="94">
        <f t="shared" si="21"/>
        <v>0</v>
      </c>
      <c r="N471" s="94">
        <f t="shared" si="22"/>
        <v>0</v>
      </c>
      <c r="O471" s="95">
        <f t="shared" si="23"/>
        <v>0</v>
      </c>
      <c r="P471" s="205"/>
    </row>
    <row r="472" spans="1:16" ht="16.5" customHeight="1">
      <c r="A472" s="96" t="s">
        <v>640</v>
      </c>
      <c r="B472" s="106"/>
      <c r="C472" s="97" t="s">
        <v>754</v>
      </c>
      <c r="D472" s="98" t="s">
        <v>94</v>
      </c>
      <c r="E472" s="98" t="s">
        <v>112</v>
      </c>
      <c r="F472" s="99">
        <v>22</v>
      </c>
      <c r="G472" s="194"/>
      <c r="H472" s="100" t="s">
        <v>93</v>
      </c>
      <c r="I472" s="197">
        <v>200</v>
      </c>
      <c r="J472" s="101"/>
      <c r="K472" s="203">
        <v>1</v>
      </c>
      <c r="L472" s="94">
        <f>SUMIFS(Invulblad!G:G,Invulblad!A:A,H472,Invulblad!B:B,I472)*K472</f>
        <v>0</v>
      </c>
      <c r="M472" s="94">
        <f t="shared" si="21"/>
        <v>0</v>
      </c>
      <c r="N472" s="94">
        <f t="shared" si="22"/>
        <v>0</v>
      </c>
      <c r="O472" s="95">
        <f t="shared" si="23"/>
        <v>0</v>
      </c>
      <c r="P472" s="205"/>
    </row>
    <row r="473" spans="1:16" ht="16.5" customHeight="1">
      <c r="A473" s="96" t="s">
        <v>640</v>
      </c>
      <c r="B473" s="106"/>
      <c r="C473" s="97" t="s">
        <v>755</v>
      </c>
      <c r="D473" s="98" t="s">
        <v>94</v>
      </c>
      <c r="E473" s="98" t="s">
        <v>112</v>
      </c>
      <c r="F473" s="99">
        <v>84</v>
      </c>
      <c r="G473" s="99"/>
      <c r="H473" s="100" t="s">
        <v>93</v>
      </c>
      <c r="I473" s="197">
        <v>200</v>
      </c>
      <c r="J473" s="101"/>
      <c r="K473" s="203">
        <v>1</v>
      </c>
      <c r="L473" s="94">
        <f>SUMIFS(Invulblad!G:G,Invulblad!A:A,H473,Invulblad!B:B,I473)*K473</f>
        <v>0</v>
      </c>
      <c r="M473" s="94">
        <f t="shared" si="21"/>
        <v>0</v>
      </c>
      <c r="N473" s="94">
        <f t="shared" si="22"/>
        <v>0</v>
      </c>
      <c r="O473" s="95">
        <f t="shared" si="23"/>
        <v>0</v>
      </c>
      <c r="P473" s="205"/>
    </row>
    <row r="474" spans="1:16" ht="16.5" customHeight="1">
      <c r="A474" s="96" t="s">
        <v>640</v>
      </c>
      <c r="B474" s="106"/>
      <c r="C474" s="97" t="s">
        <v>756</v>
      </c>
      <c r="D474" s="98" t="s">
        <v>757</v>
      </c>
      <c r="E474" s="98" t="s">
        <v>114</v>
      </c>
      <c r="F474" s="99"/>
      <c r="G474" s="99">
        <v>11</v>
      </c>
      <c r="H474" s="100" t="s">
        <v>130</v>
      </c>
      <c r="I474" s="197" t="s">
        <v>75</v>
      </c>
      <c r="J474" s="101"/>
      <c r="K474" s="203">
        <v>1</v>
      </c>
      <c r="L474" s="94">
        <f>SUMIFS(Invulblad!G:G,Invulblad!A:A,H474,Invulblad!B:B,I474)*K474</f>
        <v>0</v>
      </c>
      <c r="M474" s="94">
        <f t="shared" si="21"/>
        <v>0</v>
      </c>
      <c r="N474" s="94">
        <f t="shared" si="22"/>
        <v>0</v>
      </c>
      <c r="O474" s="95">
        <f t="shared" si="23"/>
        <v>0</v>
      </c>
      <c r="P474" s="205"/>
    </row>
    <row r="475" spans="1:16" ht="16.5" customHeight="1">
      <c r="A475" s="96" t="s">
        <v>640</v>
      </c>
      <c r="B475" s="106"/>
      <c r="C475" s="97" t="s">
        <v>758</v>
      </c>
      <c r="D475" s="98" t="s">
        <v>167</v>
      </c>
      <c r="E475" s="98" t="s">
        <v>114</v>
      </c>
      <c r="F475" s="99">
        <v>14</v>
      </c>
      <c r="G475" s="99"/>
      <c r="H475" s="100" t="s">
        <v>166</v>
      </c>
      <c r="I475" s="197">
        <v>200</v>
      </c>
      <c r="J475" s="101"/>
      <c r="K475" s="203">
        <v>1</v>
      </c>
      <c r="L475" s="94">
        <f>SUMIFS(Invulblad!G:G,Invulblad!A:A,H475,Invulblad!B:B,I475)*K475</f>
        <v>0</v>
      </c>
      <c r="M475" s="94">
        <f t="shared" si="21"/>
        <v>0</v>
      </c>
      <c r="N475" s="94">
        <f t="shared" si="22"/>
        <v>0</v>
      </c>
      <c r="O475" s="95">
        <f t="shared" si="23"/>
        <v>0</v>
      </c>
      <c r="P475" s="205"/>
    </row>
    <row r="476" spans="1:16" ht="16.5" customHeight="1">
      <c r="A476" s="96" t="s">
        <v>640</v>
      </c>
      <c r="B476" s="106"/>
      <c r="C476" s="97" t="s">
        <v>759</v>
      </c>
      <c r="D476" s="98" t="s">
        <v>760</v>
      </c>
      <c r="E476" s="98" t="s">
        <v>114</v>
      </c>
      <c r="F476" s="99">
        <v>3</v>
      </c>
      <c r="G476" s="194"/>
      <c r="H476" s="100" t="s">
        <v>166</v>
      </c>
      <c r="I476" s="197">
        <v>200</v>
      </c>
      <c r="J476" s="101"/>
      <c r="K476" s="203">
        <v>1</v>
      </c>
      <c r="L476" s="94">
        <f>SUMIFS(Invulblad!G:G,Invulblad!A:A,H476,Invulblad!B:B,I476)*K476</f>
        <v>0</v>
      </c>
      <c r="M476" s="94">
        <f t="shared" si="21"/>
        <v>0</v>
      </c>
      <c r="N476" s="94">
        <f t="shared" si="22"/>
        <v>0</v>
      </c>
      <c r="O476" s="95">
        <f t="shared" si="23"/>
        <v>0</v>
      </c>
      <c r="P476" s="205"/>
    </row>
    <row r="477" spans="1:16" ht="16.5" customHeight="1">
      <c r="A477" s="96" t="s">
        <v>640</v>
      </c>
      <c r="B477" s="106"/>
      <c r="C477" s="97" t="s">
        <v>761</v>
      </c>
      <c r="D477" s="98" t="s">
        <v>167</v>
      </c>
      <c r="E477" s="98" t="s">
        <v>114</v>
      </c>
      <c r="F477" s="99">
        <v>1</v>
      </c>
      <c r="G477" s="99"/>
      <c r="H477" s="100" t="s">
        <v>166</v>
      </c>
      <c r="I477" s="197">
        <v>200</v>
      </c>
      <c r="J477" s="101"/>
      <c r="K477" s="203">
        <v>1</v>
      </c>
      <c r="L477" s="94">
        <f>SUMIFS(Invulblad!G:G,Invulblad!A:A,H477,Invulblad!B:B,I477)*K477</f>
        <v>0</v>
      </c>
      <c r="M477" s="94">
        <f t="shared" si="21"/>
        <v>0</v>
      </c>
      <c r="N477" s="94">
        <f t="shared" si="22"/>
        <v>0</v>
      </c>
      <c r="O477" s="95">
        <f t="shared" si="23"/>
        <v>0</v>
      </c>
      <c r="P477" s="205"/>
    </row>
    <row r="478" spans="1:16" ht="16.5" customHeight="1">
      <c r="A478" s="96" t="s">
        <v>640</v>
      </c>
      <c r="B478" s="106"/>
      <c r="C478" s="97" t="s">
        <v>762</v>
      </c>
      <c r="D478" s="98" t="s">
        <v>167</v>
      </c>
      <c r="E478" s="98" t="s">
        <v>114</v>
      </c>
      <c r="F478" s="99">
        <v>1</v>
      </c>
      <c r="G478" s="99"/>
      <c r="H478" s="100" t="s">
        <v>166</v>
      </c>
      <c r="I478" s="197">
        <v>200</v>
      </c>
      <c r="J478" s="101"/>
      <c r="K478" s="203">
        <v>1</v>
      </c>
      <c r="L478" s="94">
        <f>SUMIFS(Invulblad!G:G,Invulblad!A:A,H478,Invulblad!B:B,I478)*K478</f>
        <v>0</v>
      </c>
      <c r="M478" s="94">
        <f t="shared" si="21"/>
        <v>0</v>
      </c>
      <c r="N478" s="94">
        <f t="shared" si="22"/>
        <v>0</v>
      </c>
      <c r="O478" s="95">
        <f t="shared" si="23"/>
        <v>0</v>
      </c>
      <c r="P478" s="205"/>
    </row>
    <row r="479" spans="1:16" ht="16.5" customHeight="1">
      <c r="A479" s="96" t="s">
        <v>640</v>
      </c>
      <c r="B479" s="106"/>
      <c r="C479" s="97" t="s">
        <v>763</v>
      </c>
      <c r="D479" s="98" t="s">
        <v>724</v>
      </c>
      <c r="E479" s="98" t="s">
        <v>114</v>
      </c>
      <c r="F479" s="103">
        <v>1</v>
      </c>
      <c r="G479" s="99"/>
      <c r="H479" s="104" t="s">
        <v>149</v>
      </c>
      <c r="I479" s="195">
        <v>200</v>
      </c>
      <c r="J479" s="101"/>
      <c r="K479" s="203">
        <v>1</v>
      </c>
      <c r="L479" s="94">
        <f>SUMIFS(Invulblad!G:G,Invulblad!A:A,H479,Invulblad!B:B,I479)*K479</f>
        <v>0</v>
      </c>
      <c r="M479" s="94">
        <f t="shared" si="21"/>
        <v>0</v>
      </c>
      <c r="N479" s="94">
        <f t="shared" si="22"/>
        <v>0</v>
      </c>
      <c r="O479" s="95">
        <f t="shared" si="23"/>
        <v>0</v>
      </c>
      <c r="P479" s="205"/>
    </row>
    <row r="480" spans="1:16" ht="16.5" customHeight="1">
      <c r="A480" s="96" t="s">
        <v>640</v>
      </c>
      <c r="B480" s="106"/>
      <c r="C480" s="97" t="s">
        <v>764</v>
      </c>
      <c r="D480" s="98" t="s">
        <v>111</v>
      </c>
      <c r="E480" s="98" t="s">
        <v>112</v>
      </c>
      <c r="F480" s="99">
        <v>27</v>
      </c>
      <c r="G480" s="194"/>
      <c r="H480" s="100" t="s">
        <v>110</v>
      </c>
      <c r="I480" s="197">
        <v>200</v>
      </c>
      <c r="J480" s="101"/>
      <c r="K480" s="203">
        <v>1</v>
      </c>
      <c r="L480" s="94">
        <f>SUMIFS(Invulblad!G:G,Invulblad!A:A,H480,Invulblad!B:B,I480)*K480</f>
        <v>0</v>
      </c>
      <c r="M480" s="94">
        <f t="shared" si="21"/>
        <v>0</v>
      </c>
      <c r="N480" s="94">
        <f t="shared" si="22"/>
        <v>0</v>
      </c>
      <c r="O480" s="95">
        <f t="shared" si="23"/>
        <v>0</v>
      </c>
      <c r="P480" s="205"/>
    </row>
    <row r="481" spans="1:16" ht="16.5" customHeight="1">
      <c r="A481" s="96" t="s">
        <v>640</v>
      </c>
      <c r="B481" s="106"/>
      <c r="C481" s="97" t="s">
        <v>765</v>
      </c>
      <c r="D481" s="98" t="s">
        <v>766</v>
      </c>
      <c r="E481" s="98" t="s">
        <v>114</v>
      </c>
      <c r="F481" s="99">
        <v>3</v>
      </c>
      <c r="G481" s="99"/>
      <c r="H481" s="100" t="s">
        <v>166</v>
      </c>
      <c r="I481" s="197">
        <v>200</v>
      </c>
      <c r="J481" s="101"/>
      <c r="K481" s="203">
        <v>1</v>
      </c>
      <c r="L481" s="94">
        <f>SUMIFS(Invulblad!G:G,Invulblad!A:A,H481,Invulblad!B:B,I481)*K481</f>
        <v>0</v>
      </c>
      <c r="M481" s="94">
        <f t="shared" si="21"/>
        <v>0</v>
      </c>
      <c r="N481" s="94">
        <f t="shared" si="22"/>
        <v>0</v>
      </c>
      <c r="O481" s="95">
        <f t="shared" si="23"/>
        <v>0</v>
      </c>
      <c r="P481" s="205"/>
    </row>
    <row r="482" spans="1:16" ht="16.5" customHeight="1">
      <c r="A482" s="96" t="s">
        <v>640</v>
      </c>
      <c r="B482" s="106"/>
      <c r="C482" s="97" t="s">
        <v>767</v>
      </c>
      <c r="D482" s="98" t="s">
        <v>768</v>
      </c>
      <c r="E482" s="98" t="s">
        <v>112</v>
      </c>
      <c r="F482" s="99">
        <v>5</v>
      </c>
      <c r="G482" s="99"/>
      <c r="H482" s="100" t="s">
        <v>110</v>
      </c>
      <c r="I482" s="197">
        <v>200</v>
      </c>
      <c r="J482" s="101"/>
      <c r="K482" s="203">
        <v>1</v>
      </c>
      <c r="L482" s="94">
        <f>SUMIFS(Invulblad!G:G,Invulblad!A:A,H482,Invulblad!B:B,I482)*K482</f>
        <v>0</v>
      </c>
      <c r="M482" s="94">
        <f t="shared" si="21"/>
        <v>0</v>
      </c>
      <c r="N482" s="94">
        <f t="shared" si="22"/>
        <v>0</v>
      </c>
      <c r="O482" s="95">
        <f t="shared" si="23"/>
        <v>0</v>
      </c>
      <c r="P482" s="205"/>
    </row>
    <row r="483" spans="1:16" ht="16.5" customHeight="1">
      <c r="A483" s="96" t="s">
        <v>640</v>
      </c>
      <c r="B483" s="106"/>
      <c r="C483" s="97" t="s">
        <v>769</v>
      </c>
      <c r="D483" s="98" t="s">
        <v>94</v>
      </c>
      <c r="E483" s="98" t="s">
        <v>112</v>
      </c>
      <c r="F483" s="99">
        <v>20</v>
      </c>
      <c r="G483" s="99"/>
      <c r="H483" s="100" t="s">
        <v>93</v>
      </c>
      <c r="I483" s="197">
        <v>200</v>
      </c>
      <c r="J483" s="101"/>
      <c r="K483" s="203">
        <v>1</v>
      </c>
      <c r="L483" s="94">
        <f>SUMIFS(Invulblad!G:G,Invulblad!A:A,H483,Invulblad!B:B,I483)*K483</f>
        <v>0</v>
      </c>
      <c r="M483" s="94">
        <f t="shared" si="21"/>
        <v>0</v>
      </c>
      <c r="N483" s="94">
        <f t="shared" si="22"/>
        <v>0</v>
      </c>
      <c r="O483" s="95">
        <f t="shared" si="23"/>
        <v>0</v>
      </c>
      <c r="P483" s="205"/>
    </row>
    <row r="484" spans="1:16" ht="16.5" customHeight="1">
      <c r="A484" s="96" t="s">
        <v>640</v>
      </c>
      <c r="B484" s="106"/>
      <c r="C484" s="97" t="s">
        <v>770</v>
      </c>
      <c r="D484" s="98" t="s">
        <v>768</v>
      </c>
      <c r="E484" s="98" t="s">
        <v>112</v>
      </c>
      <c r="F484" s="99">
        <v>5</v>
      </c>
      <c r="G484" s="99"/>
      <c r="H484" s="100" t="s">
        <v>110</v>
      </c>
      <c r="I484" s="197">
        <v>200</v>
      </c>
      <c r="J484" s="101"/>
      <c r="K484" s="203">
        <v>1</v>
      </c>
      <c r="L484" s="94">
        <f>SUMIFS(Invulblad!G:G,Invulblad!A:A,H484,Invulblad!B:B,I484)*K484</f>
        <v>0</v>
      </c>
      <c r="M484" s="94">
        <f t="shared" si="21"/>
        <v>0</v>
      </c>
      <c r="N484" s="94">
        <f t="shared" si="22"/>
        <v>0</v>
      </c>
      <c r="O484" s="95">
        <f t="shared" si="23"/>
        <v>0</v>
      </c>
      <c r="P484" s="205"/>
    </row>
    <row r="485" spans="1:16" ht="16.5" customHeight="1">
      <c r="A485" s="107" t="s">
        <v>640</v>
      </c>
      <c r="B485" s="107"/>
      <c r="C485" s="108" t="s">
        <v>771</v>
      </c>
      <c r="D485" s="102" t="s">
        <v>766</v>
      </c>
      <c r="E485" s="102" t="s">
        <v>114</v>
      </c>
      <c r="F485" s="108">
        <v>3</v>
      </c>
      <c r="G485" s="189"/>
      <c r="H485" s="108" t="s">
        <v>166</v>
      </c>
      <c r="I485" s="196">
        <v>200</v>
      </c>
      <c r="J485" s="101"/>
      <c r="K485" s="203">
        <v>1</v>
      </c>
      <c r="L485" s="94">
        <f>SUMIFS(Invulblad!G:G,Invulblad!A:A,H485,Invulblad!B:B,I485)*K485</f>
        <v>0</v>
      </c>
      <c r="M485" s="94">
        <f t="shared" si="21"/>
        <v>0</v>
      </c>
      <c r="N485" s="94">
        <f t="shared" si="22"/>
        <v>0</v>
      </c>
      <c r="O485" s="95">
        <f t="shared" si="23"/>
        <v>0</v>
      </c>
      <c r="P485" s="205"/>
    </row>
    <row r="486" spans="1:16" ht="16.5" customHeight="1">
      <c r="A486" s="107" t="s">
        <v>640</v>
      </c>
      <c r="B486" s="107"/>
      <c r="C486" s="108" t="s">
        <v>772</v>
      </c>
      <c r="D486" s="102" t="s">
        <v>649</v>
      </c>
      <c r="E486" s="98" t="s">
        <v>112</v>
      </c>
      <c r="F486" s="108">
        <v>8</v>
      </c>
      <c r="G486" s="189"/>
      <c r="H486" s="108" t="s">
        <v>128</v>
      </c>
      <c r="I486" s="196">
        <v>40</v>
      </c>
      <c r="J486" s="101"/>
      <c r="K486" s="203">
        <v>1</v>
      </c>
      <c r="L486" s="94">
        <f>SUMIFS(Invulblad!G:G,Invulblad!A:A,H486,Invulblad!B:B,I486)*K486</f>
        <v>0</v>
      </c>
      <c r="M486" s="94">
        <f t="shared" si="21"/>
        <v>0</v>
      </c>
      <c r="N486" s="94">
        <f t="shared" si="22"/>
        <v>0</v>
      </c>
      <c r="O486" s="95">
        <f t="shared" si="23"/>
        <v>0</v>
      </c>
      <c r="P486" s="205"/>
    </row>
    <row r="487" spans="1:16" ht="16.5" customHeight="1">
      <c r="A487" s="107" t="s">
        <v>640</v>
      </c>
      <c r="B487" s="107"/>
      <c r="C487" s="108" t="s">
        <v>773</v>
      </c>
      <c r="D487" s="102" t="s">
        <v>774</v>
      </c>
      <c r="E487" s="98" t="s">
        <v>114</v>
      </c>
      <c r="F487" s="108"/>
      <c r="G487" s="189">
        <v>8</v>
      </c>
      <c r="H487" s="108" t="s">
        <v>711</v>
      </c>
      <c r="I487" s="196" t="s">
        <v>75</v>
      </c>
      <c r="J487" s="101"/>
      <c r="K487" s="203">
        <v>1</v>
      </c>
      <c r="L487" s="94">
        <f>SUMIFS(Invulblad!G:G,Invulblad!A:A,H487,Invulblad!B:B,I487)*K487</f>
        <v>0</v>
      </c>
      <c r="M487" s="94">
        <f t="shared" si="21"/>
        <v>0</v>
      </c>
      <c r="N487" s="94">
        <f t="shared" si="22"/>
        <v>0</v>
      </c>
      <c r="O487" s="95">
        <f t="shared" si="23"/>
        <v>0</v>
      </c>
      <c r="P487" s="205"/>
    </row>
    <row r="488" spans="1:16" ht="16.5" customHeight="1">
      <c r="A488" s="107" t="s">
        <v>640</v>
      </c>
      <c r="B488" s="107"/>
      <c r="C488" s="108" t="s">
        <v>775</v>
      </c>
      <c r="D488" s="102" t="s">
        <v>111</v>
      </c>
      <c r="E488" s="98" t="s">
        <v>114</v>
      </c>
      <c r="F488" s="108">
        <v>24</v>
      </c>
      <c r="G488" s="189"/>
      <c r="H488" s="108" t="s">
        <v>113</v>
      </c>
      <c r="I488" s="196">
        <v>200</v>
      </c>
      <c r="J488" s="101"/>
      <c r="K488" s="203">
        <v>1</v>
      </c>
      <c r="L488" s="94">
        <f>SUMIFS(Invulblad!G:G,Invulblad!A:A,H488,Invulblad!B:B,I488)*K488</f>
        <v>0</v>
      </c>
      <c r="M488" s="94">
        <f t="shared" si="21"/>
        <v>0</v>
      </c>
      <c r="N488" s="94">
        <f t="shared" si="22"/>
        <v>0</v>
      </c>
      <c r="O488" s="95">
        <f t="shared" si="23"/>
        <v>0</v>
      </c>
      <c r="P488" s="205"/>
    </row>
    <row r="489" spans="1:16" ht="16.5" customHeight="1">
      <c r="A489" s="107" t="s">
        <v>640</v>
      </c>
      <c r="B489" s="107"/>
      <c r="C489" s="108" t="s">
        <v>776</v>
      </c>
      <c r="D489" s="102" t="s">
        <v>724</v>
      </c>
      <c r="E489" s="98" t="s">
        <v>114</v>
      </c>
      <c r="F489" s="108">
        <v>1</v>
      </c>
      <c r="G489" s="189"/>
      <c r="H489" s="108" t="s">
        <v>149</v>
      </c>
      <c r="I489" s="196">
        <v>200</v>
      </c>
      <c r="J489" s="101"/>
      <c r="K489" s="203">
        <v>1</v>
      </c>
      <c r="L489" s="94">
        <f>SUMIFS(Invulblad!G:G,Invulblad!A:A,H489,Invulblad!B:B,I489)*K489</f>
        <v>0</v>
      </c>
      <c r="M489" s="94">
        <f t="shared" si="21"/>
        <v>0</v>
      </c>
      <c r="N489" s="94">
        <f t="shared" si="22"/>
        <v>0</v>
      </c>
      <c r="O489" s="95">
        <f t="shared" si="23"/>
        <v>0</v>
      </c>
      <c r="P489" s="205"/>
    </row>
    <row r="490" spans="1:16" ht="16.5" customHeight="1">
      <c r="A490" s="107" t="s">
        <v>640</v>
      </c>
      <c r="B490" s="107"/>
      <c r="C490" s="108" t="s">
        <v>777</v>
      </c>
      <c r="D490" s="102" t="s">
        <v>167</v>
      </c>
      <c r="E490" s="98" t="s">
        <v>114</v>
      </c>
      <c r="F490" s="108">
        <v>14</v>
      </c>
      <c r="G490" s="189"/>
      <c r="H490" s="108" t="s">
        <v>166</v>
      </c>
      <c r="I490" s="196">
        <v>200</v>
      </c>
      <c r="J490" s="101"/>
      <c r="K490" s="203">
        <v>1</v>
      </c>
      <c r="L490" s="94">
        <f>SUMIFS(Invulblad!G:G,Invulblad!A:A,H490,Invulblad!B:B,I490)*K490</f>
        <v>0</v>
      </c>
      <c r="M490" s="94">
        <f t="shared" si="21"/>
        <v>0</v>
      </c>
      <c r="N490" s="94">
        <f t="shared" si="22"/>
        <v>0</v>
      </c>
      <c r="O490" s="95">
        <f t="shared" si="23"/>
        <v>0</v>
      </c>
      <c r="P490" s="205"/>
    </row>
    <row r="491" spans="1:16" ht="16.5" customHeight="1">
      <c r="A491" s="107" t="s">
        <v>640</v>
      </c>
      <c r="B491" s="107"/>
      <c r="C491" s="108" t="s">
        <v>778</v>
      </c>
      <c r="D491" s="102" t="s">
        <v>779</v>
      </c>
      <c r="E491" s="98" t="s">
        <v>114</v>
      </c>
      <c r="F491" s="108">
        <v>3</v>
      </c>
      <c r="G491" s="189"/>
      <c r="H491" s="108" t="s">
        <v>166</v>
      </c>
      <c r="I491" s="196">
        <v>200</v>
      </c>
      <c r="J491" s="101"/>
      <c r="K491" s="203">
        <v>1</v>
      </c>
      <c r="L491" s="94">
        <f>SUMIFS(Invulblad!G:G,Invulblad!A:A,H491,Invulblad!B:B,I491)*K491</f>
        <v>0</v>
      </c>
      <c r="M491" s="94">
        <f t="shared" si="21"/>
        <v>0</v>
      </c>
      <c r="N491" s="94">
        <f t="shared" si="22"/>
        <v>0</v>
      </c>
      <c r="O491" s="95">
        <f t="shared" si="23"/>
        <v>0</v>
      </c>
      <c r="P491" s="205"/>
    </row>
    <row r="492" spans="1:16" ht="16.5" customHeight="1">
      <c r="A492" s="107" t="s">
        <v>640</v>
      </c>
      <c r="B492" s="107"/>
      <c r="C492" s="108" t="s">
        <v>780</v>
      </c>
      <c r="D492" s="102" t="s">
        <v>167</v>
      </c>
      <c r="E492" s="98" t="s">
        <v>114</v>
      </c>
      <c r="F492" s="108">
        <v>1</v>
      </c>
      <c r="G492" s="189"/>
      <c r="H492" s="108" t="s">
        <v>166</v>
      </c>
      <c r="I492" s="196">
        <v>200</v>
      </c>
      <c r="J492" s="101"/>
      <c r="K492" s="203">
        <v>1</v>
      </c>
      <c r="L492" s="94">
        <f>SUMIFS(Invulblad!G:G,Invulblad!A:A,H492,Invulblad!B:B,I492)*K492</f>
        <v>0</v>
      </c>
      <c r="M492" s="94">
        <f t="shared" si="21"/>
        <v>0</v>
      </c>
      <c r="N492" s="94">
        <f t="shared" si="22"/>
        <v>0</v>
      </c>
      <c r="O492" s="95">
        <f t="shared" si="23"/>
        <v>0</v>
      </c>
      <c r="P492" s="205"/>
    </row>
    <row r="493" spans="1:16" ht="16.5" customHeight="1">
      <c r="A493" s="107" t="s">
        <v>640</v>
      </c>
      <c r="B493" s="107"/>
      <c r="C493" s="108" t="s">
        <v>781</v>
      </c>
      <c r="D493" s="102" t="s">
        <v>167</v>
      </c>
      <c r="E493" s="102" t="s">
        <v>114</v>
      </c>
      <c r="F493" s="108">
        <v>1</v>
      </c>
      <c r="G493" s="189"/>
      <c r="H493" s="108" t="s">
        <v>166</v>
      </c>
      <c r="I493" s="196">
        <v>200</v>
      </c>
      <c r="J493" s="101"/>
      <c r="K493" s="203">
        <v>1</v>
      </c>
      <c r="L493" s="94">
        <f>SUMIFS(Invulblad!G:G,Invulblad!A:A,H493,Invulblad!B:B,I493)*K493</f>
        <v>0</v>
      </c>
      <c r="M493" s="94">
        <f t="shared" si="21"/>
        <v>0</v>
      </c>
      <c r="N493" s="94">
        <f t="shared" si="22"/>
        <v>0</v>
      </c>
      <c r="O493" s="95">
        <f t="shared" si="23"/>
        <v>0</v>
      </c>
      <c r="P493" s="205"/>
    </row>
    <row r="494" spans="1:16" ht="16.5" customHeight="1">
      <c r="A494" s="107" t="s">
        <v>640</v>
      </c>
      <c r="B494" s="107"/>
      <c r="C494" s="108" t="s">
        <v>782</v>
      </c>
      <c r="D494" s="102" t="s">
        <v>299</v>
      </c>
      <c r="E494" s="102" t="s">
        <v>148</v>
      </c>
      <c r="F494" s="108">
        <v>45</v>
      </c>
      <c r="G494" s="189"/>
      <c r="H494" s="100" t="s">
        <v>130</v>
      </c>
      <c r="I494" s="197">
        <v>40</v>
      </c>
      <c r="J494" s="101"/>
      <c r="K494" s="203">
        <v>1</v>
      </c>
      <c r="L494" s="94">
        <f>SUMIFS(Invulblad!G:G,Invulblad!A:A,H494,Invulblad!B:B,I494)*K494</f>
        <v>0</v>
      </c>
      <c r="M494" s="94">
        <f t="shared" si="21"/>
        <v>0</v>
      </c>
      <c r="N494" s="94">
        <f t="shared" si="22"/>
        <v>0</v>
      </c>
      <c r="O494" s="95">
        <f t="shared" si="23"/>
        <v>0</v>
      </c>
      <c r="P494" s="205"/>
    </row>
    <row r="495" spans="1:16" ht="16.5" customHeight="1">
      <c r="A495" s="107" t="s">
        <v>640</v>
      </c>
      <c r="B495" s="107"/>
      <c r="C495" s="108" t="s">
        <v>783</v>
      </c>
      <c r="D495" s="102" t="s">
        <v>147</v>
      </c>
      <c r="E495" s="102" t="s">
        <v>148</v>
      </c>
      <c r="F495" s="108">
        <v>530</v>
      </c>
      <c r="G495" s="189"/>
      <c r="H495" s="108" t="s">
        <v>146</v>
      </c>
      <c r="I495" s="196">
        <v>200</v>
      </c>
      <c r="J495" s="101"/>
      <c r="K495" s="203">
        <v>1</v>
      </c>
      <c r="L495" s="94">
        <f>SUMIFS(Invulblad!G:G,Invulblad!A:A,H495,Invulblad!B:B,I495)*K495</f>
        <v>0</v>
      </c>
      <c r="M495" s="94">
        <f t="shared" si="21"/>
        <v>0</v>
      </c>
      <c r="N495" s="94">
        <f t="shared" si="22"/>
        <v>0</v>
      </c>
      <c r="O495" s="95">
        <f t="shared" si="23"/>
        <v>0</v>
      </c>
      <c r="P495" s="205"/>
    </row>
    <row r="496" spans="1:16" ht="16.5" customHeight="1">
      <c r="A496" s="107" t="s">
        <v>640</v>
      </c>
      <c r="B496" s="107"/>
      <c r="C496" s="108" t="s">
        <v>784</v>
      </c>
      <c r="D496" s="102" t="s">
        <v>785</v>
      </c>
      <c r="E496" s="102" t="s">
        <v>86</v>
      </c>
      <c r="F496" s="108"/>
      <c r="G496" s="189">
        <v>50</v>
      </c>
      <c r="H496" s="100" t="s">
        <v>786</v>
      </c>
      <c r="I496" s="197" t="s">
        <v>75</v>
      </c>
      <c r="J496" s="101"/>
      <c r="K496" s="203">
        <v>1</v>
      </c>
      <c r="L496" s="94">
        <f>SUMIFS(Invulblad!G:G,Invulblad!A:A,H496,Invulblad!B:B,I496)*K496</f>
        <v>0</v>
      </c>
      <c r="M496" s="94">
        <f t="shared" si="21"/>
        <v>0</v>
      </c>
      <c r="N496" s="94">
        <f t="shared" si="22"/>
        <v>0</v>
      </c>
      <c r="O496" s="95">
        <f t="shared" si="23"/>
        <v>0</v>
      </c>
      <c r="P496" s="205"/>
    </row>
    <row r="497" spans="1:16" ht="16.5" customHeight="1">
      <c r="A497" s="107" t="s">
        <v>640</v>
      </c>
      <c r="B497" s="107"/>
      <c r="C497" s="108" t="s">
        <v>787</v>
      </c>
      <c r="D497" s="102" t="s">
        <v>788</v>
      </c>
      <c r="E497" s="98" t="s">
        <v>86</v>
      </c>
      <c r="F497" s="108">
        <v>33</v>
      </c>
      <c r="G497" s="189"/>
      <c r="H497" s="108" t="s">
        <v>123</v>
      </c>
      <c r="I497" s="196">
        <v>200</v>
      </c>
      <c r="J497" s="101"/>
      <c r="K497" s="203">
        <v>1</v>
      </c>
      <c r="L497" s="94">
        <f>SUMIFS(Invulblad!G:G,Invulblad!A:A,H497,Invulblad!B:B,I497)*K497</f>
        <v>0</v>
      </c>
      <c r="M497" s="94">
        <f t="shared" si="21"/>
        <v>0</v>
      </c>
      <c r="N497" s="94">
        <f t="shared" si="22"/>
        <v>0</v>
      </c>
      <c r="O497" s="95">
        <f t="shared" si="23"/>
        <v>0</v>
      </c>
      <c r="P497" s="205"/>
    </row>
    <row r="498" spans="1:16" ht="16.5" customHeight="1">
      <c r="A498" s="107" t="s">
        <v>640</v>
      </c>
      <c r="B498" s="107"/>
      <c r="C498" s="108" t="s">
        <v>789</v>
      </c>
      <c r="D498" s="102" t="s">
        <v>790</v>
      </c>
      <c r="E498" s="98" t="s">
        <v>86</v>
      </c>
      <c r="F498" s="108">
        <v>80</v>
      </c>
      <c r="G498" s="189"/>
      <c r="H498" s="108" t="s">
        <v>123</v>
      </c>
      <c r="I498" s="196">
        <v>200</v>
      </c>
      <c r="J498" s="101"/>
      <c r="K498" s="203">
        <v>1</v>
      </c>
      <c r="L498" s="94">
        <f>SUMIFS(Invulblad!G:G,Invulblad!A:A,H498,Invulblad!B:B,I498)*K498</f>
        <v>0</v>
      </c>
      <c r="M498" s="94">
        <f t="shared" si="21"/>
        <v>0</v>
      </c>
      <c r="N498" s="94">
        <f t="shared" si="22"/>
        <v>0</v>
      </c>
      <c r="O498" s="95">
        <f t="shared" si="23"/>
        <v>0</v>
      </c>
      <c r="P498" s="205"/>
    </row>
    <row r="499" spans="1:16" ht="16.5" customHeight="1">
      <c r="A499" s="107" t="s">
        <v>640</v>
      </c>
      <c r="B499" s="107"/>
      <c r="C499" s="108" t="s">
        <v>791</v>
      </c>
      <c r="D499" s="102" t="s">
        <v>154</v>
      </c>
      <c r="E499" s="102" t="s">
        <v>126</v>
      </c>
      <c r="F499" s="108">
        <v>3</v>
      </c>
      <c r="G499" s="189"/>
      <c r="H499" s="108" t="s">
        <v>157</v>
      </c>
      <c r="I499" s="196">
        <v>200</v>
      </c>
      <c r="J499" s="101"/>
      <c r="K499" s="203">
        <v>1</v>
      </c>
      <c r="L499" s="94">
        <f>SUMIFS(Invulblad!G:G,Invulblad!A:A,H499,Invulblad!B:B,I499)*K499</f>
        <v>0</v>
      </c>
      <c r="M499" s="94">
        <f t="shared" si="21"/>
        <v>0</v>
      </c>
      <c r="N499" s="94">
        <f t="shared" si="22"/>
        <v>0</v>
      </c>
      <c r="O499" s="95">
        <f t="shared" si="23"/>
        <v>0</v>
      </c>
      <c r="P499" s="205"/>
    </row>
    <row r="500" spans="1:16" ht="16.5" customHeight="1">
      <c r="A500" s="72"/>
      <c r="B500" s="72"/>
      <c r="C500" s="29"/>
      <c r="D500" s="24"/>
      <c r="E500" s="24"/>
      <c r="F500" s="71"/>
      <c r="G500" s="24"/>
      <c r="H500" s="29"/>
      <c r="I500" s="29"/>
      <c r="J500" s="24"/>
    </row>
    <row r="501" spans="1:16" ht="16.5" customHeight="1">
      <c r="A501" s="72"/>
      <c r="B501" s="72"/>
      <c r="C501" s="71"/>
      <c r="D501" s="24"/>
      <c r="E501" s="24"/>
      <c r="F501" s="71"/>
      <c r="G501" s="24"/>
      <c r="H501" s="71"/>
      <c r="I501" s="71"/>
      <c r="J501" s="24"/>
    </row>
    <row r="502" spans="1:16" ht="16.5" customHeight="1">
      <c r="A502" s="72"/>
      <c r="B502" s="72"/>
      <c r="C502" s="71"/>
      <c r="D502" s="24"/>
      <c r="E502" s="24"/>
      <c r="F502" s="71"/>
      <c r="G502" s="24"/>
      <c r="H502" s="71"/>
      <c r="I502" s="71"/>
      <c r="J502" s="24"/>
    </row>
    <row r="503" spans="1:16" ht="16.5" customHeight="1">
      <c r="A503" s="72"/>
      <c r="B503" s="72"/>
      <c r="C503" s="71"/>
      <c r="D503" s="24"/>
      <c r="E503" s="24"/>
      <c r="F503" s="71"/>
      <c r="G503" s="24"/>
      <c r="H503" s="71"/>
      <c r="I503" s="71"/>
      <c r="J503" s="24"/>
    </row>
    <row r="504" spans="1:16" ht="16.5" customHeight="1">
      <c r="A504" s="72"/>
      <c r="B504" s="72"/>
      <c r="C504" s="71"/>
      <c r="D504" s="24"/>
      <c r="E504" s="24"/>
      <c r="F504" s="71"/>
      <c r="G504" s="24"/>
      <c r="H504" s="71"/>
      <c r="I504" s="71"/>
      <c r="J504" s="24"/>
    </row>
    <row r="505" spans="1:16" ht="16.5" customHeight="1">
      <c r="A505" s="72"/>
      <c r="B505" s="72"/>
      <c r="C505" s="71"/>
      <c r="D505" s="24"/>
      <c r="E505" s="24"/>
      <c r="F505" s="71"/>
      <c r="G505" s="24"/>
      <c r="H505" s="71"/>
      <c r="I505" s="71"/>
      <c r="J505" s="24"/>
    </row>
    <row r="506" spans="1:16" ht="16.5" customHeight="1">
      <c r="A506" s="72"/>
      <c r="B506" s="72"/>
      <c r="C506" s="71"/>
      <c r="D506" s="24"/>
      <c r="E506" s="24"/>
      <c r="F506" s="71"/>
      <c r="G506" s="24"/>
      <c r="H506" s="71"/>
      <c r="I506" s="71"/>
      <c r="J506" s="24"/>
    </row>
    <row r="507" spans="1:16" ht="16.5" customHeight="1">
      <c r="A507" s="72"/>
      <c r="B507" s="72"/>
      <c r="C507" s="71"/>
      <c r="D507" s="24"/>
      <c r="E507" s="24"/>
      <c r="F507" s="71"/>
      <c r="G507" s="24"/>
      <c r="H507" s="71"/>
      <c r="I507" s="71"/>
      <c r="J507" s="24"/>
    </row>
    <row r="508" spans="1:16" ht="16.5" customHeight="1">
      <c r="A508" s="72"/>
      <c r="B508" s="72"/>
      <c r="C508" s="71"/>
      <c r="D508" s="24"/>
      <c r="E508" s="24"/>
      <c r="F508" s="71"/>
      <c r="G508" s="24"/>
      <c r="H508" s="71"/>
      <c r="I508" s="71"/>
      <c r="J508" s="24"/>
    </row>
    <row r="509" spans="1:16" ht="16.5" customHeight="1">
      <c r="A509" s="72"/>
      <c r="B509" s="72"/>
      <c r="C509" s="71"/>
      <c r="D509" s="24"/>
      <c r="E509" s="24"/>
      <c r="F509" s="71"/>
      <c r="G509" s="24"/>
      <c r="H509" s="71"/>
      <c r="I509" s="71"/>
      <c r="J509" s="24"/>
    </row>
    <row r="510" spans="1:16" ht="16.5" customHeight="1">
      <c r="A510" s="72"/>
      <c r="B510" s="72"/>
      <c r="C510" s="71"/>
      <c r="D510" s="24"/>
      <c r="E510" s="24"/>
      <c r="F510" s="71"/>
      <c r="G510" s="24"/>
      <c r="H510" s="71"/>
      <c r="I510" s="71"/>
      <c r="J510" s="24"/>
    </row>
    <row r="511" spans="1:16" ht="16.5" customHeight="1">
      <c r="A511" s="72"/>
      <c r="B511" s="72"/>
      <c r="C511" s="71"/>
      <c r="D511" s="24"/>
      <c r="E511" s="24"/>
      <c r="F511" s="71"/>
      <c r="G511" s="24"/>
      <c r="H511" s="71"/>
      <c r="I511" s="71"/>
      <c r="J511" s="24"/>
    </row>
    <row r="512" spans="1:16" ht="16.5" customHeight="1">
      <c r="A512" s="72"/>
      <c r="B512" s="72"/>
      <c r="C512" s="71"/>
      <c r="D512" s="24"/>
      <c r="E512" s="24"/>
      <c r="F512" s="71"/>
      <c r="G512" s="24"/>
      <c r="H512" s="71"/>
      <c r="I512" s="71"/>
      <c r="J512" s="24"/>
    </row>
    <row r="513" spans="1:10" ht="16.5" customHeight="1">
      <c r="A513" s="72"/>
      <c r="B513" s="72"/>
      <c r="C513" s="71"/>
      <c r="D513" s="24"/>
      <c r="E513" s="24"/>
      <c r="F513" s="71"/>
      <c r="G513" s="24"/>
      <c r="H513" s="71"/>
      <c r="I513" s="71"/>
      <c r="J513" s="24"/>
    </row>
    <row r="514" spans="1:10" ht="16.5" customHeight="1">
      <c r="A514" s="72"/>
      <c r="B514" s="72"/>
      <c r="C514" s="71"/>
      <c r="D514" s="24"/>
      <c r="E514" s="24"/>
      <c r="F514" s="71"/>
      <c r="G514" s="24"/>
      <c r="H514" s="71"/>
      <c r="I514" s="71"/>
      <c r="J514" s="24"/>
    </row>
    <row r="515" spans="1:10" ht="16.5" customHeight="1">
      <c r="A515" s="72"/>
      <c r="B515" s="72"/>
      <c r="C515" s="71"/>
      <c r="D515" s="24"/>
      <c r="E515" s="24"/>
      <c r="F515" s="71"/>
      <c r="G515" s="24"/>
      <c r="H515" s="71"/>
      <c r="I515" s="71"/>
      <c r="J515" s="24"/>
    </row>
    <row r="516" spans="1:10" ht="16.5" customHeight="1">
      <c r="A516" s="72"/>
      <c r="B516" s="72"/>
      <c r="C516" s="71"/>
      <c r="D516" s="24"/>
      <c r="E516" s="24"/>
      <c r="F516" s="71"/>
      <c r="G516" s="24"/>
      <c r="H516" s="71"/>
      <c r="I516" s="71"/>
      <c r="J516" s="24"/>
    </row>
    <row r="517" spans="1:10" ht="16.5" customHeight="1">
      <c r="A517" s="72"/>
      <c r="B517" s="72"/>
      <c r="C517" s="71"/>
      <c r="D517" s="24"/>
      <c r="E517" s="24"/>
      <c r="F517" s="71"/>
      <c r="G517" s="24"/>
      <c r="H517" s="71"/>
      <c r="I517" s="71"/>
      <c r="J517" s="24"/>
    </row>
    <row r="518" spans="1:10" ht="16.5" customHeight="1">
      <c r="A518" s="72"/>
      <c r="B518" s="72"/>
      <c r="C518" s="71"/>
      <c r="D518" s="24"/>
      <c r="E518" s="24"/>
      <c r="F518" s="71"/>
      <c r="G518" s="24"/>
      <c r="H518" s="71"/>
      <c r="I518" s="71"/>
      <c r="J518" s="24"/>
    </row>
    <row r="519" spans="1:10" ht="16.5" customHeight="1">
      <c r="A519" s="72"/>
      <c r="B519" s="72"/>
      <c r="C519" s="71"/>
      <c r="D519" s="24"/>
      <c r="E519" s="24"/>
      <c r="F519" s="71"/>
      <c r="G519" s="24"/>
      <c r="H519" s="71"/>
      <c r="I519" s="71"/>
      <c r="J519" s="24"/>
    </row>
    <row r="520" spans="1:10" ht="16.5" customHeight="1">
      <c r="A520" s="72"/>
      <c r="B520" s="72"/>
      <c r="C520" s="71"/>
      <c r="D520" s="24"/>
      <c r="E520" s="24"/>
      <c r="F520" s="71"/>
      <c r="G520" s="24"/>
      <c r="H520" s="71"/>
      <c r="I520" s="71"/>
      <c r="J520" s="24"/>
    </row>
    <row r="521" spans="1:10" ht="16.5" customHeight="1">
      <c r="A521" s="72"/>
      <c r="B521" s="72"/>
      <c r="C521" s="71"/>
      <c r="D521" s="24"/>
      <c r="E521" s="24"/>
      <c r="F521" s="71"/>
      <c r="G521" s="24"/>
      <c r="H521" s="71"/>
      <c r="I521" s="71"/>
      <c r="J521" s="24"/>
    </row>
    <row r="522" spans="1:10" ht="16.5" customHeight="1">
      <c r="A522" s="72"/>
      <c r="B522" s="72"/>
      <c r="C522" s="71"/>
      <c r="D522" s="24"/>
      <c r="E522" s="24"/>
      <c r="F522" s="71"/>
      <c r="G522" s="24"/>
      <c r="H522" s="71"/>
      <c r="I522" s="71"/>
      <c r="J522" s="24"/>
    </row>
    <row r="523" spans="1:10" ht="16.5" customHeight="1">
      <c r="A523" s="72"/>
      <c r="B523" s="72"/>
      <c r="C523" s="71"/>
      <c r="D523" s="24"/>
      <c r="E523" s="24"/>
      <c r="F523" s="71"/>
      <c r="G523" s="24"/>
      <c r="H523" s="71"/>
      <c r="I523" s="71"/>
      <c r="J523" s="24"/>
    </row>
    <row r="524" spans="1:10" ht="16.5" customHeight="1">
      <c r="A524" s="72"/>
      <c r="B524" s="72"/>
      <c r="C524" s="71"/>
      <c r="D524" s="24"/>
      <c r="E524" s="24"/>
      <c r="F524" s="71"/>
      <c r="G524" s="24"/>
      <c r="H524" s="71"/>
      <c r="I524" s="71"/>
      <c r="J524" s="24"/>
    </row>
    <row r="525" spans="1:10" ht="16.5" customHeight="1">
      <c r="A525" s="72"/>
      <c r="B525" s="72"/>
      <c r="C525" s="71"/>
      <c r="D525" s="24"/>
      <c r="E525" s="24"/>
      <c r="F525" s="71"/>
      <c r="G525" s="24"/>
      <c r="H525" s="71"/>
      <c r="I525" s="71"/>
      <c r="J525" s="24"/>
    </row>
    <row r="526" spans="1:10" ht="16.5" customHeight="1">
      <c r="A526" s="72"/>
      <c r="B526" s="72"/>
      <c r="C526" s="71"/>
      <c r="D526" s="24"/>
      <c r="E526" s="24"/>
      <c r="F526" s="71"/>
      <c r="G526" s="24"/>
      <c r="H526" s="71"/>
      <c r="I526" s="71"/>
      <c r="J526" s="24"/>
    </row>
    <row r="527" spans="1:10" ht="16.5" customHeight="1">
      <c r="A527" s="72"/>
      <c r="B527" s="72"/>
      <c r="C527" s="71"/>
      <c r="D527" s="24"/>
      <c r="E527" s="24"/>
      <c r="F527" s="71"/>
      <c r="G527" s="24"/>
      <c r="H527" s="71"/>
      <c r="I527" s="71"/>
      <c r="J527" s="24"/>
    </row>
    <row r="528" spans="1:10" ht="16.5" customHeight="1">
      <c r="A528" s="72"/>
      <c r="B528" s="72"/>
      <c r="C528" s="71"/>
      <c r="D528" s="24"/>
      <c r="E528" s="24"/>
      <c r="F528" s="71"/>
      <c r="G528" s="24"/>
      <c r="H528" s="71"/>
      <c r="I528" s="71"/>
      <c r="J528" s="24"/>
    </row>
    <row r="529" spans="1:10" ht="16.5" customHeight="1">
      <c r="A529" s="72"/>
      <c r="B529" s="72"/>
      <c r="C529" s="71"/>
      <c r="D529" s="24"/>
      <c r="E529" s="24"/>
      <c r="F529" s="71"/>
      <c r="G529" s="24"/>
      <c r="H529" s="71"/>
      <c r="I529" s="71"/>
      <c r="J529" s="24"/>
    </row>
    <row r="530" spans="1:10" ht="16.5" customHeight="1">
      <c r="A530" s="72"/>
      <c r="B530" s="72"/>
      <c r="C530" s="71"/>
      <c r="D530" s="24"/>
      <c r="E530" s="24"/>
      <c r="F530" s="71"/>
      <c r="G530" s="24"/>
      <c r="H530" s="71"/>
      <c r="I530" s="71"/>
      <c r="J530" s="24"/>
    </row>
    <row r="531" spans="1:10" ht="16.5" customHeight="1">
      <c r="A531" s="72"/>
      <c r="B531" s="72"/>
      <c r="C531" s="71"/>
      <c r="D531" s="24"/>
      <c r="E531" s="24"/>
      <c r="F531" s="71"/>
      <c r="G531" s="24"/>
      <c r="H531" s="71"/>
      <c r="I531" s="71"/>
      <c r="J531" s="24"/>
    </row>
    <row r="532" spans="1:10" ht="16.5" customHeight="1">
      <c r="A532" s="72"/>
      <c r="B532" s="72"/>
      <c r="C532" s="71"/>
      <c r="D532" s="24"/>
      <c r="E532" s="24"/>
      <c r="F532" s="71"/>
      <c r="G532" s="24"/>
      <c r="H532" s="71"/>
      <c r="I532" s="71"/>
      <c r="J532" s="24"/>
    </row>
    <row r="533" spans="1:10" ht="16.5" customHeight="1">
      <c r="A533" s="72"/>
      <c r="B533" s="72"/>
      <c r="C533" s="71"/>
      <c r="D533" s="24"/>
      <c r="E533" s="24"/>
      <c r="F533" s="71"/>
      <c r="G533" s="24"/>
      <c r="H533" s="71"/>
      <c r="I533" s="71"/>
      <c r="J533" s="24"/>
    </row>
    <row r="534" spans="1:10" ht="16.5" customHeight="1">
      <c r="A534" s="72"/>
      <c r="B534" s="72"/>
      <c r="C534" s="71"/>
      <c r="D534" s="24"/>
      <c r="E534" s="24"/>
      <c r="F534" s="71"/>
      <c r="G534" s="24"/>
      <c r="H534" s="71"/>
      <c r="I534" s="71"/>
      <c r="J534" s="24"/>
    </row>
    <row r="535" spans="1:10" ht="16.5" customHeight="1">
      <c r="A535" s="72"/>
      <c r="B535" s="72"/>
      <c r="C535" s="71"/>
      <c r="D535" s="24"/>
      <c r="E535" s="24"/>
      <c r="F535" s="71"/>
      <c r="G535" s="24"/>
      <c r="H535" s="71"/>
      <c r="I535" s="71"/>
      <c r="J535" s="24"/>
    </row>
    <row r="536" spans="1:10" ht="16.5" customHeight="1">
      <c r="A536" s="72"/>
      <c r="B536" s="72"/>
      <c r="C536" s="71"/>
      <c r="D536" s="24"/>
      <c r="E536" s="24"/>
      <c r="F536" s="71"/>
      <c r="G536" s="24"/>
      <c r="H536" s="71"/>
      <c r="I536" s="71"/>
      <c r="J536" s="24"/>
    </row>
    <row r="537" spans="1:10" ht="16.5" customHeight="1">
      <c r="A537" s="72"/>
      <c r="B537" s="72"/>
      <c r="C537" s="71"/>
      <c r="D537" s="24"/>
      <c r="E537" s="24"/>
      <c r="F537" s="71"/>
      <c r="G537" s="24"/>
      <c r="H537" s="71"/>
      <c r="I537" s="71"/>
      <c r="J537" s="24"/>
    </row>
    <row r="538" spans="1:10" ht="16.5" customHeight="1">
      <c r="A538" s="72"/>
      <c r="B538" s="72"/>
      <c r="C538" s="71"/>
      <c r="D538" s="24"/>
      <c r="E538" s="24"/>
      <c r="F538" s="71"/>
      <c r="G538" s="24"/>
      <c r="H538" s="71"/>
      <c r="I538" s="71"/>
      <c r="J538" s="24"/>
    </row>
    <row r="539" spans="1:10" ht="16.5" customHeight="1">
      <c r="A539" s="72"/>
      <c r="B539" s="72"/>
      <c r="C539" s="71"/>
      <c r="D539" s="24"/>
      <c r="E539" s="24"/>
      <c r="F539" s="71"/>
      <c r="G539" s="24"/>
      <c r="H539" s="71"/>
      <c r="I539" s="71"/>
      <c r="J539" s="24"/>
    </row>
    <row r="540" spans="1:10" ht="16.5" customHeight="1">
      <c r="A540" s="72"/>
      <c r="B540" s="72"/>
      <c r="C540" s="71"/>
      <c r="D540" s="24"/>
      <c r="E540" s="24"/>
      <c r="F540" s="71"/>
      <c r="G540" s="24"/>
      <c r="H540" s="71"/>
      <c r="I540" s="71"/>
      <c r="J540" s="24"/>
    </row>
    <row r="541" spans="1:10" ht="16.5" customHeight="1">
      <c r="A541" s="72"/>
      <c r="B541" s="72"/>
      <c r="C541" s="71"/>
      <c r="D541" s="24"/>
      <c r="E541" s="24"/>
      <c r="F541" s="71"/>
      <c r="G541" s="24"/>
      <c r="H541" s="71"/>
      <c r="I541" s="71"/>
      <c r="J541" s="24"/>
    </row>
    <row r="542" spans="1:10" ht="16.5" customHeight="1">
      <c r="A542" s="72"/>
      <c r="B542" s="72"/>
      <c r="C542" s="71"/>
      <c r="D542" s="24"/>
      <c r="E542" s="24"/>
      <c r="F542" s="71"/>
      <c r="G542" s="24"/>
      <c r="H542" s="71"/>
      <c r="I542" s="71"/>
      <c r="J542" s="24"/>
    </row>
    <row r="543" spans="1:10" ht="16.5" customHeight="1">
      <c r="A543" s="72"/>
      <c r="B543" s="72"/>
      <c r="C543" s="71"/>
      <c r="D543" s="24"/>
      <c r="E543" s="24"/>
      <c r="F543" s="71"/>
      <c r="G543" s="24"/>
      <c r="H543" s="71"/>
      <c r="I543" s="71"/>
      <c r="J543" s="24"/>
    </row>
    <row r="544" spans="1:10" ht="16.5" customHeight="1">
      <c r="A544" s="72"/>
      <c r="B544" s="72"/>
      <c r="C544" s="71"/>
      <c r="D544" s="24"/>
      <c r="E544" s="24"/>
      <c r="F544" s="71"/>
      <c r="G544" s="24"/>
      <c r="H544" s="71"/>
      <c r="I544" s="71"/>
      <c r="J544" s="24"/>
    </row>
    <row r="545" spans="1:10" ht="16.5" customHeight="1">
      <c r="A545" s="72"/>
      <c r="B545" s="72"/>
      <c r="C545" s="71"/>
      <c r="D545" s="24"/>
      <c r="E545" s="24"/>
      <c r="F545" s="71"/>
      <c r="G545" s="24"/>
      <c r="H545" s="71"/>
      <c r="I545" s="71"/>
      <c r="J545" s="24"/>
    </row>
    <row r="546" spans="1:10" ht="16.5" customHeight="1">
      <c r="A546" s="72"/>
      <c r="B546" s="72"/>
      <c r="C546" s="71"/>
      <c r="D546" s="24"/>
      <c r="E546" s="24"/>
      <c r="F546" s="71"/>
      <c r="G546" s="24"/>
      <c r="H546" s="71"/>
      <c r="I546" s="71"/>
      <c r="J546" s="24"/>
    </row>
    <row r="547" spans="1:10" ht="16.5" customHeight="1">
      <c r="A547" s="72"/>
      <c r="B547" s="72"/>
      <c r="C547" s="71"/>
      <c r="D547" s="24"/>
      <c r="E547" s="24"/>
      <c r="F547" s="71"/>
      <c r="G547" s="24"/>
      <c r="H547" s="71"/>
      <c r="I547" s="71"/>
      <c r="J547" s="24"/>
    </row>
    <row r="548" spans="1:10" ht="16.5" customHeight="1">
      <c r="A548" s="72"/>
      <c r="B548" s="72"/>
      <c r="C548" s="71"/>
      <c r="D548" s="24"/>
      <c r="E548" s="24"/>
      <c r="F548" s="71"/>
      <c r="G548" s="24"/>
      <c r="H548" s="71"/>
      <c r="I548" s="71"/>
      <c r="J548" s="24"/>
    </row>
    <row r="549" spans="1:10" ht="16.5" customHeight="1">
      <c r="A549" s="72"/>
      <c r="B549" s="72"/>
      <c r="C549" s="71"/>
      <c r="D549" s="24"/>
      <c r="E549" s="24"/>
      <c r="F549" s="71"/>
      <c r="G549" s="24"/>
      <c r="H549" s="71"/>
      <c r="I549" s="71"/>
      <c r="J549" s="24"/>
    </row>
    <row r="550" spans="1:10" ht="16.5" customHeight="1">
      <c r="A550" s="72"/>
      <c r="B550" s="72"/>
      <c r="C550" s="71"/>
      <c r="D550" s="24"/>
      <c r="E550" s="24"/>
      <c r="F550" s="71"/>
      <c r="G550" s="24"/>
      <c r="H550" s="71"/>
      <c r="I550" s="71"/>
      <c r="J550" s="24"/>
    </row>
    <row r="551" spans="1:10" ht="16.5" customHeight="1">
      <c r="A551" s="72"/>
      <c r="B551" s="72"/>
      <c r="C551" s="71"/>
      <c r="D551" s="24"/>
      <c r="E551" s="24"/>
      <c r="F551" s="71"/>
      <c r="G551" s="24"/>
      <c r="H551" s="71"/>
      <c r="I551" s="71"/>
      <c r="J551" s="24"/>
    </row>
    <row r="552" spans="1:10" ht="16.5" customHeight="1">
      <c r="A552" s="72"/>
      <c r="B552" s="72"/>
      <c r="C552" s="71"/>
      <c r="D552" s="24"/>
      <c r="E552" s="24"/>
      <c r="F552" s="71"/>
      <c r="G552" s="24"/>
      <c r="H552" s="71"/>
      <c r="I552" s="71"/>
      <c r="J552" s="24"/>
    </row>
    <row r="553" spans="1:10" ht="16.5" customHeight="1">
      <c r="A553" s="72"/>
      <c r="B553" s="72"/>
      <c r="C553" s="71"/>
      <c r="D553" s="24"/>
      <c r="E553" s="24"/>
      <c r="F553" s="71"/>
      <c r="G553" s="24"/>
      <c r="H553" s="71"/>
      <c r="I553" s="71"/>
      <c r="J553" s="24"/>
    </row>
    <row r="554" spans="1:10" ht="16.5" customHeight="1">
      <c r="A554" s="72"/>
      <c r="B554" s="72"/>
      <c r="C554" s="71"/>
      <c r="D554" s="24"/>
      <c r="E554" s="24"/>
      <c r="F554" s="71"/>
      <c r="G554" s="24"/>
      <c r="H554" s="71"/>
      <c r="I554" s="71"/>
      <c r="J554" s="24"/>
    </row>
    <row r="555" spans="1:10" ht="16.5" customHeight="1">
      <c r="A555" s="72"/>
      <c r="B555" s="72"/>
      <c r="C555" s="71"/>
      <c r="D555" s="24"/>
      <c r="E555" s="24"/>
      <c r="F555" s="71"/>
      <c r="G555" s="24"/>
      <c r="H555" s="71"/>
      <c r="I555" s="71"/>
      <c r="J555" s="24"/>
    </row>
    <row r="556" spans="1:10" ht="16.5" customHeight="1">
      <c r="A556" s="72"/>
      <c r="B556" s="72"/>
      <c r="C556" s="71"/>
      <c r="D556" s="24"/>
      <c r="E556" s="24"/>
      <c r="F556" s="71"/>
      <c r="G556" s="24"/>
      <c r="H556" s="71"/>
      <c r="I556" s="71"/>
      <c r="J556" s="24"/>
    </row>
    <row r="557" spans="1:10" ht="16.5" customHeight="1">
      <c r="A557" s="72"/>
      <c r="B557" s="72"/>
      <c r="C557" s="71"/>
      <c r="D557" s="24"/>
      <c r="E557" s="24"/>
      <c r="F557" s="71"/>
      <c r="G557" s="24"/>
      <c r="H557" s="71"/>
      <c r="I557" s="71"/>
      <c r="J557" s="24"/>
    </row>
    <row r="558" spans="1:10" ht="16.5" customHeight="1">
      <c r="A558" s="72"/>
      <c r="B558" s="72"/>
      <c r="C558" s="71"/>
      <c r="D558" s="24"/>
      <c r="E558" s="24"/>
      <c r="F558" s="71"/>
      <c r="G558" s="24"/>
      <c r="H558" s="71"/>
      <c r="I558" s="71"/>
      <c r="J558" s="24"/>
    </row>
    <row r="559" spans="1:10" ht="16.5" customHeight="1">
      <c r="A559" s="72"/>
      <c r="B559" s="72"/>
      <c r="C559" s="71"/>
      <c r="D559" s="24"/>
      <c r="E559" s="24"/>
      <c r="F559" s="71"/>
      <c r="G559" s="24"/>
      <c r="H559" s="71"/>
      <c r="I559" s="71"/>
      <c r="J559" s="24"/>
    </row>
    <row r="560" spans="1:10" ht="16.5" customHeight="1">
      <c r="A560" s="72"/>
      <c r="B560" s="72"/>
      <c r="C560" s="71"/>
      <c r="D560" s="24"/>
      <c r="E560" s="24"/>
      <c r="F560" s="71"/>
      <c r="G560" s="24"/>
      <c r="H560" s="71"/>
      <c r="I560" s="71"/>
      <c r="J560" s="24"/>
    </row>
    <row r="561" spans="1:10" ht="16.5" customHeight="1">
      <c r="A561" s="72"/>
      <c r="B561" s="72"/>
      <c r="C561" s="71"/>
      <c r="D561" s="24"/>
      <c r="E561" s="24"/>
      <c r="F561" s="71"/>
      <c r="G561" s="24"/>
      <c r="H561" s="71"/>
      <c r="I561" s="71"/>
      <c r="J561" s="24"/>
    </row>
    <row r="562" spans="1:10" ht="16.5" customHeight="1">
      <c r="A562" s="72"/>
      <c r="B562" s="72"/>
      <c r="C562" s="71"/>
      <c r="D562" s="24"/>
      <c r="E562" s="24"/>
      <c r="F562" s="71"/>
      <c r="G562" s="24"/>
      <c r="H562" s="71"/>
      <c r="I562" s="71"/>
      <c r="J562" s="24"/>
    </row>
    <row r="563" spans="1:10" ht="16.5" customHeight="1">
      <c r="A563" s="72"/>
      <c r="B563" s="72"/>
      <c r="C563" s="71"/>
      <c r="D563" s="24"/>
      <c r="E563" s="24"/>
      <c r="F563" s="71"/>
      <c r="G563" s="24"/>
      <c r="H563" s="71"/>
      <c r="I563" s="71"/>
      <c r="J563" s="24"/>
    </row>
    <row r="564" spans="1:10" ht="16.5" customHeight="1">
      <c r="A564" s="72"/>
      <c r="B564" s="72"/>
      <c r="C564" s="71"/>
      <c r="D564" s="24"/>
      <c r="E564" s="24"/>
      <c r="F564" s="71"/>
      <c r="G564" s="24"/>
      <c r="H564" s="71"/>
      <c r="I564" s="71"/>
      <c r="J564" s="24"/>
    </row>
    <row r="565" spans="1:10" ht="16.5" customHeight="1">
      <c r="A565" s="72"/>
      <c r="B565" s="72"/>
      <c r="C565" s="71"/>
      <c r="D565" s="24"/>
      <c r="E565" s="24"/>
      <c r="F565" s="71"/>
      <c r="G565" s="24"/>
      <c r="H565" s="71"/>
      <c r="I565" s="71"/>
      <c r="J565" s="24"/>
    </row>
    <row r="566" spans="1:10" ht="16.5" customHeight="1">
      <c r="A566" s="72"/>
      <c r="B566" s="72"/>
      <c r="C566" s="71"/>
      <c r="D566" s="24"/>
      <c r="E566" s="24"/>
      <c r="F566" s="71"/>
      <c r="G566" s="24"/>
      <c r="H566" s="71"/>
      <c r="I566" s="71"/>
      <c r="J566" s="24"/>
    </row>
    <row r="567" spans="1:10" ht="16.5" customHeight="1">
      <c r="A567" s="72"/>
      <c r="B567" s="72"/>
      <c r="C567" s="71"/>
      <c r="D567" s="24"/>
      <c r="E567" s="24"/>
      <c r="F567" s="71"/>
      <c r="G567" s="24"/>
      <c r="H567" s="71"/>
      <c r="I567" s="71"/>
      <c r="J567" s="24"/>
    </row>
    <row r="568" spans="1:10" ht="16.5" customHeight="1">
      <c r="A568" s="72"/>
      <c r="B568" s="72"/>
      <c r="C568" s="71"/>
      <c r="D568" s="24"/>
      <c r="E568" s="24"/>
      <c r="F568" s="71"/>
      <c r="G568" s="24"/>
      <c r="H568" s="71"/>
      <c r="I568" s="71"/>
      <c r="J568" s="24"/>
    </row>
    <row r="569" spans="1:10" ht="16.5" customHeight="1">
      <c r="A569" s="72"/>
      <c r="B569" s="72"/>
      <c r="C569" s="71"/>
      <c r="D569" s="24"/>
      <c r="E569" s="24"/>
      <c r="F569" s="71"/>
      <c r="G569" s="24"/>
      <c r="H569" s="71"/>
      <c r="I569" s="71"/>
      <c r="J569" s="24"/>
    </row>
    <row r="570" spans="1:10" ht="16.5" customHeight="1">
      <c r="A570" s="72"/>
      <c r="B570" s="72"/>
      <c r="C570" s="71"/>
      <c r="D570" s="24"/>
      <c r="E570" s="24"/>
      <c r="F570" s="71"/>
      <c r="G570" s="24"/>
      <c r="H570" s="71"/>
      <c r="I570" s="71"/>
      <c r="J570" s="24"/>
    </row>
    <row r="571" spans="1:10" ht="16.5" customHeight="1">
      <c r="A571" s="72"/>
      <c r="B571" s="72"/>
      <c r="C571" s="71"/>
      <c r="D571" s="24"/>
      <c r="E571" s="24"/>
      <c r="F571" s="71"/>
      <c r="G571" s="24"/>
      <c r="H571" s="71"/>
      <c r="I571" s="71"/>
      <c r="J571" s="24"/>
    </row>
    <row r="572" spans="1:10" ht="16.5" customHeight="1">
      <c r="A572" s="72"/>
      <c r="B572" s="72"/>
      <c r="C572" s="71"/>
      <c r="D572" s="24"/>
      <c r="E572" s="24"/>
      <c r="F572" s="71"/>
      <c r="G572" s="24"/>
      <c r="H572" s="71"/>
      <c r="I572" s="71"/>
      <c r="J572" s="24"/>
    </row>
    <row r="573" spans="1:10" ht="16.5" customHeight="1">
      <c r="A573" s="72"/>
      <c r="B573" s="72"/>
      <c r="C573" s="71"/>
      <c r="D573" s="24"/>
      <c r="E573" s="24"/>
      <c r="F573" s="71"/>
      <c r="G573" s="24"/>
      <c r="H573" s="71"/>
      <c r="I573" s="71"/>
      <c r="J573" s="24"/>
    </row>
    <row r="574" spans="1:10" ht="16.5" customHeight="1">
      <c r="A574" s="72"/>
      <c r="B574" s="72"/>
      <c r="C574" s="71"/>
      <c r="D574" s="24"/>
      <c r="E574" s="24"/>
      <c r="F574" s="71"/>
      <c r="G574" s="24"/>
      <c r="H574" s="71"/>
      <c r="I574" s="71"/>
      <c r="J574" s="24"/>
    </row>
    <row r="575" spans="1:10" ht="16.5" customHeight="1">
      <c r="A575" s="72"/>
      <c r="B575" s="72"/>
      <c r="C575" s="71"/>
      <c r="D575" s="24"/>
      <c r="E575" s="24"/>
      <c r="F575" s="71"/>
      <c r="G575" s="24"/>
      <c r="H575" s="71"/>
      <c r="I575" s="71"/>
      <c r="J575" s="24"/>
    </row>
    <row r="576" spans="1:10" ht="16.5" customHeight="1">
      <c r="A576" s="72"/>
      <c r="B576" s="72"/>
      <c r="C576" s="71"/>
      <c r="D576" s="24"/>
      <c r="E576" s="24"/>
      <c r="F576" s="71"/>
      <c r="G576" s="24"/>
      <c r="H576" s="71"/>
      <c r="I576" s="71"/>
      <c r="J576" s="24"/>
    </row>
    <row r="577" spans="1:10" ht="16.5" customHeight="1">
      <c r="A577" s="72"/>
      <c r="B577" s="72"/>
      <c r="C577" s="71"/>
      <c r="D577" s="24"/>
      <c r="E577" s="24"/>
      <c r="F577" s="71"/>
      <c r="G577" s="24"/>
      <c r="H577" s="71"/>
      <c r="I577" s="71"/>
      <c r="J577" s="24"/>
    </row>
    <row r="578" spans="1:10" ht="16.5" customHeight="1">
      <c r="A578" s="72"/>
      <c r="B578" s="72"/>
      <c r="C578" s="71"/>
      <c r="D578" s="24"/>
      <c r="E578" s="24"/>
      <c r="F578" s="71"/>
      <c r="G578" s="24"/>
      <c r="H578" s="71"/>
      <c r="I578" s="71"/>
      <c r="J578" s="24"/>
    </row>
    <row r="579" spans="1:10" ht="16.5" customHeight="1">
      <c r="A579" s="72"/>
      <c r="B579" s="72"/>
      <c r="C579" s="71"/>
      <c r="D579" s="24"/>
      <c r="E579" s="24"/>
      <c r="F579" s="71"/>
      <c r="G579" s="24"/>
      <c r="H579" s="71"/>
      <c r="I579" s="71"/>
      <c r="J579" s="24"/>
    </row>
    <row r="580" spans="1:10" ht="16.5" customHeight="1">
      <c r="A580" s="72"/>
      <c r="B580" s="72"/>
      <c r="C580" s="71"/>
      <c r="D580" s="24"/>
      <c r="E580" s="24"/>
      <c r="F580" s="71"/>
      <c r="G580" s="24"/>
      <c r="H580" s="71"/>
      <c r="I580" s="71"/>
      <c r="J580" s="24"/>
    </row>
    <row r="581" spans="1:10" ht="16.5" customHeight="1">
      <c r="A581" s="72"/>
      <c r="B581" s="72"/>
      <c r="C581" s="71"/>
      <c r="D581" s="24"/>
      <c r="E581" s="24"/>
      <c r="F581" s="71"/>
      <c r="G581" s="24"/>
      <c r="H581" s="71"/>
      <c r="I581" s="71"/>
      <c r="J581" s="24"/>
    </row>
    <row r="582" spans="1:10" ht="16.5" customHeight="1">
      <c r="A582" s="72"/>
      <c r="B582" s="72"/>
      <c r="C582" s="71"/>
      <c r="D582" s="24"/>
      <c r="E582" s="24"/>
      <c r="F582" s="71"/>
      <c r="G582" s="24"/>
      <c r="H582" s="71"/>
      <c r="I582" s="71"/>
      <c r="J582" s="24"/>
    </row>
    <row r="583" spans="1:10" ht="16.5" customHeight="1">
      <c r="A583" s="72"/>
      <c r="B583" s="72"/>
      <c r="C583" s="71"/>
      <c r="D583" s="24"/>
      <c r="E583" s="24"/>
      <c r="F583" s="71"/>
      <c r="G583" s="24"/>
      <c r="H583" s="71"/>
      <c r="I583" s="71"/>
      <c r="J583" s="24"/>
    </row>
    <row r="584" spans="1:10" ht="16.5" customHeight="1">
      <c r="A584" s="72"/>
      <c r="B584" s="72"/>
      <c r="C584" s="71"/>
      <c r="D584" s="24"/>
      <c r="E584" s="24"/>
      <c r="F584" s="71"/>
      <c r="G584" s="24"/>
      <c r="H584" s="71"/>
      <c r="I584" s="71"/>
      <c r="J584" s="24"/>
    </row>
    <row r="585" spans="1:10" ht="16.5" customHeight="1">
      <c r="A585" s="72"/>
      <c r="B585" s="72"/>
      <c r="C585" s="71"/>
      <c r="D585" s="24"/>
      <c r="E585" s="24"/>
      <c r="F585" s="71"/>
      <c r="G585" s="24"/>
      <c r="H585" s="71"/>
      <c r="I585" s="71"/>
      <c r="J585" s="24"/>
    </row>
    <row r="586" spans="1:10" ht="16.5" customHeight="1">
      <c r="A586" s="72"/>
      <c r="B586" s="72"/>
      <c r="C586" s="71"/>
      <c r="D586" s="24"/>
      <c r="E586" s="24"/>
      <c r="F586" s="71"/>
      <c r="G586" s="24"/>
      <c r="H586" s="71"/>
      <c r="I586" s="71"/>
      <c r="J586" s="24"/>
    </row>
    <row r="587" spans="1:10" ht="16.5" customHeight="1">
      <c r="A587" s="72"/>
      <c r="B587" s="72"/>
      <c r="C587" s="71"/>
      <c r="D587" s="24"/>
      <c r="E587" s="24"/>
      <c r="F587" s="71"/>
      <c r="G587" s="24"/>
      <c r="H587" s="71"/>
      <c r="I587" s="71"/>
      <c r="J587" s="24"/>
    </row>
    <row r="588" spans="1:10" ht="16.5" customHeight="1">
      <c r="A588" s="72"/>
      <c r="B588" s="72"/>
      <c r="C588" s="71"/>
      <c r="D588" s="24"/>
      <c r="E588" s="24"/>
      <c r="F588" s="71"/>
      <c r="G588" s="24"/>
      <c r="H588" s="71"/>
      <c r="I588" s="71"/>
      <c r="J588" s="24"/>
    </row>
    <row r="589" spans="1:10" ht="16.5" customHeight="1">
      <c r="A589" s="72"/>
      <c r="B589" s="72"/>
      <c r="C589" s="71"/>
      <c r="D589" s="24"/>
      <c r="E589" s="24"/>
      <c r="F589" s="71"/>
      <c r="G589" s="24"/>
      <c r="H589" s="71"/>
      <c r="I589" s="71"/>
      <c r="J589" s="24"/>
    </row>
    <row r="590" spans="1:10" ht="16.5" customHeight="1">
      <c r="A590" s="72"/>
      <c r="B590" s="72"/>
      <c r="C590" s="71"/>
      <c r="D590" s="24"/>
      <c r="E590" s="24"/>
      <c r="F590" s="71"/>
      <c r="G590" s="24"/>
      <c r="H590" s="71"/>
      <c r="I590" s="71"/>
      <c r="J590" s="24"/>
    </row>
    <row r="591" spans="1:10" ht="16.5" customHeight="1">
      <c r="A591" s="72"/>
      <c r="B591" s="72"/>
      <c r="C591" s="71"/>
      <c r="D591" s="24"/>
      <c r="E591" s="24"/>
      <c r="F591" s="71"/>
      <c r="G591" s="24"/>
      <c r="H591" s="71"/>
      <c r="I591" s="71"/>
      <c r="J591" s="24"/>
    </row>
    <row r="592" spans="1:10" ht="16.5" customHeight="1">
      <c r="A592" s="72"/>
      <c r="B592" s="72"/>
      <c r="C592" s="71"/>
      <c r="D592" s="24"/>
      <c r="E592" s="24"/>
      <c r="F592" s="71"/>
      <c r="G592" s="24"/>
      <c r="H592" s="71"/>
      <c r="I592" s="71"/>
      <c r="J592" s="24"/>
    </row>
    <row r="593" spans="1:10" ht="16.5" customHeight="1">
      <c r="A593" s="72"/>
      <c r="B593" s="72"/>
      <c r="C593" s="71"/>
      <c r="D593" s="24"/>
      <c r="E593" s="24"/>
      <c r="F593" s="71"/>
      <c r="G593" s="24"/>
      <c r="H593" s="71"/>
      <c r="I593" s="71"/>
      <c r="J593" s="24"/>
    </row>
    <row r="594" spans="1:10" ht="16.5" customHeight="1">
      <c r="A594" s="72"/>
      <c r="B594" s="72"/>
      <c r="C594" s="71"/>
      <c r="D594" s="24"/>
      <c r="E594" s="24"/>
      <c r="F594" s="71"/>
      <c r="G594" s="24"/>
      <c r="H594" s="71"/>
      <c r="I594" s="71"/>
      <c r="J594" s="24"/>
    </row>
    <row r="595" spans="1:10" ht="16.5" customHeight="1">
      <c r="A595" s="72"/>
      <c r="B595" s="72"/>
      <c r="C595" s="71"/>
      <c r="D595" s="24"/>
      <c r="E595" s="24"/>
      <c r="F595" s="71"/>
      <c r="G595" s="24"/>
      <c r="H595" s="71"/>
      <c r="I595" s="71"/>
      <c r="J595" s="24"/>
    </row>
    <row r="596" spans="1:10" ht="16.5" customHeight="1">
      <c r="A596" s="72"/>
      <c r="B596" s="72"/>
      <c r="C596" s="71"/>
      <c r="D596" s="24"/>
      <c r="E596" s="24"/>
      <c r="F596" s="71"/>
      <c r="G596" s="24"/>
      <c r="H596" s="71"/>
      <c r="I596" s="71"/>
      <c r="J596" s="24"/>
    </row>
    <row r="597" spans="1:10" ht="16.5" customHeight="1">
      <c r="A597" s="72"/>
      <c r="B597" s="72"/>
      <c r="C597" s="71"/>
      <c r="D597" s="24"/>
      <c r="E597" s="24"/>
      <c r="F597" s="71"/>
      <c r="G597" s="24"/>
      <c r="H597" s="71"/>
      <c r="I597" s="71"/>
      <c r="J597" s="24"/>
    </row>
    <row r="598" spans="1:10" ht="16.5" customHeight="1">
      <c r="A598" s="72"/>
      <c r="B598" s="72"/>
      <c r="C598" s="71"/>
      <c r="D598" s="24"/>
      <c r="E598" s="24"/>
      <c r="F598" s="71"/>
      <c r="G598" s="24"/>
      <c r="H598" s="71"/>
      <c r="I598" s="71"/>
      <c r="J598" s="24"/>
    </row>
    <row r="599" spans="1:10" ht="16.5" customHeight="1">
      <c r="A599" s="72"/>
      <c r="B599" s="72"/>
      <c r="C599" s="71"/>
      <c r="D599" s="24"/>
      <c r="E599" s="24"/>
      <c r="F599" s="71"/>
      <c r="G599" s="24"/>
      <c r="H599" s="71"/>
      <c r="I599" s="71"/>
      <c r="J599" s="24"/>
    </row>
    <row r="600" spans="1:10" ht="16.5" customHeight="1">
      <c r="A600" s="72"/>
      <c r="B600" s="72"/>
      <c r="C600" s="71"/>
      <c r="D600" s="24"/>
      <c r="E600" s="24"/>
      <c r="F600" s="71"/>
      <c r="G600" s="24"/>
      <c r="H600" s="71"/>
      <c r="I600" s="71"/>
      <c r="J600" s="24"/>
    </row>
    <row r="601" spans="1:10" ht="16.5" customHeight="1">
      <c r="A601" s="72"/>
      <c r="B601" s="72"/>
      <c r="C601" s="71"/>
      <c r="D601" s="24"/>
      <c r="E601" s="24"/>
      <c r="F601" s="71"/>
      <c r="G601" s="24"/>
      <c r="H601" s="71"/>
      <c r="I601" s="71"/>
      <c r="J601" s="24"/>
    </row>
    <row r="602" spans="1:10" ht="16.5" customHeight="1">
      <c r="A602" s="72"/>
      <c r="B602" s="72"/>
      <c r="C602" s="71"/>
      <c r="D602" s="24"/>
      <c r="E602" s="24"/>
      <c r="F602" s="71"/>
      <c r="G602" s="24"/>
      <c r="H602" s="71"/>
      <c r="I602" s="71"/>
      <c r="J602" s="24"/>
    </row>
    <row r="603" spans="1:10" ht="16.5" customHeight="1">
      <c r="A603" s="72"/>
      <c r="B603" s="72"/>
      <c r="C603" s="71"/>
      <c r="D603" s="24"/>
      <c r="E603" s="24"/>
      <c r="F603" s="71"/>
      <c r="G603" s="24"/>
      <c r="H603" s="71"/>
      <c r="I603" s="71"/>
      <c r="J603" s="24"/>
    </row>
    <row r="604" spans="1:10" ht="16.5" customHeight="1">
      <c r="A604" s="72"/>
      <c r="B604" s="72"/>
      <c r="C604" s="71"/>
      <c r="D604" s="24"/>
      <c r="E604" s="24"/>
      <c r="F604" s="71"/>
      <c r="G604" s="24"/>
      <c r="H604" s="71"/>
      <c r="I604" s="71"/>
      <c r="J604" s="24"/>
    </row>
    <row r="605" spans="1:10" ht="16.5" customHeight="1">
      <c r="A605" s="72"/>
      <c r="B605" s="72"/>
      <c r="C605" s="71"/>
      <c r="D605" s="24"/>
      <c r="E605" s="24"/>
      <c r="F605" s="71"/>
      <c r="G605" s="24"/>
      <c r="H605" s="71"/>
      <c r="I605" s="71"/>
      <c r="J605" s="24"/>
    </row>
    <row r="606" spans="1:10" ht="16.5" customHeight="1">
      <c r="A606" s="72"/>
      <c r="B606" s="72"/>
      <c r="C606" s="71"/>
      <c r="D606" s="24"/>
      <c r="E606" s="24"/>
      <c r="F606" s="71"/>
      <c r="G606" s="24"/>
      <c r="H606" s="71"/>
      <c r="I606" s="71"/>
      <c r="J606" s="24"/>
    </row>
    <row r="607" spans="1:10" ht="16.5" customHeight="1">
      <c r="A607" s="72"/>
      <c r="B607" s="72"/>
      <c r="C607" s="71"/>
      <c r="D607" s="24"/>
      <c r="E607" s="24"/>
      <c r="F607" s="71"/>
      <c r="G607" s="24"/>
      <c r="H607" s="71"/>
      <c r="I607" s="71"/>
      <c r="J607" s="24"/>
    </row>
    <row r="608" spans="1:10" ht="16.5" customHeight="1">
      <c r="A608" s="72"/>
      <c r="B608" s="72"/>
      <c r="C608" s="71"/>
      <c r="D608" s="24"/>
      <c r="E608" s="24"/>
      <c r="F608" s="71"/>
      <c r="G608" s="24"/>
      <c r="H608" s="71"/>
      <c r="I608" s="71"/>
      <c r="J608" s="24"/>
    </row>
    <row r="609" spans="1:10" ht="16.5" customHeight="1">
      <c r="A609" s="72"/>
      <c r="B609" s="72"/>
      <c r="C609" s="71"/>
      <c r="D609" s="24"/>
      <c r="E609" s="24"/>
      <c r="F609" s="71"/>
      <c r="G609" s="24"/>
      <c r="H609" s="71"/>
      <c r="I609" s="71"/>
      <c r="J609" s="24"/>
    </row>
    <row r="610" spans="1:10" ht="16.5" customHeight="1">
      <c r="A610" s="72"/>
      <c r="B610" s="72"/>
      <c r="C610" s="71"/>
      <c r="D610" s="24"/>
      <c r="E610" s="24"/>
      <c r="F610" s="71"/>
      <c r="G610" s="24"/>
      <c r="H610" s="71"/>
      <c r="I610" s="71"/>
      <c r="J610" s="24"/>
    </row>
    <row r="611" spans="1:10" ht="16.5" customHeight="1">
      <c r="A611" s="72"/>
      <c r="B611" s="72"/>
      <c r="C611" s="71"/>
      <c r="D611" s="24"/>
      <c r="E611" s="24"/>
      <c r="F611" s="71"/>
      <c r="G611" s="24"/>
      <c r="H611" s="71"/>
      <c r="I611" s="71"/>
      <c r="J611" s="24"/>
    </row>
    <row r="612" spans="1:10" ht="16.5" customHeight="1">
      <c r="A612" s="72"/>
      <c r="B612" s="72"/>
      <c r="C612" s="71"/>
      <c r="D612" s="24"/>
      <c r="E612" s="24"/>
      <c r="F612" s="71"/>
      <c r="G612" s="24"/>
      <c r="H612" s="71"/>
      <c r="I612" s="71"/>
      <c r="J612" s="24"/>
    </row>
    <row r="613" spans="1:10" ht="16.5" customHeight="1">
      <c r="A613" s="72"/>
      <c r="B613" s="72"/>
      <c r="C613" s="71"/>
      <c r="D613" s="24"/>
      <c r="E613" s="24"/>
      <c r="F613" s="71"/>
      <c r="G613" s="24"/>
      <c r="H613" s="71"/>
      <c r="I613" s="71"/>
      <c r="J613" s="24"/>
    </row>
    <row r="614" spans="1:10" ht="16.5" customHeight="1">
      <c r="A614" s="72"/>
      <c r="B614" s="72"/>
      <c r="C614" s="71"/>
      <c r="D614" s="24"/>
      <c r="E614" s="24"/>
      <c r="F614" s="71"/>
      <c r="G614" s="24"/>
      <c r="H614" s="71"/>
      <c r="I614" s="71"/>
      <c r="J614" s="24"/>
    </row>
    <row r="615" spans="1:10" ht="16.5" customHeight="1">
      <c r="A615" s="72"/>
      <c r="B615" s="72"/>
      <c r="C615" s="71"/>
      <c r="D615" s="24"/>
      <c r="E615" s="24"/>
      <c r="F615" s="71"/>
      <c r="G615" s="24"/>
      <c r="H615" s="71"/>
      <c r="I615" s="71"/>
      <c r="J615" s="24"/>
    </row>
    <row r="616" spans="1:10" ht="16.5" customHeight="1">
      <c r="A616" s="72"/>
      <c r="B616" s="72"/>
      <c r="C616" s="71"/>
      <c r="D616" s="24"/>
      <c r="E616" s="24"/>
      <c r="F616" s="71"/>
      <c r="G616" s="24"/>
      <c r="H616" s="71"/>
      <c r="I616" s="71"/>
      <c r="J616" s="24"/>
    </row>
    <row r="617" spans="1:10" ht="16.5" customHeight="1">
      <c r="A617" s="72"/>
      <c r="B617" s="72"/>
      <c r="C617" s="71"/>
      <c r="D617" s="24"/>
      <c r="E617" s="24"/>
      <c r="F617" s="71"/>
      <c r="G617" s="24"/>
      <c r="H617" s="71"/>
      <c r="I617" s="71"/>
      <c r="J617" s="24"/>
    </row>
    <row r="618" spans="1:10" ht="16.5" customHeight="1">
      <c r="A618" s="72"/>
      <c r="B618" s="72"/>
      <c r="C618" s="71"/>
      <c r="D618" s="24"/>
      <c r="E618" s="24"/>
      <c r="F618" s="71"/>
      <c r="G618" s="24"/>
      <c r="H618" s="71"/>
      <c r="I618" s="71"/>
      <c r="J618" s="24"/>
    </row>
    <row r="619" spans="1:10" ht="16.5" customHeight="1">
      <c r="A619" s="72"/>
      <c r="B619" s="72"/>
      <c r="C619" s="71"/>
      <c r="D619" s="24"/>
      <c r="E619" s="24"/>
      <c r="F619" s="71"/>
      <c r="G619" s="24"/>
      <c r="H619" s="71"/>
      <c r="I619" s="71"/>
      <c r="J619" s="24"/>
    </row>
    <row r="620" spans="1:10" ht="16.5" customHeight="1">
      <c r="A620" s="72"/>
      <c r="B620" s="72"/>
      <c r="C620" s="71"/>
      <c r="D620" s="24"/>
      <c r="E620" s="24"/>
      <c r="F620" s="71"/>
      <c r="G620" s="24"/>
      <c r="H620" s="71"/>
      <c r="I620" s="71"/>
      <c r="J620" s="24"/>
    </row>
    <row r="621" spans="1:10" ht="16.5" customHeight="1">
      <c r="A621" s="72"/>
      <c r="B621" s="72"/>
      <c r="C621" s="71"/>
      <c r="D621" s="24"/>
      <c r="E621" s="24"/>
      <c r="F621" s="71"/>
      <c r="G621" s="24"/>
      <c r="H621" s="71"/>
      <c r="I621" s="71"/>
      <c r="J621" s="24"/>
    </row>
    <row r="622" spans="1:10" ht="16.5" customHeight="1">
      <c r="A622" s="72"/>
      <c r="B622" s="72"/>
      <c r="C622" s="71"/>
      <c r="D622" s="24"/>
      <c r="E622" s="24"/>
      <c r="F622" s="71"/>
      <c r="G622" s="24"/>
      <c r="H622" s="71"/>
      <c r="I622" s="71"/>
      <c r="J622" s="24"/>
    </row>
    <row r="623" spans="1:10" ht="16.5" customHeight="1">
      <c r="A623" s="72"/>
      <c r="B623" s="72"/>
      <c r="C623" s="71"/>
      <c r="D623" s="24"/>
      <c r="E623" s="24"/>
      <c r="F623" s="71"/>
      <c r="G623" s="24"/>
      <c r="H623" s="71"/>
      <c r="I623" s="71"/>
      <c r="J623" s="24"/>
    </row>
    <row r="624" spans="1:10" ht="16.5" customHeight="1">
      <c r="A624" s="72"/>
      <c r="B624" s="72"/>
      <c r="C624" s="71"/>
      <c r="D624" s="24"/>
      <c r="E624" s="24"/>
      <c r="F624" s="71"/>
      <c r="G624" s="24"/>
      <c r="H624" s="71"/>
      <c r="I624" s="71"/>
      <c r="J624" s="24"/>
    </row>
    <row r="625" spans="1:10" ht="16.5" customHeight="1">
      <c r="A625" s="72"/>
      <c r="B625" s="72"/>
      <c r="C625" s="71"/>
      <c r="D625" s="24"/>
      <c r="E625" s="24"/>
      <c r="F625" s="71"/>
      <c r="G625" s="24"/>
      <c r="H625" s="71"/>
      <c r="I625" s="71"/>
      <c r="J625" s="24"/>
    </row>
    <row r="626" spans="1:10" ht="16.5" customHeight="1">
      <c r="A626" s="72"/>
      <c r="B626" s="72"/>
      <c r="C626" s="71"/>
      <c r="D626" s="24"/>
      <c r="E626" s="24"/>
      <c r="F626" s="71"/>
      <c r="G626" s="24"/>
      <c r="H626" s="71"/>
      <c r="I626" s="71"/>
      <c r="J626" s="24"/>
    </row>
    <row r="627" spans="1:10" ht="16.5" customHeight="1">
      <c r="A627" s="72"/>
      <c r="B627" s="72"/>
      <c r="C627" s="71"/>
      <c r="D627" s="24"/>
      <c r="E627" s="24"/>
      <c r="F627" s="71"/>
      <c r="G627" s="24"/>
      <c r="H627" s="71"/>
      <c r="I627" s="71"/>
      <c r="J627" s="24"/>
    </row>
    <row r="628" spans="1:10" ht="16.5" customHeight="1">
      <c r="A628" s="72"/>
      <c r="B628" s="72"/>
      <c r="C628" s="71"/>
      <c r="D628" s="24"/>
      <c r="E628" s="24"/>
      <c r="F628" s="71"/>
      <c r="G628" s="24"/>
      <c r="H628" s="71"/>
      <c r="I628" s="71"/>
      <c r="J628" s="24"/>
    </row>
    <row r="629" spans="1:10" ht="16.5" customHeight="1">
      <c r="A629" s="72"/>
      <c r="B629" s="72"/>
      <c r="C629" s="71"/>
      <c r="D629" s="24"/>
      <c r="E629" s="24"/>
      <c r="F629" s="71"/>
      <c r="G629" s="24"/>
      <c r="H629" s="71"/>
      <c r="I629" s="71"/>
      <c r="J629" s="24"/>
    </row>
    <row r="630" spans="1:10" ht="16.5" customHeight="1">
      <c r="A630" s="72"/>
      <c r="B630" s="72"/>
      <c r="C630" s="71"/>
      <c r="D630" s="24"/>
      <c r="E630" s="24"/>
      <c r="F630" s="71"/>
      <c r="G630" s="24"/>
      <c r="H630" s="71"/>
      <c r="I630" s="71"/>
      <c r="J630" s="24"/>
    </row>
    <row r="631" spans="1:10" ht="16.5" customHeight="1">
      <c r="A631" s="72"/>
      <c r="B631" s="72"/>
      <c r="C631" s="71"/>
      <c r="D631" s="24"/>
      <c r="E631" s="24"/>
      <c r="F631" s="71"/>
      <c r="G631" s="24"/>
      <c r="H631" s="71"/>
      <c r="I631" s="71"/>
      <c r="J631" s="24"/>
    </row>
    <row r="632" spans="1:10" ht="16.5" customHeight="1">
      <c r="A632" s="72"/>
      <c r="B632" s="72"/>
      <c r="C632" s="71"/>
      <c r="D632" s="24"/>
      <c r="E632" s="24"/>
      <c r="F632" s="71"/>
      <c r="G632" s="24"/>
      <c r="H632" s="71"/>
      <c r="I632" s="71"/>
      <c r="J632" s="24"/>
    </row>
    <row r="633" spans="1:10" ht="16.5" customHeight="1">
      <c r="A633" s="72"/>
      <c r="B633" s="72"/>
      <c r="C633" s="71"/>
      <c r="D633" s="24"/>
      <c r="E633" s="24"/>
      <c r="F633" s="71"/>
      <c r="G633" s="24"/>
      <c r="H633" s="71"/>
      <c r="I633" s="71"/>
      <c r="J633" s="24"/>
    </row>
    <row r="634" spans="1:10" ht="16.5" customHeight="1">
      <c r="A634" s="72"/>
      <c r="B634" s="72"/>
      <c r="C634" s="71"/>
      <c r="D634" s="24"/>
      <c r="E634" s="24"/>
      <c r="F634" s="71"/>
      <c r="G634" s="24"/>
      <c r="H634" s="71"/>
      <c r="I634" s="71"/>
      <c r="J634" s="24"/>
    </row>
    <row r="635" spans="1:10" ht="16.5" customHeight="1">
      <c r="A635" s="72"/>
      <c r="B635" s="72"/>
      <c r="C635" s="71"/>
      <c r="D635" s="24"/>
      <c r="E635" s="24"/>
      <c r="F635" s="71"/>
      <c r="G635" s="24"/>
      <c r="H635" s="71"/>
      <c r="I635" s="71"/>
      <c r="J635" s="24"/>
    </row>
    <row r="636" spans="1:10" ht="16.5" customHeight="1">
      <c r="A636" s="72"/>
      <c r="B636" s="72"/>
      <c r="C636" s="71"/>
      <c r="D636" s="24"/>
      <c r="E636" s="24"/>
      <c r="F636" s="71"/>
      <c r="G636" s="24"/>
      <c r="H636" s="71"/>
      <c r="I636" s="71"/>
      <c r="J636" s="24"/>
    </row>
    <row r="637" spans="1:10" ht="16.5" customHeight="1">
      <c r="A637" s="72"/>
      <c r="B637" s="72"/>
      <c r="C637" s="71"/>
      <c r="D637" s="24"/>
      <c r="E637" s="24"/>
      <c r="F637" s="71"/>
      <c r="G637" s="24"/>
      <c r="H637" s="71"/>
      <c r="I637" s="71"/>
      <c r="J637" s="24"/>
    </row>
    <row r="638" spans="1:10" ht="16.5" customHeight="1">
      <c r="A638" s="72"/>
      <c r="B638" s="72"/>
      <c r="C638" s="71"/>
      <c r="D638" s="24"/>
      <c r="E638" s="24"/>
      <c r="F638" s="71"/>
      <c r="G638" s="24"/>
      <c r="H638" s="71"/>
      <c r="I638" s="71"/>
      <c r="J638" s="24"/>
    </row>
    <row r="639" spans="1:10" ht="16.5" customHeight="1">
      <c r="A639" s="72"/>
      <c r="B639" s="72"/>
      <c r="C639" s="71"/>
      <c r="D639" s="24"/>
      <c r="E639" s="24"/>
      <c r="F639" s="71"/>
      <c r="G639" s="24"/>
      <c r="H639" s="71"/>
      <c r="I639" s="71"/>
      <c r="J639" s="24"/>
    </row>
    <row r="640" spans="1:10" ht="16.5" customHeight="1">
      <c r="A640" s="72"/>
      <c r="B640" s="72"/>
      <c r="C640" s="71"/>
      <c r="D640" s="24"/>
      <c r="E640" s="24"/>
      <c r="F640" s="71"/>
      <c r="G640" s="24"/>
      <c r="H640" s="71"/>
      <c r="I640" s="71"/>
      <c r="J640" s="24"/>
    </row>
    <row r="641" spans="1:10" ht="16.5" customHeight="1">
      <c r="A641" s="72"/>
      <c r="B641" s="72"/>
      <c r="C641" s="71"/>
      <c r="D641" s="24"/>
      <c r="E641" s="24"/>
      <c r="F641" s="71"/>
      <c r="G641" s="24"/>
      <c r="H641" s="71"/>
      <c r="I641" s="71"/>
      <c r="J641" s="24"/>
    </row>
    <row r="642" spans="1:10" ht="16.5" customHeight="1">
      <c r="A642" s="72"/>
      <c r="B642" s="72"/>
      <c r="C642" s="71"/>
      <c r="D642" s="24"/>
      <c r="E642" s="24"/>
      <c r="F642" s="71"/>
      <c r="G642" s="24"/>
      <c r="H642" s="71"/>
      <c r="I642" s="71"/>
      <c r="J642" s="24"/>
    </row>
    <row r="643" spans="1:10" ht="16.5" customHeight="1">
      <c r="A643" s="72"/>
      <c r="B643" s="72"/>
      <c r="C643" s="71"/>
      <c r="D643" s="24"/>
      <c r="E643" s="24"/>
      <c r="F643" s="71"/>
      <c r="G643" s="24"/>
      <c r="H643" s="71"/>
      <c r="I643" s="71"/>
      <c r="J643" s="24"/>
    </row>
    <row r="644" spans="1:10" ht="16.5" customHeight="1">
      <c r="A644" s="72"/>
      <c r="B644" s="72"/>
      <c r="C644" s="71"/>
      <c r="D644" s="24"/>
      <c r="E644" s="24"/>
      <c r="F644" s="71"/>
      <c r="G644" s="24"/>
      <c r="H644" s="71"/>
      <c r="I644" s="71"/>
      <c r="J644" s="24"/>
    </row>
    <row r="645" spans="1:10" ht="16.5" customHeight="1">
      <c r="A645" s="72"/>
      <c r="B645" s="72"/>
      <c r="C645" s="71"/>
      <c r="D645" s="24"/>
      <c r="E645" s="24"/>
      <c r="F645" s="71"/>
      <c r="G645" s="24"/>
      <c r="H645" s="71"/>
      <c r="I645" s="71"/>
      <c r="J645" s="24"/>
    </row>
    <row r="646" spans="1:10" ht="16.5" customHeight="1">
      <c r="A646" s="72"/>
      <c r="B646" s="72"/>
      <c r="C646" s="71"/>
      <c r="D646" s="24"/>
      <c r="E646" s="24"/>
      <c r="F646" s="71"/>
      <c r="G646" s="24"/>
      <c r="H646" s="71"/>
      <c r="I646" s="71"/>
      <c r="J646" s="24"/>
    </row>
    <row r="647" spans="1:10" ht="16.5" customHeight="1">
      <c r="A647" s="72"/>
      <c r="B647" s="72"/>
      <c r="C647" s="71"/>
      <c r="D647" s="24"/>
      <c r="E647" s="24"/>
      <c r="F647" s="71"/>
      <c r="G647" s="24"/>
      <c r="H647" s="71"/>
      <c r="I647" s="71"/>
      <c r="J647" s="24"/>
    </row>
    <row r="648" spans="1:10" ht="16.5" customHeight="1">
      <c r="A648" s="72"/>
      <c r="B648" s="72"/>
      <c r="C648" s="71"/>
      <c r="D648" s="24"/>
      <c r="E648" s="24"/>
      <c r="F648" s="71"/>
      <c r="G648" s="24"/>
      <c r="H648" s="71"/>
      <c r="I648" s="71"/>
      <c r="J648" s="24"/>
    </row>
    <row r="649" spans="1:10" ht="16.5" customHeight="1">
      <c r="A649" s="72"/>
      <c r="B649" s="72"/>
      <c r="C649" s="71"/>
      <c r="D649" s="24"/>
      <c r="E649" s="24"/>
      <c r="F649" s="71"/>
      <c r="G649" s="24"/>
      <c r="H649" s="71"/>
      <c r="I649" s="71"/>
      <c r="J649" s="24"/>
    </row>
    <row r="650" spans="1:10" ht="16.5" customHeight="1">
      <c r="A650" s="72"/>
      <c r="B650" s="72"/>
      <c r="C650" s="71"/>
      <c r="D650" s="24"/>
      <c r="E650" s="24"/>
      <c r="F650" s="71"/>
      <c r="G650" s="24"/>
      <c r="H650" s="71"/>
      <c r="I650" s="71"/>
      <c r="J650" s="24"/>
    </row>
    <row r="651" spans="1:10" ht="16.5" customHeight="1">
      <c r="A651" s="72"/>
      <c r="B651" s="72"/>
      <c r="C651" s="71"/>
      <c r="D651" s="24"/>
      <c r="E651" s="24"/>
      <c r="F651" s="71"/>
      <c r="G651" s="24"/>
      <c r="H651" s="71"/>
      <c r="I651" s="71"/>
      <c r="J651" s="24"/>
    </row>
    <row r="652" spans="1:10" ht="16.5" customHeight="1">
      <c r="A652" s="72"/>
      <c r="B652" s="72"/>
      <c r="C652" s="71"/>
      <c r="D652" s="24"/>
      <c r="E652" s="24"/>
      <c r="F652" s="71"/>
      <c r="G652" s="24"/>
      <c r="H652" s="71"/>
      <c r="I652" s="71"/>
      <c r="J652" s="24"/>
    </row>
    <row r="653" spans="1:10" ht="16.5" customHeight="1">
      <c r="A653" s="72"/>
      <c r="B653" s="72"/>
      <c r="C653" s="71"/>
      <c r="D653" s="24"/>
      <c r="E653" s="24"/>
      <c r="F653" s="71"/>
      <c r="G653" s="24"/>
      <c r="H653" s="71"/>
      <c r="I653" s="71"/>
      <c r="J653" s="24"/>
    </row>
    <row r="654" spans="1:10" ht="16.5" customHeight="1">
      <c r="A654" s="72"/>
      <c r="B654" s="72"/>
      <c r="C654" s="71"/>
      <c r="D654" s="24"/>
      <c r="E654" s="24"/>
      <c r="F654" s="71"/>
      <c r="G654" s="24"/>
      <c r="H654" s="71"/>
      <c r="I654" s="71"/>
      <c r="J654" s="24"/>
    </row>
    <row r="655" spans="1:10" ht="16.5" customHeight="1">
      <c r="A655" s="72"/>
      <c r="B655" s="72"/>
      <c r="C655" s="71"/>
      <c r="D655" s="24"/>
      <c r="E655" s="24"/>
      <c r="F655" s="71"/>
      <c r="G655" s="24"/>
      <c r="H655" s="71"/>
      <c r="I655" s="71"/>
      <c r="J655" s="24"/>
    </row>
    <row r="656" spans="1:10" ht="16.5" customHeight="1">
      <c r="A656" s="72"/>
      <c r="B656" s="72"/>
      <c r="C656" s="71"/>
      <c r="D656" s="24"/>
      <c r="E656" s="24"/>
      <c r="F656" s="71"/>
      <c r="G656" s="24"/>
      <c r="H656" s="71"/>
      <c r="I656" s="71"/>
      <c r="J656" s="24"/>
    </row>
    <row r="657" spans="1:10" ht="16.5" customHeight="1">
      <c r="A657" s="72"/>
      <c r="B657" s="72"/>
      <c r="C657" s="71"/>
      <c r="D657" s="24"/>
      <c r="E657" s="24"/>
      <c r="F657" s="71"/>
      <c r="G657" s="24"/>
      <c r="H657" s="71"/>
      <c r="I657" s="71"/>
      <c r="J657" s="24"/>
    </row>
    <row r="658" spans="1:10" ht="16.5" customHeight="1">
      <c r="A658" s="72"/>
      <c r="B658" s="72"/>
      <c r="C658" s="71"/>
      <c r="D658" s="24"/>
      <c r="E658" s="24"/>
      <c r="F658" s="71"/>
      <c r="G658" s="24"/>
      <c r="H658" s="71"/>
      <c r="I658" s="71"/>
      <c r="J658" s="24"/>
    </row>
    <row r="659" spans="1:10" ht="16.5" customHeight="1">
      <c r="A659" s="72"/>
      <c r="B659" s="72"/>
      <c r="C659" s="71"/>
      <c r="D659" s="24"/>
      <c r="E659" s="24"/>
      <c r="F659" s="71"/>
      <c r="G659" s="24"/>
      <c r="H659" s="71"/>
      <c r="I659" s="71"/>
      <c r="J659" s="24"/>
    </row>
    <row r="660" spans="1:10" ht="16.5" customHeight="1">
      <c r="A660" s="72"/>
      <c r="B660" s="72"/>
      <c r="C660" s="71"/>
      <c r="D660" s="24"/>
      <c r="E660" s="24"/>
      <c r="F660" s="71"/>
      <c r="G660" s="24"/>
      <c r="H660" s="71"/>
      <c r="I660" s="71"/>
      <c r="J660" s="24"/>
    </row>
    <row r="661" spans="1:10" ht="16.5" customHeight="1">
      <c r="A661" s="72"/>
      <c r="B661" s="72"/>
      <c r="C661" s="71"/>
      <c r="D661" s="24"/>
      <c r="E661" s="24"/>
      <c r="F661" s="71"/>
      <c r="G661" s="24"/>
      <c r="H661" s="71"/>
      <c r="I661" s="71"/>
      <c r="J661" s="24"/>
    </row>
    <row r="662" spans="1:10" ht="16.5" customHeight="1">
      <c r="A662" s="72"/>
      <c r="B662" s="72"/>
      <c r="C662" s="71"/>
      <c r="D662" s="24"/>
      <c r="E662" s="24"/>
      <c r="F662" s="71"/>
      <c r="G662" s="24"/>
      <c r="H662" s="71"/>
      <c r="I662" s="71"/>
      <c r="J662" s="24"/>
    </row>
    <row r="663" spans="1:10" ht="16.5" customHeight="1">
      <c r="A663" s="72"/>
      <c r="B663" s="72"/>
      <c r="C663" s="71"/>
      <c r="D663" s="24"/>
      <c r="E663" s="24"/>
      <c r="F663" s="71"/>
      <c r="G663" s="24"/>
      <c r="H663" s="71"/>
      <c r="I663" s="71"/>
      <c r="J663" s="24"/>
    </row>
    <row r="664" spans="1:10" ht="16.5" customHeight="1">
      <c r="A664" s="72"/>
      <c r="B664" s="72"/>
      <c r="C664" s="71"/>
      <c r="D664" s="24"/>
      <c r="E664" s="24"/>
      <c r="F664" s="71"/>
      <c r="G664" s="24"/>
      <c r="H664" s="71"/>
      <c r="I664" s="71"/>
      <c r="J664" s="24"/>
    </row>
    <row r="665" spans="1:10" ht="16.5" customHeight="1">
      <c r="A665" s="72"/>
      <c r="B665" s="72"/>
      <c r="C665" s="71"/>
      <c r="D665" s="24"/>
      <c r="E665" s="24"/>
      <c r="F665" s="71"/>
      <c r="G665" s="24"/>
      <c r="H665" s="71"/>
      <c r="I665" s="71"/>
      <c r="J665" s="24"/>
    </row>
    <row r="666" spans="1:10" ht="16.5" customHeight="1">
      <c r="A666" s="72"/>
      <c r="B666" s="72"/>
      <c r="C666" s="71"/>
      <c r="D666" s="24"/>
      <c r="E666" s="24"/>
      <c r="F666" s="71"/>
      <c r="G666" s="24"/>
      <c r="H666" s="71"/>
      <c r="I666" s="71"/>
      <c r="J666" s="24"/>
    </row>
    <row r="667" spans="1:10" ht="16.5" customHeight="1">
      <c r="A667" s="72"/>
      <c r="B667" s="72"/>
      <c r="C667" s="71"/>
      <c r="D667" s="24"/>
      <c r="E667" s="24"/>
      <c r="F667" s="71"/>
      <c r="G667" s="24"/>
      <c r="H667" s="71"/>
      <c r="I667" s="71"/>
      <c r="J667" s="24"/>
    </row>
    <row r="668" spans="1:10" ht="16.5" customHeight="1">
      <c r="A668" s="72"/>
      <c r="B668" s="72"/>
      <c r="C668" s="71"/>
      <c r="D668" s="24"/>
      <c r="E668" s="24"/>
      <c r="F668" s="71"/>
      <c r="G668" s="24"/>
      <c r="H668" s="71"/>
      <c r="I668" s="71"/>
      <c r="J668" s="24"/>
    </row>
    <row r="669" spans="1:10" ht="16.5" customHeight="1">
      <c r="A669" s="72"/>
      <c r="B669" s="72"/>
      <c r="C669" s="71"/>
      <c r="D669" s="24"/>
      <c r="E669" s="24"/>
      <c r="F669" s="71"/>
      <c r="G669" s="24"/>
      <c r="H669" s="71"/>
      <c r="I669" s="71"/>
      <c r="J669" s="24"/>
    </row>
    <row r="670" spans="1:10" ht="16.5" customHeight="1">
      <c r="A670" s="72"/>
      <c r="B670" s="72"/>
      <c r="C670" s="71"/>
      <c r="D670" s="24"/>
      <c r="E670" s="24"/>
      <c r="F670" s="71"/>
      <c r="G670" s="24"/>
      <c r="H670" s="71"/>
      <c r="I670" s="71"/>
      <c r="J670" s="24"/>
    </row>
    <row r="671" spans="1:10" ht="16.5" customHeight="1">
      <c r="A671" s="72"/>
      <c r="B671" s="72"/>
      <c r="C671" s="71"/>
      <c r="D671" s="24"/>
      <c r="E671" s="24"/>
      <c r="F671" s="71"/>
      <c r="G671" s="24"/>
      <c r="H671" s="71"/>
      <c r="I671" s="71"/>
      <c r="J671" s="24"/>
    </row>
    <row r="672" spans="1:10" ht="16.5" customHeight="1">
      <c r="A672" s="72"/>
      <c r="B672" s="72"/>
      <c r="C672" s="71"/>
      <c r="D672" s="24"/>
      <c r="E672" s="24"/>
      <c r="F672" s="71"/>
      <c r="G672" s="24"/>
      <c r="H672" s="71"/>
      <c r="I672" s="71"/>
      <c r="J672" s="24"/>
    </row>
    <row r="673" spans="1:10" ht="16.5" customHeight="1">
      <c r="A673" s="72"/>
      <c r="B673" s="72"/>
      <c r="C673" s="71"/>
      <c r="D673" s="24"/>
      <c r="E673" s="24"/>
      <c r="F673" s="71"/>
      <c r="G673" s="24"/>
      <c r="H673" s="71"/>
      <c r="I673" s="71"/>
      <c r="J673" s="24"/>
    </row>
    <row r="674" spans="1:10" ht="16.5" customHeight="1">
      <c r="A674" s="72"/>
      <c r="B674" s="72"/>
      <c r="C674" s="71"/>
      <c r="D674" s="24"/>
      <c r="E674" s="24"/>
      <c r="F674" s="71"/>
      <c r="G674" s="24"/>
      <c r="H674" s="71"/>
      <c r="I674" s="71"/>
      <c r="J674" s="24"/>
    </row>
    <row r="675" spans="1:10" ht="16.5" customHeight="1">
      <c r="A675" s="72"/>
      <c r="B675" s="72"/>
      <c r="C675" s="71"/>
      <c r="D675" s="24"/>
      <c r="E675" s="24"/>
      <c r="F675" s="71"/>
      <c r="G675" s="24"/>
      <c r="H675" s="71"/>
      <c r="I675" s="71"/>
      <c r="J675" s="24"/>
    </row>
    <row r="676" spans="1:10" ht="16.5" customHeight="1">
      <c r="A676" s="72"/>
      <c r="B676" s="72"/>
      <c r="C676" s="71"/>
      <c r="D676" s="24"/>
      <c r="E676" s="24"/>
      <c r="F676" s="71"/>
      <c r="G676" s="24"/>
      <c r="H676" s="71"/>
      <c r="I676" s="71"/>
      <c r="J676" s="24"/>
    </row>
    <row r="677" spans="1:10" ht="16.5" customHeight="1">
      <c r="A677" s="72"/>
      <c r="B677" s="72"/>
      <c r="C677" s="71"/>
      <c r="D677" s="24"/>
      <c r="E677" s="24"/>
      <c r="F677" s="71"/>
      <c r="G677" s="24"/>
      <c r="H677" s="71"/>
      <c r="I677" s="71"/>
      <c r="J677" s="24"/>
    </row>
    <row r="678" spans="1:10" ht="16.5" customHeight="1">
      <c r="A678" s="72"/>
      <c r="B678" s="72"/>
      <c r="C678" s="71"/>
      <c r="D678" s="24"/>
      <c r="E678" s="24"/>
      <c r="F678" s="71"/>
      <c r="G678" s="24"/>
      <c r="H678" s="71"/>
      <c r="I678" s="71"/>
      <c r="J678" s="24"/>
    </row>
    <row r="679" spans="1:10" ht="16.5" customHeight="1">
      <c r="A679" s="72"/>
      <c r="B679" s="72"/>
      <c r="C679" s="71"/>
      <c r="D679" s="24"/>
      <c r="E679" s="24"/>
      <c r="F679" s="71"/>
      <c r="G679" s="24"/>
      <c r="H679" s="71"/>
      <c r="I679" s="71"/>
      <c r="J679" s="24"/>
    </row>
    <row r="680" spans="1:10" ht="16.5" customHeight="1">
      <c r="A680" s="72"/>
      <c r="B680" s="72"/>
      <c r="C680" s="71"/>
      <c r="D680" s="24"/>
      <c r="E680" s="24"/>
      <c r="F680" s="71"/>
      <c r="G680" s="24"/>
      <c r="H680" s="71"/>
      <c r="I680" s="71"/>
      <c r="J680" s="24"/>
    </row>
    <row r="681" spans="1:10" ht="16.5" customHeight="1">
      <c r="A681" s="72"/>
      <c r="B681" s="72"/>
      <c r="C681" s="71"/>
      <c r="D681" s="24"/>
      <c r="E681" s="24"/>
      <c r="F681" s="71"/>
      <c r="G681" s="24"/>
      <c r="H681" s="71"/>
      <c r="I681" s="71"/>
      <c r="J681" s="24"/>
    </row>
    <row r="682" spans="1:10" ht="16.5" customHeight="1">
      <c r="A682" s="72"/>
      <c r="B682" s="72"/>
      <c r="C682" s="71"/>
      <c r="D682" s="24"/>
      <c r="E682" s="24"/>
      <c r="F682" s="71"/>
      <c r="G682" s="24"/>
      <c r="H682" s="71"/>
      <c r="I682" s="71"/>
      <c r="J682" s="24"/>
    </row>
    <row r="683" spans="1:10" ht="16.5" customHeight="1">
      <c r="A683" s="72"/>
      <c r="B683" s="72"/>
      <c r="C683" s="71"/>
      <c r="D683" s="24"/>
      <c r="E683" s="24"/>
      <c r="F683" s="71"/>
      <c r="G683" s="24"/>
      <c r="H683" s="71"/>
      <c r="I683" s="71"/>
      <c r="J683" s="24"/>
    </row>
    <row r="684" spans="1:10" ht="16.5" customHeight="1">
      <c r="A684" s="72"/>
      <c r="B684" s="72"/>
      <c r="C684" s="71"/>
      <c r="D684" s="24"/>
      <c r="E684" s="24"/>
      <c r="F684" s="71"/>
      <c r="G684" s="24"/>
      <c r="H684" s="71"/>
      <c r="I684" s="71"/>
      <c r="J684" s="24"/>
    </row>
    <row r="685" spans="1:10" ht="16.5" customHeight="1">
      <c r="A685" s="72"/>
      <c r="B685" s="72"/>
      <c r="C685" s="71"/>
      <c r="D685" s="24"/>
      <c r="E685" s="24"/>
      <c r="F685" s="71"/>
      <c r="G685" s="24"/>
      <c r="H685" s="71"/>
      <c r="I685" s="71"/>
      <c r="J685" s="24"/>
    </row>
    <row r="686" spans="1:10" ht="16.5" customHeight="1">
      <c r="A686" s="72"/>
      <c r="B686" s="72"/>
      <c r="C686" s="71"/>
      <c r="D686" s="24"/>
      <c r="E686" s="24"/>
      <c r="F686" s="71"/>
      <c r="G686" s="24"/>
      <c r="H686" s="71"/>
      <c r="I686" s="71"/>
      <c r="J686" s="24"/>
    </row>
    <row r="687" spans="1:10" ht="16.5" customHeight="1">
      <c r="A687" s="72"/>
      <c r="B687" s="72"/>
      <c r="C687" s="71"/>
      <c r="D687" s="24"/>
      <c r="E687" s="24"/>
      <c r="F687" s="71"/>
      <c r="G687" s="24"/>
      <c r="H687" s="71"/>
      <c r="I687" s="71"/>
      <c r="J687" s="24"/>
    </row>
    <row r="688" spans="1:10" ht="16.5" customHeight="1">
      <c r="A688" s="72"/>
      <c r="B688" s="72"/>
      <c r="C688" s="71"/>
      <c r="D688" s="24"/>
      <c r="E688" s="24"/>
      <c r="F688" s="71"/>
      <c r="G688" s="24"/>
      <c r="H688" s="71"/>
      <c r="I688" s="71"/>
      <c r="J688" s="24"/>
    </row>
    <row r="689" spans="1:10" ht="16.5" customHeight="1">
      <c r="A689" s="72"/>
      <c r="B689" s="72"/>
      <c r="C689" s="71"/>
      <c r="D689" s="24"/>
      <c r="E689" s="24"/>
      <c r="F689" s="71"/>
      <c r="G689" s="24"/>
      <c r="H689" s="71"/>
      <c r="I689" s="71"/>
      <c r="J689" s="24"/>
    </row>
    <row r="690" spans="1:10" ht="16.5" customHeight="1">
      <c r="A690" s="72"/>
      <c r="B690" s="72"/>
      <c r="C690" s="71"/>
      <c r="D690" s="24"/>
      <c r="E690" s="24"/>
      <c r="F690" s="71"/>
      <c r="G690" s="24"/>
      <c r="H690" s="71"/>
      <c r="I690" s="71"/>
      <c r="J690" s="24"/>
    </row>
    <row r="691" spans="1:10" ht="16.5" customHeight="1">
      <c r="A691" s="72"/>
      <c r="B691" s="72"/>
      <c r="C691" s="71"/>
      <c r="D691" s="24"/>
      <c r="E691" s="24"/>
      <c r="F691" s="71"/>
      <c r="G691" s="24"/>
      <c r="H691" s="71"/>
      <c r="I691" s="71"/>
      <c r="J691" s="24"/>
    </row>
    <row r="692" spans="1:10" ht="16.5" customHeight="1">
      <c r="A692" s="72"/>
      <c r="B692" s="72"/>
      <c r="C692" s="71"/>
      <c r="D692" s="24"/>
      <c r="E692" s="24"/>
      <c r="F692" s="71"/>
      <c r="G692" s="24"/>
      <c r="H692" s="71"/>
      <c r="I692" s="71"/>
      <c r="J692" s="24"/>
    </row>
    <row r="693" spans="1:10" ht="16.5" customHeight="1">
      <c r="A693" s="72"/>
      <c r="B693" s="72"/>
      <c r="C693" s="71"/>
      <c r="D693" s="24"/>
      <c r="E693" s="24"/>
      <c r="F693" s="71"/>
      <c r="G693" s="24"/>
      <c r="H693" s="71"/>
      <c r="I693" s="71"/>
      <c r="J693" s="24"/>
    </row>
    <row r="694" spans="1:10" ht="16.5" customHeight="1">
      <c r="A694" s="72"/>
      <c r="B694" s="72"/>
      <c r="C694" s="71"/>
      <c r="D694" s="24"/>
      <c r="E694" s="24"/>
      <c r="F694" s="71"/>
      <c r="G694" s="24"/>
      <c r="H694" s="71"/>
      <c r="I694" s="71"/>
      <c r="J694" s="24"/>
    </row>
    <row r="695" spans="1:10" ht="16.5" customHeight="1">
      <c r="A695" s="72"/>
      <c r="B695" s="72"/>
      <c r="C695" s="71"/>
      <c r="D695" s="24"/>
      <c r="E695" s="24"/>
      <c r="F695" s="71"/>
      <c r="G695" s="24"/>
      <c r="H695" s="71"/>
      <c r="I695" s="71"/>
      <c r="J695" s="24"/>
    </row>
    <row r="696" spans="1:10" ht="16.5" customHeight="1">
      <c r="A696" s="72"/>
      <c r="B696" s="72"/>
      <c r="C696" s="71"/>
      <c r="D696" s="24"/>
      <c r="E696" s="24"/>
      <c r="F696" s="71"/>
      <c r="G696" s="24"/>
      <c r="H696" s="71"/>
      <c r="I696" s="71"/>
      <c r="J696" s="24"/>
    </row>
    <row r="697" spans="1:10" ht="16.5" customHeight="1">
      <c r="A697" s="72"/>
      <c r="B697" s="72"/>
      <c r="C697" s="71"/>
      <c r="D697" s="24"/>
      <c r="E697" s="24"/>
      <c r="F697" s="71"/>
      <c r="G697" s="24"/>
      <c r="H697" s="71"/>
      <c r="I697" s="71"/>
      <c r="J697" s="24"/>
    </row>
    <row r="698" spans="1:10" ht="16.5" customHeight="1">
      <c r="A698" s="72"/>
      <c r="B698" s="72"/>
      <c r="C698" s="71"/>
      <c r="D698" s="24"/>
      <c r="E698" s="24"/>
      <c r="F698" s="71"/>
      <c r="G698" s="24"/>
      <c r="H698" s="71"/>
      <c r="I698" s="71"/>
      <c r="J698" s="24"/>
    </row>
    <row r="699" spans="1:10" ht="16.5" customHeight="1">
      <c r="A699" s="72"/>
      <c r="B699" s="72"/>
      <c r="C699" s="71"/>
      <c r="D699" s="24"/>
      <c r="E699" s="24"/>
      <c r="F699" s="71"/>
      <c r="G699" s="24"/>
      <c r="H699" s="71"/>
      <c r="I699" s="71"/>
      <c r="J699" s="24"/>
    </row>
    <row r="700" spans="1:10" ht="16.5" customHeight="1">
      <c r="A700" s="72"/>
      <c r="B700" s="72"/>
      <c r="C700" s="71"/>
      <c r="D700" s="24"/>
      <c r="E700" s="24"/>
      <c r="F700" s="71"/>
      <c r="G700" s="24"/>
      <c r="H700" s="71"/>
      <c r="I700" s="71"/>
      <c r="J700" s="24"/>
    </row>
    <row r="701" spans="1:10" ht="16.5" customHeight="1">
      <c r="A701" s="72"/>
      <c r="B701" s="72"/>
      <c r="C701" s="71"/>
      <c r="D701" s="24"/>
      <c r="E701" s="24"/>
      <c r="F701" s="71"/>
      <c r="G701" s="24"/>
      <c r="H701" s="71"/>
      <c r="I701" s="71"/>
      <c r="J701" s="24"/>
    </row>
    <row r="702" spans="1:10" ht="16.5" customHeight="1">
      <c r="A702" s="72"/>
      <c r="B702" s="72"/>
      <c r="C702" s="71"/>
      <c r="D702" s="24"/>
      <c r="E702" s="24"/>
      <c r="F702" s="71"/>
      <c r="G702" s="24"/>
      <c r="H702" s="71"/>
      <c r="I702" s="71"/>
      <c r="J702" s="24"/>
    </row>
    <row r="703" spans="1:10" ht="16.5" customHeight="1">
      <c r="A703" s="72"/>
      <c r="B703" s="72"/>
      <c r="C703" s="71"/>
      <c r="D703" s="24"/>
      <c r="E703" s="24"/>
      <c r="F703" s="71"/>
      <c r="G703" s="24"/>
      <c r="H703" s="71"/>
      <c r="I703" s="71"/>
      <c r="J703" s="24"/>
    </row>
    <row r="704" spans="1:10" ht="16.5" customHeight="1">
      <c r="A704" s="72"/>
      <c r="B704" s="72"/>
      <c r="C704" s="71"/>
      <c r="D704" s="24"/>
      <c r="E704" s="24"/>
      <c r="F704" s="71"/>
      <c r="G704" s="24"/>
      <c r="H704" s="71"/>
      <c r="I704" s="71"/>
      <c r="J704" s="24"/>
    </row>
    <row r="705" spans="1:10" ht="16.5" customHeight="1">
      <c r="A705" s="72"/>
      <c r="B705" s="72"/>
      <c r="C705" s="71"/>
      <c r="D705" s="24"/>
      <c r="E705" s="24"/>
      <c r="F705" s="71"/>
      <c r="G705" s="24"/>
      <c r="H705" s="71"/>
      <c r="I705" s="71"/>
      <c r="J705" s="24"/>
    </row>
    <row r="706" spans="1:10" ht="16.5" customHeight="1">
      <c r="A706" s="72"/>
      <c r="B706" s="72"/>
      <c r="C706" s="71"/>
      <c r="D706" s="24"/>
      <c r="E706" s="24"/>
      <c r="F706" s="71"/>
      <c r="G706" s="24"/>
      <c r="H706" s="71"/>
      <c r="I706" s="71"/>
      <c r="J706" s="24"/>
    </row>
    <row r="707" spans="1:10" ht="16.5" customHeight="1">
      <c r="A707" s="72"/>
      <c r="B707" s="72"/>
      <c r="C707" s="71"/>
      <c r="D707" s="24"/>
      <c r="E707" s="24"/>
      <c r="F707" s="71"/>
      <c r="G707" s="24"/>
      <c r="H707" s="71"/>
      <c r="I707" s="71"/>
      <c r="J707" s="24"/>
    </row>
    <row r="708" spans="1:10" ht="16.5" customHeight="1">
      <c r="A708" s="72"/>
      <c r="B708" s="72"/>
      <c r="C708" s="71"/>
      <c r="D708" s="24"/>
      <c r="E708" s="24"/>
      <c r="F708" s="71"/>
      <c r="G708" s="24"/>
      <c r="H708" s="71"/>
      <c r="I708" s="71"/>
      <c r="J708" s="24"/>
    </row>
    <row r="709" spans="1:10" ht="16.5" customHeight="1">
      <c r="A709" s="72"/>
      <c r="B709" s="72"/>
      <c r="C709" s="71"/>
      <c r="D709" s="24"/>
      <c r="E709" s="24"/>
      <c r="F709" s="71"/>
      <c r="G709" s="24"/>
      <c r="H709" s="71"/>
      <c r="I709" s="71"/>
      <c r="J709" s="24"/>
    </row>
    <row r="710" spans="1:10" ht="16.5" customHeight="1">
      <c r="A710" s="72"/>
      <c r="B710" s="72"/>
      <c r="C710" s="71"/>
      <c r="D710" s="24"/>
      <c r="E710" s="24"/>
      <c r="F710" s="71"/>
      <c r="G710" s="24"/>
      <c r="H710" s="71"/>
      <c r="I710" s="71"/>
      <c r="J710" s="24"/>
    </row>
    <row r="711" spans="1:10" ht="16.5" customHeight="1">
      <c r="A711" s="72"/>
      <c r="B711" s="72"/>
      <c r="C711" s="71"/>
      <c r="D711" s="24"/>
      <c r="E711" s="24"/>
      <c r="F711" s="71"/>
      <c r="G711" s="24"/>
      <c r="H711" s="71"/>
      <c r="I711" s="71"/>
      <c r="J711" s="24"/>
    </row>
    <row r="712" spans="1:10" ht="16.5" customHeight="1">
      <c r="A712" s="72"/>
      <c r="B712" s="72"/>
      <c r="C712" s="71"/>
      <c r="D712" s="24"/>
      <c r="E712" s="24"/>
      <c r="F712" s="71"/>
      <c r="G712" s="24"/>
      <c r="H712" s="71"/>
      <c r="I712" s="71"/>
      <c r="J712" s="24"/>
    </row>
    <row r="713" spans="1:10" ht="16.5" customHeight="1">
      <c r="A713" s="72"/>
      <c r="B713" s="72"/>
      <c r="C713" s="71"/>
      <c r="D713" s="24"/>
      <c r="E713" s="24"/>
      <c r="F713" s="71"/>
      <c r="G713" s="24"/>
      <c r="H713" s="71"/>
      <c r="I713" s="71"/>
      <c r="J713" s="24"/>
    </row>
    <row r="714" spans="1:10" ht="16.5" customHeight="1">
      <c r="A714" s="72"/>
      <c r="B714" s="72"/>
      <c r="C714" s="71"/>
      <c r="D714" s="24"/>
      <c r="E714" s="24"/>
      <c r="F714" s="71"/>
      <c r="G714" s="24"/>
      <c r="H714" s="71"/>
      <c r="I714" s="71"/>
      <c r="J714" s="24"/>
    </row>
    <row r="715" spans="1:10" ht="16.5" customHeight="1">
      <c r="A715" s="72"/>
      <c r="B715" s="72"/>
      <c r="C715" s="71"/>
      <c r="D715" s="24"/>
      <c r="E715" s="24"/>
      <c r="F715" s="71"/>
      <c r="G715" s="24"/>
      <c r="H715" s="71"/>
      <c r="I715" s="71"/>
      <c r="J715" s="24"/>
    </row>
    <row r="716" spans="1:10" ht="16.5" customHeight="1">
      <c r="A716" s="72"/>
      <c r="B716" s="72"/>
      <c r="C716" s="71"/>
      <c r="D716" s="24"/>
      <c r="E716" s="24"/>
      <c r="F716" s="71"/>
      <c r="G716" s="24"/>
      <c r="H716" s="71"/>
      <c r="I716" s="71"/>
      <c r="J716" s="24"/>
    </row>
    <row r="717" spans="1:10" ht="16.5" customHeight="1">
      <c r="A717" s="72"/>
      <c r="B717" s="72"/>
      <c r="C717" s="71"/>
      <c r="D717" s="24"/>
      <c r="E717" s="24"/>
      <c r="F717" s="71"/>
      <c r="G717" s="24"/>
      <c r="H717" s="71"/>
      <c r="I717" s="71"/>
      <c r="J717" s="24"/>
    </row>
    <row r="718" spans="1:10" ht="16.5" customHeight="1">
      <c r="A718" s="72"/>
      <c r="B718" s="72"/>
      <c r="C718" s="71"/>
      <c r="D718" s="24"/>
      <c r="E718" s="24"/>
      <c r="F718" s="71"/>
      <c r="G718" s="24"/>
      <c r="H718" s="71"/>
      <c r="I718" s="71"/>
      <c r="J718" s="24"/>
    </row>
    <row r="719" spans="1:10" ht="16.5" customHeight="1">
      <c r="A719" s="72"/>
      <c r="B719" s="72"/>
      <c r="C719" s="71"/>
      <c r="D719" s="24"/>
      <c r="E719" s="24"/>
      <c r="F719" s="71"/>
      <c r="G719" s="24"/>
      <c r="H719" s="71"/>
      <c r="I719" s="71"/>
      <c r="J719" s="24"/>
    </row>
    <row r="720" spans="1:10" ht="16.5" customHeight="1">
      <c r="A720" s="72"/>
      <c r="B720" s="72"/>
      <c r="C720" s="71"/>
      <c r="D720" s="24"/>
      <c r="E720" s="24"/>
      <c r="F720" s="71"/>
      <c r="G720" s="24"/>
      <c r="H720" s="71"/>
      <c r="I720" s="71"/>
      <c r="J720" s="24"/>
    </row>
    <row r="721" spans="1:10" ht="16.5" customHeight="1">
      <c r="A721" s="72"/>
      <c r="B721" s="72"/>
      <c r="C721" s="71"/>
      <c r="D721" s="24"/>
      <c r="E721" s="24"/>
      <c r="F721" s="71"/>
      <c r="G721" s="24"/>
      <c r="H721" s="71"/>
      <c r="I721" s="71"/>
      <c r="J721" s="24"/>
    </row>
    <row r="722" spans="1:10" ht="16.5" customHeight="1">
      <c r="A722" s="72"/>
      <c r="B722" s="72"/>
      <c r="C722" s="71"/>
      <c r="D722" s="24"/>
      <c r="E722" s="24"/>
      <c r="F722" s="71"/>
      <c r="G722" s="24"/>
      <c r="H722" s="71"/>
      <c r="I722" s="71"/>
      <c r="J722" s="24"/>
    </row>
    <row r="723" spans="1:10" ht="16.5" customHeight="1">
      <c r="A723" s="72"/>
      <c r="B723" s="72"/>
      <c r="C723" s="71"/>
      <c r="D723" s="24"/>
      <c r="E723" s="24"/>
      <c r="F723" s="71"/>
      <c r="G723" s="24"/>
      <c r="H723" s="71"/>
      <c r="I723" s="71"/>
      <c r="J723" s="24"/>
    </row>
    <row r="724" spans="1:10" ht="16.5" customHeight="1">
      <c r="A724" s="72"/>
      <c r="B724" s="72"/>
      <c r="C724" s="71"/>
      <c r="D724" s="24"/>
      <c r="E724" s="24"/>
      <c r="F724" s="71"/>
      <c r="G724" s="24"/>
      <c r="H724" s="71"/>
      <c r="I724" s="71"/>
      <c r="J724" s="24"/>
    </row>
    <row r="725" spans="1:10" ht="16.5" customHeight="1">
      <c r="A725" s="72"/>
      <c r="B725" s="72"/>
      <c r="C725" s="71"/>
      <c r="D725" s="24"/>
      <c r="E725" s="24"/>
      <c r="F725" s="71"/>
      <c r="G725" s="24"/>
      <c r="H725" s="71"/>
      <c r="I725" s="71"/>
      <c r="J725" s="24"/>
    </row>
    <row r="726" spans="1:10" ht="16.5" customHeight="1">
      <c r="A726" s="72"/>
      <c r="B726" s="72"/>
      <c r="C726" s="71"/>
      <c r="D726" s="24"/>
      <c r="E726" s="24"/>
      <c r="F726" s="71"/>
      <c r="G726" s="24"/>
      <c r="H726" s="71"/>
      <c r="I726" s="71"/>
      <c r="J726" s="24"/>
    </row>
    <row r="727" spans="1:10" ht="16.5" customHeight="1">
      <c r="A727" s="72"/>
      <c r="B727" s="72"/>
      <c r="C727" s="71"/>
      <c r="D727" s="24"/>
      <c r="E727" s="24"/>
      <c r="F727" s="71"/>
      <c r="G727" s="24"/>
      <c r="H727" s="71"/>
      <c r="I727" s="71"/>
      <c r="J727" s="24"/>
    </row>
    <row r="728" spans="1:10" ht="16.5" customHeight="1">
      <c r="A728" s="72"/>
      <c r="B728" s="72"/>
      <c r="C728" s="71"/>
      <c r="D728" s="24"/>
      <c r="E728" s="24"/>
      <c r="F728" s="71"/>
      <c r="G728" s="24"/>
      <c r="H728" s="71"/>
      <c r="I728" s="71"/>
      <c r="J728" s="24"/>
    </row>
    <row r="729" spans="1:10" ht="16.5" customHeight="1">
      <c r="A729" s="72"/>
      <c r="B729" s="72"/>
      <c r="C729" s="71"/>
      <c r="D729" s="24"/>
      <c r="E729" s="24"/>
      <c r="F729" s="71"/>
      <c r="G729" s="24"/>
      <c r="H729" s="71"/>
      <c r="I729" s="71"/>
      <c r="J729" s="24"/>
    </row>
    <row r="730" spans="1:10" ht="16.5" customHeight="1">
      <c r="A730" s="72"/>
      <c r="B730" s="72"/>
      <c r="C730" s="71"/>
      <c r="D730" s="24"/>
      <c r="E730" s="24"/>
      <c r="F730" s="71"/>
      <c r="G730" s="24"/>
      <c r="H730" s="71"/>
      <c r="I730" s="71"/>
      <c r="J730" s="24"/>
    </row>
    <row r="731" spans="1:10" ht="16.5" customHeight="1">
      <c r="A731" s="72"/>
      <c r="B731" s="72"/>
      <c r="C731" s="71"/>
      <c r="D731" s="24"/>
      <c r="E731" s="24"/>
      <c r="F731" s="71"/>
      <c r="G731" s="24"/>
      <c r="H731" s="71"/>
      <c r="I731" s="71"/>
      <c r="J731" s="24"/>
    </row>
    <row r="732" spans="1:10" ht="16.5" customHeight="1">
      <c r="A732" s="72"/>
      <c r="B732" s="72"/>
      <c r="C732" s="71"/>
      <c r="D732" s="24"/>
      <c r="E732" s="24"/>
      <c r="F732" s="71"/>
      <c r="G732" s="24"/>
      <c r="H732" s="71"/>
      <c r="I732" s="71"/>
      <c r="J732" s="24"/>
    </row>
    <row r="733" spans="1:10" ht="16.5" customHeight="1">
      <c r="A733" s="72"/>
      <c r="B733" s="72"/>
      <c r="C733" s="71"/>
      <c r="D733" s="24"/>
      <c r="E733" s="24"/>
      <c r="F733" s="71"/>
      <c r="G733" s="24"/>
      <c r="H733" s="71"/>
      <c r="I733" s="71"/>
      <c r="J733" s="24"/>
    </row>
    <row r="734" spans="1:10" ht="16.5" customHeight="1">
      <c r="A734" s="72"/>
      <c r="B734" s="72"/>
      <c r="C734" s="71"/>
      <c r="D734" s="24"/>
      <c r="E734" s="24"/>
      <c r="F734" s="71"/>
      <c r="G734" s="24"/>
      <c r="H734" s="71"/>
      <c r="I734" s="71"/>
      <c r="J734" s="24"/>
    </row>
    <row r="735" spans="1:10" ht="16.5" customHeight="1">
      <c r="A735" s="72"/>
      <c r="B735" s="72"/>
      <c r="C735" s="71"/>
      <c r="D735" s="24"/>
      <c r="E735" s="24"/>
      <c r="F735" s="71"/>
      <c r="G735" s="24"/>
      <c r="H735" s="71"/>
      <c r="I735" s="71"/>
      <c r="J735" s="24"/>
    </row>
    <row r="736" spans="1:10" ht="16.5" customHeight="1">
      <c r="A736" s="72"/>
      <c r="B736" s="72"/>
      <c r="C736" s="71"/>
      <c r="D736" s="24"/>
      <c r="E736" s="24"/>
      <c r="F736" s="71"/>
      <c r="G736" s="24"/>
      <c r="H736" s="71"/>
      <c r="I736" s="71"/>
      <c r="J736" s="24"/>
    </row>
    <row r="737" spans="1:10" ht="16.5" customHeight="1">
      <c r="A737" s="72"/>
      <c r="B737" s="72"/>
      <c r="C737" s="71"/>
      <c r="D737" s="24"/>
      <c r="E737" s="24"/>
      <c r="F737" s="71"/>
      <c r="G737" s="24"/>
      <c r="H737" s="71"/>
      <c r="I737" s="71"/>
      <c r="J737" s="24"/>
    </row>
    <row r="738" spans="1:10" ht="16.5" customHeight="1">
      <c r="A738" s="72"/>
      <c r="B738" s="72"/>
      <c r="C738" s="71"/>
      <c r="D738" s="24"/>
      <c r="E738" s="24"/>
      <c r="F738" s="71"/>
      <c r="G738" s="24"/>
      <c r="H738" s="71"/>
      <c r="I738" s="71"/>
      <c r="J738" s="24"/>
    </row>
    <row r="739" spans="1:10" ht="16.5" customHeight="1">
      <c r="A739" s="72"/>
      <c r="B739" s="72"/>
      <c r="C739" s="71"/>
      <c r="D739" s="24"/>
      <c r="E739" s="24"/>
      <c r="F739" s="71"/>
      <c r="G739" s="24"/>
      <c r="H739" s="71"/>
      <c r="I739" s="71"/>
      <c r="J739" s="24"/>
    </row>
    <row r="740" spans="1:10" ht="16.5" customHeight="1">
      <c r="A740" s="72"/>
      <c r="B740" s="72"/>
      <c r="C740" s="71"/>
      <c r="D740" s="24"/>
      <c r="E740" s="24"/>
      <c r="F740" s="71"/>
      <c r="G740" s="24"/>
      <c r="H740" s="71"/>
      <c r="I740" s="71"/>
      <c r="J740" s="24"/>
    </row>
    <row r="741" spans="1:10" ht="16.5" customHeight="1">
      <c r="A741" s="72"/>
      <c r="B741" s="72"/>
      <c r="C741" s="71"/>
      <c r="D741" s="24"/>
      <c r="E741" s="24"/>
      <c r="F741" s="71"/>
      <c r="G741" s="24"/>
      <c r="H741" s="71"/>
      <c r="I741" s="71"/>
      <c r="J741" s="24"/>
    </row>
    <row r="742" spans="1:10" ht="16.5" customHeight="1">
      <c r="A742" s="72"/>
      <c r="B742" s="72"/>
      <c r="C742" s="71"/>
      <c r="D742" s="24"/>
      <c r="E742" s="24"/>
      <c r="F742" s="71"/>
      <c r="G742" s="24"/>
      <c r="H742" s="71"/>
      <c r="I742" s="71"/>
      <c r="J742" s="24"/>
    </row>
    <row r="743" spans="1:10" ht="16.5" customHeight="1">
      <c r="A743" s="72"/>
      <c r="B743" s="72"/>
      <c r="C743" s="71"/>
      <c r="D743" s="24"/>
      <c r="E743" s="24"/>
      <c r="F743" s="71"/>
      <c r="G743" s="24"/>
      <c r="H743" s="71"/>
      <c r="I743" s="71"/>
      <c r="J743" s="24"/>
    </row>
    <row r="744" spans="1:10" ht="16.5" customHeight="1">
      <c r="A744" s="72"/>
      <c r="B744" s="72"/>
      <c r="C744" s="71"/>
      <c r="D744" s="24"/>
      <c r="E744" s="24"/>
      <c r="F744" s="71"/>
      <c r="G744" s="24"/>
      <c r="H744" s="71"/>
      <c r="I744" s="71"/>
      <c r="J744" s="24"/>
    </row>
    <row r="745" spans="1:10" ht="16.5" customHeight="1">
      <c r="A745" s="72"/>
      <c r="B745" s="72"/>
      <c r="C745" s="71"/>
      <c r="D745" s="24"/>
      <c r="E745" s="24"/>
      <c r="F745" s="71"/>
      <c r="G745" s="24"/>
      <c r="H745" s="71"/>
      <c r="I745" s="71"/>
      <c r="J745" s="24"/>
    </row>
    <row r="746" spans="1:10" ht="16.5" customHeight="1">
      <c r="A746" s="72"/>
      <c r="B746" s="72"/>
      <c r="C746" s="71"/>
      <c r="D746" s="24"/>
      <c r="E746" s="24"/>
      <c r="F746" s="71"/>
      <c r="G746" s="24"/>
      <c r="H746" s="71"/>
      <c r="I746" s="71"/>
      <c r="J746" s="24"/>
    </row>
    <row r="747" spans="1:10" ht="16.5" customHeight="1">
      <c r="A747" s="72"/>
      <c r="B747" s="72"/>
      <c r="C747" s="71"/>
      <c r="D747" s="24"/>
      <c r="E747" s="24"/>
      <c r="F747" s="71"/>
      <c r="G747" s="24"/>
      <c r="H747" s="71"/>
      <c r="I747" s="71"/>
      <c r="J747" s="24"/>
    </row>
    <row r="748" spans="1:10" ht="16.5" customHeight="1">
      <c r="A748" s="72"/>
      <c r="B748" s="72"/>
      <c r="C748" s="71"/>
      <c r="D748" s="24"/>
      <c r="E748" s="24"/>
      <c r="F748" s="71"/>
      <c r="G748" s="24"/>
      <c r="H748" s="71"/>
      <c r="I748" s="71"/>
      <c r="J748" s="24"/>
    </row>
    <row r="749" spans="1:10" ht="16.5" customHeight="1">
      <c r="A749" s="72"/>
      <c r="B749" s="72"/>
      <c r="C749" s="71"/>
      <c r="D749" s="24"/>
      <c r="E749" s="24"/>
      <c r="F749" s="71"/>
      <c r="G749" s="24"/>
      <c r="H749" s="71"/>
      <c r="I749" s="71"/>
      <c r="J749" s="24"/>
    </row>
    <row r="750" spans="1:10" ht="16.5" customHeight="1">
      <c r="A750" s="72"/>
      <c r="B750" s="72"/>
      <c r="C750" s="71"/>
      <c r="D750" s="24"/>
      <c r="E750" s="24"/>
      <c r="F750" s="71"/>
      <c r="G750" s="24"/>
      <c r="H750" s="71"/>
      <c r="I750" s="71"/>
      <c r="J750" s="24"/>
    </row>
    <row r="751" spans="1:10" ht="16.5" customHeight="1">
      <c r="A751" s="72"/>
      <c r="B751" s="72"/>
      <c r="C751" s="71"/>
      <c r="D751" s="24"/>
      <c r="E751" s="24"/>
      <c r="F751" s="71"/>
      <c r="G751" s="24"/>
      <c r="H751" s="71"/>
      <c r="I751" s="71"/>
      <c r="J751" s="24"/>
    </row>
    <row r="752" spans="1:10" ht="16.5" customHeight="1">
      <c r="A752" s="72"/>
      <c r="B752" s="72"/>
      <c r="C752" s="71"/>
      <c r="D752" s="24"/>
      <c r="E752" s="24"/>
      <c r="F752" s="71"/>
      <c r="G752" s="24"/>
      <c r="H752" s="71"/>
      <c r="I752" s="71"/>
      <c r="J752" s="24"/>
    </row>
    <row r="753" spans="1:10" ht="16.5" customHeight="1">
      <c r="A753" s="72"/>
      <c r="B753" s="72"/>
      <c r="C753" s="71"/>
      <c r="D753" s="24"/>
      <c r="E753" s="24"/>
      <c r="F753" s="71"/>
      <c r="G753" s="24"/>
      <c r="H753" s="71"/>
      <c r="I753" s="71"/>
      <c r="J753" s="24"/>
    </row>
    <row r="754" spans="1:10" ht="16.5" customHeight="1">
      <c r="A754" s="72"/>
      <c r="B754" s="72"/>
      <c r="C754" s="71"/>
      <c r="D754" s="24"/>
      <c r="E754" s="24"/>
      <c r="F754" s="71"/>
      <c r="G754" s="24"/>
      <c r="H754" s="71"/>
      <c r="I754" s="71"/>
      <c r="J754" s="24"/>
    </row>
    <row r="755" spans="1:10" ht="16.5" customHeight="1">
      <c r="A755" s="72"/>
      <c r="B755" s="72"/>
      <c r="C755" s="71"/>
      <c r="D755" s="24"/>
      <c r="E755" s="24"/>
      <c r="F755" s="71"/>
      <c r="G755" s="24"/>
      <c r="H755" s="71"/>
      <c r="I755" s="71"/>
      <c r="J755" s="24"/>
    </row>
    <row r="756" spans="1:10" ht="16.5" customHeight="1">
      <c r="A756" s="72"/>
      <c r="B756" s="72"/>
      <c r="C756" s="71"/>
      <c r="D756" s="24"/>
      <c r="E756" s="24"/>
      <c r="F756" s="71"/>
      <c r="G756" s="24"/>
      <c r="H756" s="71"/>
      <c r="I756" s="71"/>
      <c r="J756" s="24"/>
    </row>
    <row r="757" spans="1:10" ht="16.5" customHeight="1">
      <c r="A757" s="72"/>
      <c r="B757" s="72"/>
      <c r="C757" s="71"/>
      <c r="D757" s="24"/>
      <c r="E757" s="24"/>
      <c r="F757" s="71"/>
      <c r="G757" s="24"/>
      <c r="H757" s="71"/>
      <c r="I757" s="71"/>
      <c r="J757" s="24"/>
    </row>
    <row r="758" spans="1:10" ht="16.5" customHeight="1">
      <c r="A758" s="72"/>
      <c r="B758" s="72"/>
      <c r="C758" s="71"/>
      <c r="D758" s="24"/>
      <c r="E758" s="24"/>
      <c r="F758" s="71"/>
      <c r="G758" s="24"/>
      <c r="H758" s="71"/>
      <c r="I758" s="71"/>
      <c r="J758" s="24"/>
    </row>
    <row r="759" spans="1:10" ht="16.5" customHeight="1">
      <c r="A759" s="72"/>
      <c r="B759" s="72"/>
      <c r="C759" s="71"/>
      <c r="D759" s="24"/>
      <c r="E759" s="24"/>
      <c r="F759" s="71"/>
      <c r="G759" s="24"/>
      <c r="H759" s="71"/>
      <c r="I759" s="71"/>
      <c r="J759" s="24"/>
    </row>
    <row r="760" spans="1:10" ht="16.5" customHeight="1">
      <c r="A760" s="72"/>
      <c r="B760" s="72"/>
      <c r="C760" s="71"/>
      <c r="D760" s="24"/>
      <c r="E760" s="24"/>
      <c r="F760" s="71"/>
      <c r="G760" s="24"/>
      <c r="H760" s="71"/>
      <c r="I760" s="71"/>
      <c r="J760" s="24"/>
    </row>
    <row r="761" spans="1:10" ht="16.5" customHeight="1">
      <c r="A761" s="72"/>
      <c r="B761" s="72"/>
      <c r="C761" s="71"/>
      <c r="D761" s="24"/>
      <c r="E761" s="24"/>
      <c r="F761" s="71"/>
      <c r="G761" s="24"/>
      <c r="H761" s="71"/>
      <c r="I761" s="71"/>
      <c r="J761" s="24"/>
    </row>
    <row r="762" spans="1:10" ht="16.5" customHeight="1">
      <c r="A762" s="72"/>
      <c r="B762" s="72"/>
      <c r="C762" s="71"/>
      <c r="D762" s="24"/>
      <c r="E762" s="24"/>
      <c r="F762" s="71"/>
      <c r="G762" s="24"/>
      <c r="H762" s="71"/>
      <c r="I762" s="71"/>
      <c r="J762" s="24"/>
    </row>
    <row r="763" spans="1:10" ht="16.5" customHeight="1">
      <c r="A763" s="72"/>
      <c r="B763" s="72"/>
      <c r="C763" s="71"/>
      <c r="D763" s="24"/>
      <c r="E763" s="24"/>
      <c r="F763" s="71"/>
      <c r="G763" s="24"/>
      <c r="H763" s="71"/>
      <c r="I763" s="71"/>
      <c r="J763" s="24"/>
    </row>
    <row r="764" spans="1:10" ht="16.5" customHeight="1">
      <c r="A764" s="72"/>
      <c r="B764" s="72"/>
      <c r="C764" s="71"/>
      <c r="D764" s="24"/>
      <c r="E764" s="24"/>
      <c r="F764" s="71"/>
      <c r="G764" s="24"/>
      <c r="H764" s="71"/>
      <c r="I764" s="71"/>
      <c r="J764" s="24"/>
    </row>
    <row r="765" spans="1:10" ht="16.5" customHeight="1">
      <c r="A765" s="72"/>
      <c r="B765" s="72"/>
      <c r="C765" s="71"/>
      <c r="D765" s="24"/>
      <c r="E765" s="24"/>
      <c r="F765" s="71"/>
      <c r="G765" s="24"/>
      <c r="H765" s="71"/>
      <c r="I765" s="71"/>
      <c r="J765" s="24"/>
    </row>
    <row r="766" spans="1:10" ht="16.5" customHeight="1">
      <c r="A766" s="72"/>
      <c r="B766" s="72"/>
      <c r="C766" s="71"/>
      <c r="D766" s="24"/>
      <c r="E766" s="24"/>
      <c r="F766" s="71"/>
      <c r="G766" s="24"/>
      <c r="H766" s="71"/>
      <c r="I766" s="71"/>
      <c r="J766" s="24"/>
    </row>
    <row r="767" spans="1:10" ht="16.5" customHeight="1">
      <c r="A767" s="72"/>
      <c r="B767" s="72"/>
      <c r="C767" s="71"/>
      <c r="D767" s="24"/>
      <c r="E767" s="24"/>
      <c r="F767" s="71"/>
      <c r="G767" s="24"/>
      <c r="H767" s="71"/>
      <c r="I767" s="71"/>
      <c r="J767" s="24"/>
    </row>
    <row r="768" spans="1:10" ht="16.5" customHeight="1">
      <c r="A768" s="72"/>
      <c r="B768" s="72"/>
      <c r="C768" s="71"/>
      <c r="D768" s="24"/>
      <c r="E768" s="24"/>
      <c r="F768" s="71"/>
      <c r="G768" s="24"/>
      <c r="H768" s="71"/>
      <c r="I768" s="71"/>
      <c r="J768" s="24"/>
    </row>
    <row r="769" spans="1:10" ht="16.5" customHeight="1">
      <c r="A769" s="72"/>
      <c r="B769" s="72"/>
      <c r="C769" s="71"/>
      <c r="D769" s="24"/>
      <c r="E769" s="24"/>
      <c r="F769" s="71"/>
      <c r="G769" s="24"/>
      <c r="H769" s="71"/>
      <c r="I769" s="71"/>
      <c r="J769" s="24"/>
    </row>
    <row r="770" spans="1:10" ht="16.5" customHeight="1">
      <c r="A770" s="72"/>
      <c r="B770" s="72"/>
      <c r="C770" s="71"/>
      <c r="D770" s="24"/>
      <c r="E770" s="24"/>
      <c r="F770" s="71"/>
      <c r="G770" s="24"/>
      <c r="H770" s="71"/>
      <c r="I770" s="71"/>
      <c r="J770" s="24"/>
    </row>
    <row r="771" spans="1:10" ht="16.5" customHeight="1">
      <c r="A771" s="72"/>
      <c r="B771" s="72"/>
      <c r="C771" s="71"/>
      <c r="D771" s="24"/>
      <c r="E771" s="24"/>
      <c r="F771" s="71"/>
      <c r="G771" s="24"/>
      <c r="H771" s="71"/>
      <c r="I771" s="71"/>
      <c r="J771" s="24"/>
    </row>
    <row r="772" spans="1:10" ht="16.5" customHeight="1">
      <c r="A772" s="72"/>
      <c r="B772" s="72"/>
      <c r="C772" s="71"/>
      <c r="D772" s="24"/>
      <c r="E772" s="24"/>
      <c r="F772" s="71"/>
      <c r="G772" s="24"/>
      <c r="H772" s="71"/>
      <c r="I772" s="71"/>
      <c r="J772" s="24"/>
    </row>
    <row r="773" spans="1:10" ht="16.5" customHeight="1">
      <c r="A773" s="72"/>
      <c r="B773" s="72"/>
      <c r="C773" s="71"/>
      <c r="D773" s="24"/>
      <c r="E773" s="24"/>
      <c r="F773" s="71"/>
      <c r="G773" s="24"/>
      <c r="H773" s="71"/>
      <c r="I773" s="71"/>
      <c r="J773" s="24"/>
    </row>
    <row r="774" spans="1:10" ht="16.5" customHeight="1">
      <c r="A774" s="72"/>
      <c r="B774" s="72"/>
      <c r="C774" s="71"/>
      <c r="D774" s="24"/>
      <c r="E774" s="24"/>
      <c r="F774" s="71"/>
      <c r="G774" s="24"/>
      <c r="H774" s="71"/>
      <c r="I774" s="71"/>
      <c r="J774" s="24"/>
    </row>
    <row r="775" spans="1:10" ht="16.5" customHeight="1">
      <c r="A775" s="72"/>
      <c r="B775" s="72"/>
      <c r="C775" s="71"/>
      <c r="D775" s="24"/>
      <c r="E775" s="24"/>
      <c r="F775" s="71"/>
      <c r="G775" s="24"/>
      <c r="H775" s="71"/>
      <c r="I775" s="71"/>
      <c r="J775" s="24"/>
    </row>
    <row r="776" spans="1:10" ht="16.5" customHeight="1">
      <c r="A776" s="72"/>
      <c r="B776" s="72"/>
      <c r="C776" s="71"/>
      <c r="D776" s="24"/>
      <c r="E776" s="24"/>
      <c r="F776" s="71"/>
      <c r="G776" s="24"/>
      <c r="H776" s="71"/>
      <c r="I776" s="71"/>
      <c r="J776" s="24"/>
    </row>
    <row r="777" spans="1:10" ht="16.5" customHeight="1">
      <c r="A777" s="72"/>
      <c r="B777" s="72"/>
      <c r="C777" s="71"/>
      <c r="D777" s="24"/>
      <c r="E777" s="24"/>
      <c r="F777" s="71"/>
      <c r="G777" s="24"/>
      <c r="H777" s="71"/>
      <c r="I777" s="71"/>
      <c r="J777" s="24"/>
    </row>
    <row r="778" spans="1:10" ht="16.5" customHeight="1">
      <c r="A778" s="72"/>
      <c r="B778" s="72"/>
      <c r="C778" s="71"/>
      <c r="D778" s="24"/>
      <c r="E778" s="24"/>
      <c r="F778" s="71"/>
      <c r="G778" s="24"/>
      <c r="H778" s="71"/>
      <c r="I778" s="71"/>
      <c r="J778" s="24"/>
    </row>
    <row r="779" spans="1:10" ht="16.5" customHeight="1">
      <c r="A779" s="72"/>
      <c r="B779" s="72"/>
      <c r="C779" s="71"/>
      <c r="D779" s="24"/>
      <c r="E779" s="24"/>
      <c r="F779" s="71"/>
      <c r="G779" s="24"/>
      <c r="H779" s="71"/>
      <c r="I779" s="71"/>
      <c r="J779" s="24"/>
    </row>
    <row r="780" spans="1:10" ht="16.5" customHeight="1">
      <c r="A780" s="72"/>
      <c r="B780" s="72"/>
      <c r="C780" s="71"/>
      <c r="D780" s="24"/>
      <c r="E780" s="24"/>
      <c r="F780" s="71"/>
      <c r="G780" s="24"/>
      <c r="H780" s="71"/>
      <c r="I780" s="71"/>
      <c r="J780" s="24"/>
    </row>
    <row r="781" spans="1:10" ht="16.5" customHeight="1">
      <c r="A781" s="72"/>
      <c r="B781" s="72"/>
      <c r="C781" s="71"/>
      <c r="D781" s="24"/>
      <c r="E781" s="24"/>
      <c r="F781" s="71"/>
      <c r="G781" s="24"/>
      <c r="H781" s="71"/>
      <c r="I781" s="71"/>
      <c r="J781" s="24"/>
    </row>
    <row r="782" spans="1:10" ht="16.5" customHeight="1">
      <c r="A782" s="72"/>
      <c r="B782" s="72"/>
      <c r="C782" s="71"/>
      <c r="D782" s="24"/>
      <c r="E782" s="24"/>
      <c r="F782" s="71"/>
      <c r="G782" s="24"/>
      <c r="H782" s="71"/>
      <c r="I782" s="71"/>
      <c r="J782" s="24"/>
    </row>
    <row r="783" spans="1:10" ht="16.5" customHeight="1">
      <c r="A783" s="72"/>
      <c r="B783" s="72"/>
      <c r="C783" s="71"/>
      <c r="D783" s="24"/>
      <c r="E783" s="24"/>
      <c r="F783" s="71"/>
      <c r="G783" s="24"/>
      <c r="H783" s="71"/>
      <c r="I783" s="71"/>
      <c r="J783" s="24"/>
    </row>
    <row r="784" spans="1:10" ht="16.5" customHeight="1">
      <c r="A784" s="72"/>
      <c r="B784" s="72"/>
      <c r="C784" s="71"/>
      <c r="D784" s="24"/>
      <c r="E784" s="24"/>
      <c r="F784" s="71"/>
      <c r="G784" s="24"/>
      <c r="H784" s="71"/>
      <c r="I784" s="71"/>
      <c r="J784" s="24"/>
    </row>
    <row r="785" spans="1:10" ht="16.5" customHeight="1">
      <c r="A785" s="72"/>
      <c r="B785" s="72"/>
      <c r="C785" s="71"/>
      <c r="D785" s="24"/>
      <c r="E785" s="24"/>
      <c r="F785" s="71"/>
      <c r="G785" s="24"/>
      <c r="H785" s="71"/>
      <c r="I785" s="71"/>
      <c r="J785" s="24"/>
    </row>
    <row r="786" spans="1:10" ht="16.5" customHeight="1">
      <c r="A786" s="72"/>
      <c r="B786" s="72"/>
      <c r="C786" s="71"/>
      <c r="D786" s="24"/>
      <c r="E786" s="24"/>
      <c r="F786" s="71"/>
      <c r="G786" s="24"/>
      <c r="H786" s="71"/>
      <c r="I786" s="71"/>
      <c r="J786" s="24"/>
    </row>
    <row r="787" spans="1:10" ht="16.5" customHeight="1">
      <c r="A787" s="72"/>
      <c r="B787" s="72"/>
      <c r="C787" s="71"/>
      <c r="D787" s="24"/>
      <c r="E787" s="24"/>
      <c r="F787" s="71"/>
      <c r="G787" s="24"/>
      <c r="H787" s="71"/>
      <c r="I787" s="71"/>
      <c r="J787" s="24"/>
    </row>
    <row r="788" spans="1:10" ht="16.5" customHeight="1">
      <c r="A788" s="72"/>
      <c r="B788" s="72"/>
      <c r="C788" s="71"/>
      <c r="D788" s="24"/>
      <c r="E788" s="24"/>
      <c r="F788" s="71"/>
      <c r="G788" s="24"/>
      <c r="H788" s="71"/>
      <c r="I788" s="71"/>
      <c r="J788" s="24"/>
    </row>
    <row r="789" spans="1:10" ht="16.5" customHeight="1">
      <c r="A789" s="72"/>
      <c r="B789" s="72"/>
      <c r="C789" s="71"/>
      <c r="D789" s="24"/>
      <c r="E789" s="24"/>
      <c r="F789" s="71"/>
      <c r="G789" s="24"/>
      <c r="H789" s="71"/>
      <c r="I789" s="71"/>
      <c r="J789" s="24"/>
    </row>
    <row r="790" spans="1:10" ht="16.5" customHeight="1">
      <c r="A790" s="72"/>
      <c r="B790" s="72"/>
      <c r="C790" s="71"/>
      <c r="D790" s="24"/>
      <c r="E790" s="24"/>
      <c r="F790" s="71"/>
      <c r="G790" s="24"/>
      <c r="H790" s="71"/>
      <c r="I790" s="71"/>
      <c r="J790" s="24"/>
    </row>
    <row r="791" spans="1:10" ht="16.5" customHeight="1">
      <c r="A791" s="72"/>
      <c r="B791" s="72"/>
      <c r="C791" s="71"/>
      <c r="D791" s="24"/>
      <c r="E791" s="24"/>
      <c r="F791" s="71"/>
      <c r="G791" s="24"/>
      <c r="H791" s="71"/>
      <c r="I791" s="71"/>
      <c r="J791" s="24"/>
    </row>
    <row r="792" spans="1:10" ht="16.5" customHeight="1">
      <c r="A792" s="72"/>
      <c r="B792" s="72"/>
      <c r="C792" s="71"/>
      <c r="D792" s="24"/>
      <c r="E792" s="24"/>
      <c r="F792" s="71"/>
      <c r="G792" s="24"/>
      <c r="H792" s="71"/>
      <c r="I792" s="71"/>
      <c r="J792" s="24"/>
    </row>
    <row r="793" spans="1:10" ht="16.5" customHeight="1">
      <c r="A793" s="72"/>
      <c r="B793" s="72"/>
      <c r="C793" s="71"/>
      <c r="D793" s="24"/>
      <c r="E793" s="24"/>
      <c r="F793" s="71"/>
      <c r="G793" s="24"/>
      <c r="H793" s="71"/>
      <c r="I793" s="71"/>
      <c r="J793" s="24"/>
    </row>
    <row r="794" spans="1:10" ht="16.5" customHeight="1">
      <c r="A794" s="72"/>
      <c r="B794" s="72"/>
      <c r="C794" s="71"/>
      <c r="D794" s="24"/>
      <c r="E794" s="24"/>
      <c r="F794" s="71"/>
      <c r="G794" s="24"/>
      <c r="H794" s="71"/>
      <c r="I794" s="71"/>
      <c r="J794" s="24"/>
    </row>
    <row r="795" spans="1:10" ht="16.5" customHeight="1">
      <c r="A795" s="72"/>
      <c r="B795" s="72"/>
      <c r="C795" s="71"/>
      <c r="D795" s="24"/>
      <c r="E795" s="24"/>
      <c r="F795" s="71"/>
      <c r="G795" s="24"/>
      <c r="H795" s="71"/>
      <c r="I795" s="71"/>
      <c r="J795" s="24"/>
    </row>
    <row r="796" spans="1:10" ht="16.5" customHeight="1">
      <c r="A796" s="72"/>
      <c r="B796" s="72"/>
      <c r="C796" s="71"/>
      <c r="D796" s="24"/>
      <c r="E796" s="24"/>
      <c r="F796" s="71"/>
      <c r="G796" s="24"/>
      <c r="H796" s="71"/>
      <c r="I796" s="71"/>
      <c r="J796" s="24"/>
    </row>
    <row r="797" spans="1:10" ht="16.5" customHeight="1">
      <c r="A797" s="72"/>
      <c r="B797" s="72"/>
      <c r="C797" s="71"/>
      <c r="D797" s="24"/>
      <c r="E797" s="24"/>
      <c r="F797" s="71"/>
      <c r="G797" s="24"/>
      <c r="H797" s="71"/>
      <c r="I797" s="71"/>
      <c r="J797" s="24"/>
    </row>
    <row r="798" spans="1:10" ht="16.5" customHeight="1">
      <c r="A798" s="72"/>
      <c r="B798" s="72"/>
      <c r="C798" s="71"/>
      <c r="D798" s="24"/>
      <c r="E798" s="24"/>
      <c r="F798" s="71"/>
      <c r="G798" s="24"/>
      <c r="H798" s="71"/>
      <c r="I798" s="71"/>
      <c r="J798" s="24"/>
    </row>
    <row r="799" spans="1:10" ht="16.5" customHeight="1">
      <c r="A799" s="72"/>
      <c r="B799" s="72"/>
      <c r="C799" s="71"/>
      <c r="D799" s="24"/>
      <c r="E799" s="24"/>
      <c r="F799" s="71"/>
      <c r="G799" s="24"/>
      <c r="H799" s="71"/>
      <c r="I799" s="71"/>
      <c r="J799" s="24"/>
    </row>
    <row r="800" spans="1:10" ht="16.5" customHeight="1">
      <c r="A800" s="72"/>
      <c r="B800" s="72"/>
      <c r="C800" s="71"/>
      <c r="D800" s="24"/>
      <c r="E800" s="24"/>
      <c r="F800" s="71"/>
      <c r="G800" s="24"/>
      <c r="H800" s="71"/>
      <c r="I800" s="71"/>
      <c r="J800" s="24"/>
    </row>
    <row r="801" spans="1:10" ht="16.5" customHeight="1">
      <c r="A801" s="72"/>
      <c r="B801" s="72"/>
      <c r="C801" s="71"/>
      <c r="D801" s="24"/>
      <c r="E801" s="24"/>
      <c r="F801" s="71"/>
      <c r="G801" s="24"/>
      <c r="H801" s="71"/>
      <c r="I801" s="71"/>
      <c r="J801" s="24"/>
    </row>
    <row r="802" spans="1:10" ht="16.5" customHeight="1">
      <c r="A802" s="72"/>
      <c r="B802" s="72"/>
      <c r="C802" s="71"/>
      <c r="D802" s="24"/>
      <c r="E802" s="24"/>
      <c r="F802" s="71"/>
      <c r="G802" s="24"/>
      <c r="H802" s="71"/>
      <c r="I802" s="71"/>
      <c r="J802" s="24"/>
    </row>
    <row r="803" spans="1:10" ht="16.5" customHeight="1">
      <c r="A803" s="72"/>
      <c r="B803" s="72"/>
      <c r="C803" s="71"/>
      <c r="D803" s="24"/>
      <c r="E803" s="24"/>
      <c r="F803" s="71"/>
      <c r="G803" s="24"/>
      <c r="H803" s="71"/>
      <c r="I803" s="71"/>
      <c r="J803" s="24"/>
    </row>
    <row r="804" spans="1:10" ht="16.5" customHeight="1">
      <c r="A804" s="72"/>
      <c r="B804" s="72"/>
      <c r="C804" s="71"/>
      <c r="D804" s="24"/>
      <c r="E804" s="24"/>
      <c r="F804" s="71"/>
      <c r="G804" s="24"/>
      <c r="H804" s="71"/>
      <c r="I804" s="71"/>
      <c r="J804" s="24"/>
    </row>
    <row r="805" spans="1:10" ht="16.5" customHeight="1">
      <c r="A805" s="72"/>
      <c r="B805" s="72"/>
      <c r="C805" s="71"/>
      <c r="D805" s="24"/>
      <c r="E805" s="24"/>
      <c r="F805" s="71"/>
      <c r="G805" s="24"/>
      <c r="H805" s="71"/>
      <c r="I805" s="71"/>
      <c r="J805" s="24"/>
    </row>
    <row r="806" spans="1:10" ht="16.5" customHeight="1">
      <c r="A806" s="72"/>
      <c r="B806" s="72"/>
      <c r="C806" s="71"/>
      <c r="D806" s="24"/>
      <c r="E806" s="24"/>
      <c r="F806" s="71"/>
      <c r="G806" s="24"/>
      <c r="H806" s="71"/>
      <c r="I806" s="71"/>
      <c r="J806" s="24"/>
    </row>
    <row r="807" spans="1:10" ht="16.5" customHeight="1">
      <c r="A807" s="72"/>
      <c r="B807" s="72"/>
      <c r="C807" s="71"/>
      <c r="D807" s="24"/>
      <c r="E807" s="24"/>
      <c r="F807" s="71"/>
      <c r="G807" s="24"/>
      <c r="H807" s="71"/>
      <c r="I807" s="71"/>
      <c r="J807" s="24"/>
    </row>
    <row r="808" spans="1:10" ht="16.5" customHeight="1">
      <c r="A808" s="72"/>
      <c r="B808" s="72"/>
      <c r="C808" s="71"/>
      <c r="D808" s="24"/>
      <c r="E808" s="24"/>
      <c r="F808" s="71"/>
      <c r="G808" s="24"/>
      <c r="H808" s="71"/>
      <c r="I808" s="71"/>
      <c r="J808" s="24"/>
    </row>
    <row r="809" spans="1:10" ht="16.5" customHeight="1">
      <c r="A809" s="72"/>
      <c r="B809" s="72"/>
      <c r="C809" s="71"/>
      <c r="D809" s="24"/>
      <c r="E809" s="24"/>
      <c r="F809" s="71"/>
      <c r="G809" s="24"/>
      <c r="H809" s="71"/>
      <c r="I809" s="71"/>
      <c r="J809" s="24"/>
    </row>
    <row r="810" spans="1:10" ht="16.5" customHeight="1">
      <c r="A810" s="72"/>
      <c r="B810" s="72"/>
      <c r="C810" s="71"/>
      <c r="D810" s="24"/>
      <c r="E810" s="24"/>
      <c r="F810" s="71"/>
      <c r="G810" s="24"/>
      <c r="H810" s="71"/>
      <c r="I810" s="71"/>
      <c r="J810" s="24"/>
    </row>
    <row r="811" spans="1:10" ht="16.5" customHeight="1">
      <c r="A811" s="72"/>
      <c r="B811" s="72"/>
      <c r="C811" s="71"/>
      <c r="D811" s="24"/>
      <c r="E811" s="24"/>
      <c r="F811" s="71"/>
      <c r="G811" s="24"/>
      <c r="H811" s="71"/>
      <c r="I811" s="71"/>
      <c r="J811" s="24"/>
    </row>
    <row r="812" spans="1:10" ht="16.5" customHeight="1">
      <c r="A812" s="72"/>
      <c r="B812" s="72"/>
      <c r="C812" s="71"/>
      <c r="D812" s="24"/>
      <c r="E812" s="24"/>
      <c r="F812" s="71"/>
      <c r="G812" s="24"/>
      <c r="H812" s="71"/>
      <c r="I812" s="71"/>
      <c r="J812" s="24"/>
    </row>
    <row r="813" spans="1:10" ht="16.5" customHeight="1">
      <c r="A813" s="72"/>
      <c r="B813" s="72"/>
      <c r="C813" s="71"/>
      <c r="D813" s="24"/>
      <c r="E813" s="24"/>
      <c r="F813" s="71"/>
      <c r="G813" s="24"/>
      <c r="H813" s="71"/>
      <c r="I813" s="71"/>
      <c r="J813" s="24"/>
    </row>
    <row r="814" spans="1:10" ht="16.5" customHeight="1">
      <c r="A814" s="72"/>
      <c r="B814" s="72"/>
      <c r="C814" s="71"/>
      <c r="D814" s="24"/>
      <c r="E814" s="24"/>
      <c r="F814" s="71"/>
      <c r="G814" s="24"/>
      <c r="H814" s="71"/>
      <c r="I814" s="71"/>
      <c r="J814" s="24"/>
    </row>
    <row r="815" spans="1:10" ht="16.5" customHeight="1">
      <c r="A815" s="72"/>
      <c r="B815" s="72"/>
      <c r="C815" s="71"/>
      <c r="D815" s="24"/>
      <c r="E815" s="24"/>
      <c r="F815" s="71"/>
      <c r="G815" s="24"/>
      <c r="H815" s="71"/>
      <c r="I815" s="71"/>
      <c r="J815" s="24"/>
    </row>
    <row r="816" spans="1:10" ht="16.5" customHeight="1">
      <c r="A816" s="72"/>
      <c r="B816" s="72"/>
      <c r="C816" s="71"/>
      <c r="D816" s="24"/>
      <c r="E816" s="24"/>
      <c r="F816" s="71"/>
      <c r="G816" s="24"/>
      <c r="H816" s="71"/>
      <c r="I816" s="71"/>
      <c r="J816" s="24"/>
    </row>
    <row r="817" spans="1:10" ht="16.5" customHeight="1">
      <c r="A817" s="72"/>
      <c r="B817" s="72"/>
      <c r="C817" s="71"/>
      <c r="D817" s="24"/>
      <c r="E817" s="24"/>
      <c r="F817" s="71"/>
      <c r="G817" s="24"/>
      <c r="H817" s="71"/>
      <c r="I817" s="71"/>
      <c r="J817" s="24"/>
    </row>
    <row r="818" spans="1:10" ht="16.5" customHeight="1">
      <c r="A818" s="72"/>
      <c r="B818" s="72"/>
      <c r="C818" s="71"/>
      <c r="D818" s="24"/>
      <c r="E818" s="24"/>
      <c r="F818" s="71"/>
      <c r="G818" s="24"/>
      <c r="H818" s="71"/>
      <c r="I818" s="71"/>
      <c r="J818" s="24"/>
    </row>
    <row r="819" spans="1:10" ht="16.5" customHeight="1">
      <c r="A819" s="72"/>
      <c r="B819" s="72"/>
      <c r="C819" s="71"/>
      <c r="D819" s="24"/>
      <c r="E819" s="24"/>
      <c r="F819" s="71"/>
      <c r="G819" s="24"/>
      <c r="H819" s="71"/>
      <c r="I819" s="71"/>
      <c r="J819" s="24"/>
    </row>
    <row r="820" spans="1:10" ht="16.5" customHeight="1">
      <c r="A820" s="72"/>
      <c r="B820" s="72"/>
      <c r="C820" s="71"/>
      <c r="D820" s="24"/>
      <c r="E820" s="24"/>
      <c r="F820" s="71"/>
      <c r="G820" s="24"/>
      <c r="H820" s="71"/>
      <c r="I820" s="71"/>
      <c r="J820" s="24"/>
    </row>
    <row r="821" spans="1:10" ht="16.5" customHeight="1">
      <c r="A821" s="72"/>
      <c r="B821" s="72"/>
      <c r="C821" s="71"/>
      <c r="D821" s="24"/>
      <c r="E821" s="24"/>
      <c r="F821" s="71"/>
      <c r="G821" s="24"/>
      <c r="H821" s="71"/>
      <c r="I821" s="71"/>
      <c r="J821" s="24"/>
    </row>
    <row r="822" spans="1:10" ht="16.5" customHeight="1">
      <c r="A822" s="72"/>
      <c r="B822" s="72"/>
      <c r="C822" s="71"/>
      <c r="D822" s="24"/>
      <c r="E822" s="24"/>
      <c r="F822" s="71"/>
      <c r="G822" s="24"/>
      <c r="H822" s="71"/>
      <c r="I822" s="71"/>
      <c r="J822" s="24"/>
    </row>
    <row r="823" spans="1:10" ht="16.5" customHeight="1">
      <c r="A823" s="72"/>
      <c r="B823" s="72"/>
      <c r="C823" s="71"/>
      <c r="D823" s="24"/>
      <c r="E823" s="24"/>
      <c r="F823" s="71"/>
      <c r="G823" s="24"/>
      <c r="H823" s="71"/>
      <c r="I823" s="71"/>
      <c r="J823" s="24"/>
    </row>
    <row r="824" spans="1:10" ht="16.5" customHeight="1">
      <c r="A824" s="72"/>
      <c r="B824" s="72"/>
      <c r="C824" s="71"/>
      <c r="D824" s="24"/>
      <c r="E824" s="24"/>
      <c r="F824" s="71"/>
      <c r="G824" s="24"/>
      <c r="H824" s="71"/>
      <c r="I824" s="71"/>
      <c r="J824" s="24"/>
    </row>
    <row r="825" spans="1:10" ht="16.5" customHeight="1">
      <c r="A825" s="72"/>
      <c r="B825" s="72"/>
      <c r="C825" s="71"/>
      <c r="D825" s="24"/>
      <c r="E825" s="24"/>
      <c r="F825" s="71"/>
      <c r="G825" s="24"/>
      <c r="H825" s="71"/>
      <c r="I825" s="71"/>
      <c r="J825" s="24"/>
    </row>
    <row r="826" spans="1:10" ht="16.5" customHeight="1">
      <c r="A826" s="72"/>
      <c r="B826" s="72"/>
      <c r="C826" s="71"/>
      <c r="D826" s="24"/>
      <c r="E826" s="24"/>
      <c r="F826" s="71"/>
      <c r="G826" s="24"/>
      <c r="H826" s="71"/>
      <c r="I826" s="71"/>
      <c r="J826" s="24"/>
    </row>
    <row r="827" spans="1:10" ht="16.5" customHeight="1">
      <c r="A827" s="72"/>
      <c r="B827" s="72"/>
      <c r="C827" s="71"/>
      <c r="D827" s="24"/>
      <c r="E827" s="24"/>
      <c r="F827" s="71"/>
      <c r="G827" s="24"/>
      <c r="H827" s="71"/>
      <c r="I827" s="71"/>
      <c r="J827" s="24"/>
    </row>
    <row r="828" spans="1:10" ht="16.5" customHeight="1">
      <c r="A828" s="72"/>
      <c r="B828" s="72"/>
      <c r="C828" s="71"/>
      <c r="D828" s="24"/>
      <c r="E828" s="24"/>
      <c r="F828" s="71"/>
      <c r="G828" s="24"/>
      <c r="H828" s="71"/>
      <c r="I828" s="71"/>
      <c r="J828" s="24"/>
    </row>
    <row r="829" spans="1:10" ht="16.5" customHeight="1">
      <c r="A829" s="72"/>
      <c r="B829" s="72"/>
      <c r="C829" s="71"/>
      <c r="D829" s="24"/>
      <c r="E829" s="24"/>
      <c r="F829" s="71"/>
      <c r="G829" s="24"/>
      <c r="H829" s="71"/>
      <c r="I829" s="71"/>
      <c r="J829" s="24"/>
    </row>
    <row r="830" spans="1:10" ht="16.5" customHeight="1">
      <c r="A830" s="72"/>
      <c r="B830" s="72"/>
      <c r="C830" s="71"/>
      <c r="D830" s="24"/>
      <c r="E830" s="24"/>
      <c r="F830" s="71"/>
      <c r="G830" s="24"/>
      <c r="H830" s="71"/>
      <c r="I830" s="71"/>
      <c r="J830" s="24"/>
    </row>
    <row r="831" spans="1:10" ht="16.5" customHeight="1">
      <c r="A831" s="72"/>
      <c r="B831" s="72"/>
      <c r="C831" s="71"/>
      <c r="D831" s="24"/>
      <c r="E831" s="24"/>
      <c r="F831" s="71"/>
      <c r="G831" s="24"/>
      <c r="H831" s="71"/>
      <c r="I831" s="71"/>
      <c r="J831" s="24"/>
    </row>
    <row r="832" spans="1:10" ht="16.5" customHeight="1">
      <c r="A832" s="72"/>
      <c r="B832" s="72"/>
      <c r="C832" s="71"/>
      <c r="D832" s="24"/>
      <c r="E832" s="24"/>
      <c r="F832" s="71"/>
      <c r="G832" s="24"/>
      <c r="H832" s="71"/>
      <c r="I832" s="71"/>
      <c r="J832" s="24"/>
    </row>
  </sheetData>
  <sheetProtection algorithmName="SHA-512" hashValue="hJbHOqec8iVyj8FOCivdGz75w0mti4UrDV9ZMZlBRmYDXijYa3XM8UpbLKpTqFuGF04NusHpKo9RtJgjQx00ww==" saltValue="9x9TRLLLEKxDOlg1RpQBiw==" spinCount="100000" sheet="1" objects="1" scenarios="1"/>
  <autoFilter ref="A11:O499" xr:uid="{00000000-0009-0000-0000-000001000000}">
    <sortState xmlns:xlrd2="http://schemas.microsoft.com/office/spreadsheetml/2017/richdata2" ref="A12:O499">
      <sortCondition ref="A11"/>
    </sortState>
  </autoFilter>
  <sortState xmlns:xlrd2="http://schemas.microsoft.com/office/spreadsheetml/2017/richdata2" ref="A13:P499">
    <sortCondition ref="A13:A499"/>
    <sortCondition ref="B13:B499"/>
    <sortCondition ref="C13:C499"/>
  </sortState>
  <mergeCells count="5">
    <mergeCell ref="C6:D7"/>
    <mergeCell ref="H9:L9"/>
    <mergeCell ref="K6:K7"/>
    <mergeCell ref="L6:O7"/>
    <mergeCell ref="C5:D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V55"/>
  <sheetViews>
    <sheetView showGridLines="0" workbookViewId="0">
      <selection activeCell="F16" sqref="F16"/>
    </sheetView>
  </sheetViews>
  <sheetFormatPr defaultRowHeight="14.4"/>
  <cols>
    <col min="1" max="1" width="38.44140625" customWidth="1"/>
    <col min="2" max="2" width="15.6640625" customWidth="1"/>
    <col min="3" max="3" width="11.88671875" customWidth="1"/>
    <col min="4" max="4" width="11.6640625" customWidth="1"/>
    <col min="5" max="5" width="16.88671875" customWidth="1"/>
    <col min="6" max="6" width="18.33203125" customWidth="1"/>
    <col min="7" max="7" width="15.6640625" customWidth="1"/>
    <col min="8" max="8" width="2" customWidth="1"/>
    <col min="9" max="9" width="12.44140625" customWidth="1"/>
    <col min="10" max="10" width="16.88671875" bestFit="1" customWidth="1"/>
    <col min="11" max="11" width="13.109375" customWidth="1"/>
    <col min="12" max="12" width="16" bestFit="1" customWidth="1"/>
    <col min="13" max="15" width="13.109375" customWidth="1"/>
    <col min="16" max="16" width="14.88671875" bestFit="1" customWidth="1"/>
    <col min="17" max="17" width="16.88671875" bestFit="1" customWidth="1"/>
    <col min="18" max="18" width="16.44140625" customWidth="1"/>
  </cols>
  <sheetData>
    <row r="1" spans="1:22" ht="21">
      <c r="A1" s="149" t="s">
        <v>834</v>
      </c>
      <c r="B1" s="111"/>
    </row>
    <row r="3" spans="1:22">
      <c r="A3" s="40" t="s">
        <v>43</v>
      </c>
      <c r="B3" s="40" t="str">
        <f>Inschrijfblad!B7</f>
        <v>Onderwijsgroep Oost-Brabant</v>
      </c>
      <c r="C3" s="112"/>
      <c r="D3" s="14"/>
      <c r="E3" s="41"/>
      <c r="F3" s="41"/>
      <c r="G3" s="41"/>
      <c r="H3" s="41"/>
      <c r="I3" s="41"/>
      <c r="J3" s="41"/>
    </row>
    <row r="4" spans="1:22">
      <c r="A4" s="40" t="s">
        <v>44</v>
      </c>
      <c r="B4" s="241">
        <f>Invulblad!C4</f>
        <v>0</v>
      </c>
      <c r="C4" s="241"/>
      <c r="D4" s="241"/>
      <c r="E4" s="85"/>
      <c r="F4" s="85"/>
      <c r="G4" s="85"/>
      <c r="H4" s="85"/>
      <c r="I4" s="85"/>
      <c r="J4" s="85"/>
    </row>
    <row r="5" spans="1:22" ht="15.75" customHeight="1">
      <c r="A5" s="14"/>
      <c r="B5" s="241"/>
      <c r="C5" s="241"/>
      <c r="D5" s="241"/>
    </row>
    <row r="6" spans="1:22">
      <c r="A6" s="22"/>
      <c r="B6" s="14"/>
      <c r="C6" s="14"/>
      <c r="D6" s="14"/>
    </row>
    <row r="8" spans="1:22">
      <c r="A8" s="242" t="s">
        <v>792</v>
      </c>
      <c r="B8" s="242"/>
      <c r="C8" s="242"/>
      <c r="D8" s="242"/>
      <c r="E8" s="242"/>
      <c r="F8" s="242"/>
      <c r="G8" s="242"/>
      <c r="I8" s="242" t="s">
        <v>793</v>
      </c>
      <c r="J8" s="242"/>
      <c r="K8" s="242"/>
      <c r="L8" s="242"/>
      <c r="M8" s="242"/>
      <c r="N8" s="242"/>
      <c r="O8" s="242"/>
      <c r="P8" s="242"/>
      <c r="Q8" s="242"/>
      <c r="R8" s="242"/>
    </row>
    <row r="10" spans="1:22">
      <c r="A10" s="113"/>
      <c r="B10" s="113"/>
      <c r="C10" s="113"/>
      <c r="D10" s="113"/>
      <c r="E10" s="113"/>
      <c r="F10" s="113"/>
      <c r="G10" s="113"/>
      <c r="H10" s="113"/>
      <c r="I10" s="113"/>
      <c r="J10" s="113"/>
      <c r="K10" s="113"/>
      <c r="L10" s="113"/>
      <c r="M10" s="113"/>
      <c r="N10" s="113"/>
      <c r="O10" s="113"/>
      <c r="P10" s="113"/>
      <c r="Q10" s="113"/>
      <c r="R10" s="113"/>
      <c r="S10" s="113"/>
      <c r="T10" s="113"/>
      <c r="U10" s="113"/>
      <c r="V10" s="5"/>
    </row>
    <row r="11" spans="1:22" s="18" customFormat="1" ht="60" customHeight="1">
      <c r="A11" s="114" t="s">
        <v>794</v>
      </c>
      <c r="B11" s="115" t="s">
        <v>795</v>
      </c>
      <c r="C11" s="115" t="s">
        <v>796</v>
      </c>
      <c r="D11" s="115" t="s">
        <v>797</v>
      </c>
      <c r="E11" s="115" t="s">
        <v>798</v>
      </c>
      <c r="F11" s="115" t="s">
        <v>799</v>
      </c>
      <c r="G11" s="115" t="s">
        <v>800</v>
      </c>
      <c r="H11" s="116"/>
      <c r="I11" s="115" t="s">
        <v>801</v>
      </c>
      <c r="J11" s="115" t="s">
        <v>802</v>
      </c>
      <c r="K11" s="115" t="s">
        <v>803</v>
      </c>
      <c r="L11" s="115" t="s">
        <v>804</v>
      </c>
      <c r="M11" s="115" t="s">
        <v>805</v>
      </c>
      <c r="N11" s="115" t="s">
        <v>806</v>
      </c>
      <c r="O11" s="115" t="s">
        <v>807</v>
      </c>
      <c r="P11" s="115" t="s">
        <v>808</v>
      </c>
      <c r="Q11" s="115" t="s">
        <v>809</v>
      </c>
      <c r="R11" s="115" t="s">
        <v>810</v>
      </c>
      <c r="S11" s="117"/>
      <c r="T11" s="117"/>
      <c r="U11" s="117"/>
      <c r="V11" s="17"/>
    </row>
    <row r="12" spans="1:22">
      <c r="A12" s="118"/>
      <c r="B12" s="119"/>
      <c r="C12" s="119">
        <v>1</v>
      </c>
      <c r="D12" s="119">
        <v>200</v>
      </c>
      <c r="E12" s="119">
        <v>2</v>
      </c>
      <c r="F12" s="119">
        <v>3</v>
      </c>
      <c r="G12" s="120"/>
      <c r="H12" s="120"/>
      <c r="I12" s="119"/>
      <c r="J12" s="119"/>
      <c r="K12" s="119"/>
      <c r="L12" s="119">
        <v>4</v>
      </c>
      <c r="M12" s="119"/>
      <c r="N12" s="119">
        <v>200</v>
      </c>
      <c r="O12" s="119">
        <v>5</v>
      </c>
      <c r="P12" s="119"/>
      <c r="Q12" s="119">
        <v>6</v>
      </c>
      <c r="R12" s="121"/>
      <c r="S12" s="122"/>
      <c r="T12" s="122"/>
      <c r="U12" s="122"/>
      <c r="V12" s="6"/>
    </row>
    <row r="13" spans="1:22">
      <c r="A13" s="123" t="s">
        <v>187</v>
      </c>
      <c r="B13" s="124">
        <f>SUMIF('Ruimtestaat en calculatie'!$A$12:$A$499,$A13,'Ruimtestaat en calculatie'!$F$12:$F$499)</f>
        <v>9979.3600000000097</v>
      </c>
      <c r="C13" s="125">
        <f>SUMIF('Ruimtestaat en calculatie'!$A$12:$A$576,$A13,'Ruimtestaat en calculatie'!$M$12:$M$576)</f>
        <v>0</v>
      </c>
      <c r="D13" s="125">
        <f t="shared" ref="D13:D15" si="0">+C13/$D$12</f>
        <v>0</v>
      </c>
      <c r="E13" s="214">
        <f>'Ruimtestaat en calculatie'!N9</f>
        <v>0</v>
      </c>
      <c r="F13" s="208"/>
      <c r="G13" s="127">
        <f>+E13*C13</f>
        <v>0</v>
      </c>
      <c r="H13" s="128"/>
      <c r="I13" s="129" t="e">
        <f>+J13/G13</f>
        <v>#DIV/0!</v>
      </c>
      <c r="J13" s="130">
        <f>+G13-L13-P13</f>
        <v>0</v>
      </c>
      <c r="K13" s="129" t="e">
        <f t="shared" ref="K13:K14" si="1">+L13/G13</f>
        <v>#DIV/0!</v>
      </c>
      <c r="L13" s="206"/>
      <c r="M13" s="125">
        <f>+Q13*D13</f>
        <v>0</v>
      </c>
      <c r="N13" s="125">
        <f>+M13*$N$12</f>
        <v>0</v>
      </c>
      <c r="O13" s="206"/>
      <c r="P13" s="130">
        <f>+O13*N13</f>
        <v>0</v>
      </c>
      <c r="Q13" s="207"/>
      <c r="R13" s="130">
        <f>+L13+P13+J13</f>
        <v>0</v>
      </c>
      <c r="S13" s="113"/>
      <c r="T13" s="113"/>
      <c r="U13" s="113"/>
      <c r="V13" s="5"/>
    </row>
    <row r="14" spans="1:22">
      <c r="A14" s="123" t="s">
        <v>445</v>
      </c>
      <c r="B14" s="124">
        <f>SUMIF('Ruimtestaat en calculatie'!$A$12:$A$499,$A14,'Ruimtestaat en calculatie'!$F$12:$F$499)</f>
        <v>9339</v>
      </c>
      <c r="C14" s="125">
        <f>SUMIF('Ruimtestaat en calculatie'!$A$12:$A$576,$A14,'Ruimtestaat en calculatie'!$M$12:$M$576)</f>
        <v>0</v>
      </c>
      <c r="D14" s="125">
        <f t="shared" si="0"/>
        <v>0</v>
      </c>
      <c r="E14" s="214">
        <f>'Ruimtestaat en calculatie'!N9</f>
        <v>0</v>
      </c>
      <c r="F14" s="208"/>
      <c r="G14" s="127">
        <f t="shared" ref="G14:G15" si="2">+E14*C14</f>
        <v>0</v>
      </c>
      <c r="H14" s="128"/>
      <c r="I14" s="129" t="e">
        <f t="shared" ref="I14" si="3">+J14/G14</f>
        <v>#DIV/0!</v>
      </c>
      <c r="J14" s="130">
        <f t="shared" ref="J14" si="4">+G14-L14-P14</f>
        <v>0</v>
      </c>
      <c r="K14" s="129" t="e">
        <f t="shared" si="1"/>
        <v>#DIV/0!</v>
      </c>
      <c r="L14" s="206"/>
      <c r="M14" s="125">
        <f>+Q14*D14</f>
        <v>0</v>
      </c>
      <c r="N14" s="125">
        <f t="shared" ref="N14:N15" si="5">+M14*$N$12</f>
        <v>0</v>
      </c>
      <c r="O14" s="206"/>
      <c r="P14" s="130">
        <f t="shared" ref="P14:P15" si="6">+O14*N14</f>
        <v>0</v>
      </c>
      <c r="Q14" s="207"/>
      <c r="R14" s="130">
        <f t="shared" ref="R14" si="7">+L14+P14+J14</f>
        <v>0</v>
      </c>
      <c r="S14" s="113"/>
      <c r="T14" s="113"/>
      <c r="U14" s="113"/>
      <c r="V14" s="5"/>
    </row>
    <row r="15" spans="1:22">
      <c r="A15" s="123" t="s">
        <v>640</v>
      </c>
      <c r="B15" s="124">
        <f>SUMIF('Ruimtestaat en calculatie'!$A$12:$A$499,$A15,'Ruimtestaat en calculatie'!$F$12:$F$499)</f>
        <v>3477</v>
      </c>
      <c r="C15" s="125">
        <f>SUMIF('Ruimtestaat en calculatie'!$A$12:$A$576,$A15,'Ruimtestaat en calculatie'!$M$12:$M$576)</f>
        <v>0</v>
      </c>
      <c r="D15" s="125">
        <f t="shared" si="0"/>
        <v>0</v>
      </c>
      <c r="E15" s="214">
        <f>'Ruimtestaat en calculatie'!N9</f>
        <v>0</v>
      </c>
      <c r="F15" s="208"/>
      <c r="G15" s="127">
        <f t="shared" si="2"/>
        <v>0</v>
      </c>
      <c r="H15" s="128"/>
      <c r="I15" s="129" t="e">
        <f t="shared" ref="I15" si="8">+J15/G15</f>
        <v>#DIV/0!</v>
      </c>
      <c r="J15" s="130">
        <f t="shared" ref="J15" si="9">+G15-L15-P15</f>
        <v>0</v>
      </c>
      <c r="K15" s="129" t="e">
        <f t="shared" ref="K15" si="10">+L15/G15</f>
        <v>#DIV/0!</v>
      </c>
      <c r="L15" s="206"/>
      <c r="M15" s="125">
        <f>+Q15*D15</f>
        <v>0</v>
      </c>
      <c r="N15" s="125">
        <f t="shared" si="5"/>
        <v>0</v>
      </c>
      <c r="O15" s="206"/>
      <c r="P15" s="130">
        <f t="shared" si="6"/>
        <v>0</v>
      </c>
      <c r="Q15" s="207"/>
      <c r="R15" s="130">
        <f t="shared" ref="R15" si="11">+L15+P15+J15</f>
        <v>0</v>
      </c>
      <c r="S15" s="113"/>
      <c r="T15" s="113"/>
      <c r="U15" s="113"/>
      <c r="V15" s="5"/>
    </row>
    <row r="16" spans="1:22">
      <c r="A16" s="123" t="s">
        <v>811</v>
      </c>
      <c r="B16" s="124"/>
      <c r="C16" s="125">
        <v>852</v>
      </c>
      <c r="D16" s="125"/>
      <c r="E16" s="208"/>
      <c r="F16" s="206"/>
      <c r="G16" s="127">
        <f>F16*C16</f>
        <v>0</v>
      </c>
      <c r="H16" s="128"/>
      <c r="I16" s="129"/>
      <c r="J16" s="130"/>
      <c r="K16" s="129"/>
      <c r="L16" s="208"/>
      <c r="M16" s="125"/>
      <c r="N16" s="125"/>
      <c r="O16" s="208"/>
      <c r="P16" s="130"/>
      <c r="Q16" s="209"/>
      <c r="R16" s="130">
        <f>G16</f>
        <v>0</v>
      </c>
      <c r="S16" s="113"/>
      <c r="T16" s="113"/>
      <c r="U16" s="113"/>
      <c r="V16" s="5"/>
    </row>
    <row r="17" spans="1:22" ht="7.5" customHeight="1">
      <c r="A17" s="131"/>
      <c r="B17" s="131"/>
      <c r="C17" s="131"/>
      <c r="D17" s="132"/>
      <c r="E17" s="130"/>
      <c r="F17" s="130"/>
      <c r="G17" s="132"/>
      <c r="H17" s="128"/>
      <c r="I17" s="130"/>
      <c r="J17" s="130"/>
      <c r="K17" s="130"/>
      <c r="L17" s="130"/>
      <c r="M17" s="130"/>
      <c r="N17" s="132"/>
      <c r="O17" s="132"/>
      <c r="P17" s="130"/>
      <c r="Q17" s="133"/>
      <c r="R17" s="130"/>
      <c r="S17" s="113"/>
      <c r="T17" s="113"/>
      <c r="U17" s="113"/>
      <c r="V17" s="5"/>
    </row>
    <row r="18" spans="1:22">
      <c r="A18" s="134" t="s">
        <v>812</v>
      </c>
      <c r="B18" s="135">
        <f>SUM(B13:B17)</f>
        <v>22795.360000000008</v>
      </c>
      <c r="C18" s="136">
        <f>SUM(C13:C17)</f>
        <v>852</v>
      </c>
      <c r="D18" s="137">
        <f>SUM(D13:D17)</f>
        <v>0</v>
      </c>
      <c r="E18" s="138"/>
      <c r="F18" s="138"/>
      <c r="G18" s="139">
        <f>SUM(G13:G17)</f>
        <v>0</v>
      </c>
      <c r="H18" s="140"/>
      <c r="I18" s="141"/>
      <c r="J18" s="142">
        <f>SUM(J13:J17)</f>
        <v>0</v>
      </c>
      <c r="K18" s="141"/>
      <c r="L18" s="142">
        <f>SUM(L13:L17)</f>
        <v>0</v>
      </c>
      <c r="M18" s="141"/>
      <c r="N18" s="144">
        <f>SUM(N13:N17)</f>
        <v>0</v>
      </c>
      <c r="O18" s="141"/>
      <c r="P18" s="143">
        <f>SUM(P13:P17)</f>
        <v>0</v>
      </c>
      <c r="Q18" s="145">
        <f>IFERROR(N18/C18,"")</f>
        <v>0</v>
      </c>
      <c r="R18" s="143">
        <f>SUM(R13:R17)</f>
        <v>0</v>
      </c>
      <c r="S18" s="146"/>
      <c r="T18" s="146"/>
      <c r="U18" s="146"/>
      <c r="V18" s="7"/>
    </row>
    <row r="19" spans="1:22">
      <c r="A19" s="113"/>
      <c r="B19" s="113"/>
      <c r="C19" s="113"/>
      <c r="D19" s="113"/>
      <c r="E19" s="113"/>
      <c r="F19" s="113"/>
      <c r="G19" s="113"/>
      <c r="H19" s="113"/>
      <c r="I19" s="113"/>
      <c r="J19" s="113"/>
      <c r="K19" s="113"/>
      <c r="L19" s="113"/>
      <c r="M19" s="113"/>
      <c r="N19" s="113"/>
      <c r="O19" s="113"/>
      <c r="P19" s="113"/>
      <c r="Q19" s="113"/>
      <c r="R19" s="113"/>
      <c r="S19" s="113"/>
      <c r="T19" s="113"/>
      <c r="U19" s="113"/>
      <c r="V19" s="5"/>
    </row>
    <row r="20" spans="1:22">
      <c r="A20" s="126"/>
      <c r="B20" s="113" t="s">
        <v>813</v>
      </c>
      <c r="C20" s="113"/>
      <c r="D20" s="113"/>
      <c r="E20" s="113"/>
      <c r="F20" s="113"/>
      <c r="G20" s="113"/>
      <c r="H20" s="113"/>
      <c r="I20" s="113"/>
      <c r="J20" s="147"/>
      <c r="K20" s="113"/>
      <c r="L20" s="147"/>
      <c r="M20" s="113"/>
      <c r="N20" s="113"/>
      <c r="O20" s="113"/>
      <c r="P20" s="113"/>
      <c r="Q20" s="113"/>
      <c r="R20" s="113"/>
      <c r="S20" s="113"/>
      <c r="T20" s="113"/>
      <c r="U20" s="113"/>
      <c r="V20" s="5"/>
    </row>
    <row r="21" spans="1:22">
      <c r="A21" s="113"/>
      <c r="B21" s="113"/>
      <c r="C21" s="113"/>
      <c r="D21" s="113"/>
      <c r="E21" s="113"/>
      <c r="F21" s="113"/>
      <c r="G21" s="113"/>
      <c r="H21" s="113"/>
      <c r="I21" s="113"/>
      <c r="J21" s="113"/>
      <c r="K21" s="113"/>
      <c r="L21" s="113"/>
      <c r="M21" s="113"/>
      <c r="N21" s="113"/>
      <c r="O21" s="113"/>
      <c r="P21" s="113"/>
      <c r="Q21" s="113"/>
      <c r="R21" s="113"/>
      <c r="S21" s="113"/>
      <c r="T21" s="113"/>
      <c r="U21" s="113"/>
      <c r="V21" s="5"/>
    </row>
    <row r="22" spans="1:22">
      <c r="A22" s="183" t="s">
        <v>814</v>
      </c>
      <c r="B22" s="184" t="s">
        <v>815</v>
      </c>
      <c r="C22" s="184"/>
      <c r="D22" s="113"/>
      <c r="E22" s="113"/>
      <c r="F22" s="113"/>
      <c r="G22" s="113"/>
      <c r="H22" s="113"/>
      <c r="I22" s="113"/>
      <c r="J22" s="113"/>
      <c r="K22" s="113"/>
      <c r="L22" s="113"/>
      <c r="M22" s="113"/>
      <c r="N22" s="113"/>
      <c r="O22" s="113"/>
      <c r="P22" s="113"/>
      <c r="Q22" s="113"/>
      <c r="R22" s="113"/>
      <c r="S22" s="113"/>
      <c r="T22" s="113"/>
      <c r="U22" s="113"/>
      <c r="V22" s="5"/>
    </row>
    <row r="23" spans="1:22">
      <c r="A23" s="183" t="s">
        <v>816</v>
      </c>
      <c r="B23" s="113" t="s">
        <v>817</v>
      </c>
      <c r="C23" s="113"/>
      <c r="D23" s="113"/>
      <c r="E23" s="113"/>
      <c r="F23" s="113"/>
      <c r="G23" s="113"/>
      <c r="H23" s="113"/>
      <c r="I23" s="113"/>
      <c r="J23" s="113"/>
      <c r="K23" s="113"/>
      <c r="L23" s="113"/>
      <c r="M23" s="113"/>
      <c r="N23" s="113"/>
      <c r="O23" s="113"/>
      <c r="P23" s="113"/>
      <c r="Q23" s="113"/>
      <c r="R23" s="113"/>
      <c r="S23" s="113"/>
      <c r="T23" s="113"/>
      <c r="U23" s="113"/>
      <c r="V23" s="5"/>
    </row>
    <row r="24" spans="1:22">
      <c r="A24" s="183" t="s">
        <v>818</v>
      </c>
      <c r="B24" s="113" t="s">
        <v>819</v>
      </c>
      <c r="C24" s="113"/>
      <c r="D24" s="113"/>
      <c r="E24" s="113"/>
      <c r="F24" s="113"/>
      <c r="G24" s="113"/>
      <c r="H24" s="113"/>
      <c r="I24" s="113"/>
      <c r="J24" s="113"/>
      <c r="K24" s="113"/>
      <c r="L24" s="113"/>
      <c r="M24" s="113"/>
      <c r="N24" s="113"/>
      <c r="O24" s="113"/>
      <c r="P24" s="113"/>
      <c r="Q24" s="113"/>
      <c r="R24" s="113"/>
      <c r="S24" s="113"/>
      <c r="T24" s="113"/>
      <c r="U24" s="113"/>
      <c r="V24" s="5"/>
    </row>
    <row r="25" spans="1:22">
      <c r="A25" s="183" t="s">
        <v>820</v>
      </c>
      <c r="B25" s="113" t="s">
        <v>821</v>
      </c>
      <c r="C25" s="113"/>
      <c r="D25" s="113"/>
      <c r="E25" s="113"/>
      <c r="F25" s="113"/>
      <c r="G25" s="113"/>
      <c r="H25" s="113"/>
      <c r="I25" s="113"/>
      <c r="J25" s="113"/>
      <c r="K25" s="113"/>
      <c r="L25" s="113"/>
      <c r="M25" s="113"/>
      <c r="N25" s="113"/>
      <c r="O25" s="113"/>
      <c r="P25" s="113"/>
      <c r="Q25" s="113"/>
      <c r="R25" s="113"/>
      <c r="S25" s="113"/>
      <c r="T25" s="113"/>
      <c r="U25" s="113"/>
      <c r="V25" s="5"/>
    </row>
    <row r="26" spans="1:22">
      <c r="A26" s="183" t="s">
        <v>822</v>
      </c>
      <c r="B26" s="113" t="s">
        <v>823</v>
      </c>
      <c r="C26" s="113"/>
      <c r="D26" s="113"/>
      <c r="E26" s="113"/>
      <c r="F26" s="113"/>
      <c r="G26" s="113"/>
      <c r="H26" s="113"/>
      <c r="I26" s="113"/>
      <c r="J26" s="113"/>
      <c r="K26" s="113"/>
      <c r="L26" s="113"/>
      <c r="M26" s="113"/>
      <c r="N26" s="113"/>
      <c r="O26" s="113"/>
      <c r="P26" s="113"/>
      <c r="Q26" s="113"/>
      <c r="R26" s="113"/>
      <c r="S26" s="113"/>
      <c r="T26" s="113"/>
      <c r="U26" s="113"/>
      <c r="V26" s="5"/>
    </row>
    <row r="27" spans="1:22">
      <c r="A27" s="183" t="s">
        <v>824</v>
      </c>
      <c r="B27" s="113" t="s">
        <v>825</v>
      </c>
      <c r="C27" s="113"/>
      <c r="D27" s="113"/>
      <c r="E27" s="113"/>
      <c r="F27" s="113"/>
      <c r="G27" s="113"/>
      <c r="H27" s="113"/>
      <c r="I27" s="113"/>
      <c r="J27" s="113"/>
      <c r="K27" s="113"/>
      <c r="L27" s="113"/>
      <c r="M27" s="113"/>
      <c r="N27" s="113"/>
      <c r="O27" s="113"/>
      <c r="P27" s="113"/>
      <c r="Q27" s="113"/>
      <c r="R27" s="113"/>
      <c r="S27" s="113"/>
      <c r="T27" s="113"/>
      <c r="U27" s="113"/>
      <c r="V27" s="5"/>
    </row>
    <row r="28" spans="1:22">
      <c r="A28" s="113"/>
      <c r="D28" s="113"/>
      <c r="E28" s="113"/>
      <c r="F28" s="113"/>
      <c r="G28" s="113"/>
      <c r="H28" s="113"/>
      <c r="I28" s="113"/>
      <c r="J28" s="113"/>
      <c r="K28" s="113"/>
      <c r="L28" s="113"/>
      <c r="M28" s="113"/>
      <c r="N28" s="113"/>
      <c r="O28" s="113"/>
      <c r="P28" s="113"/>
      <c r="Q28" s="113"/>
      <c r="R28" s="113"/>
      <c r="S28" s="113"/>
      <c r="T28" s="113"/>
      <c r="U28" s="113"/>
      <c r="V28" s="5"/>
    </row>
    <row r="29" spans="1:22">
      <c r="A29" s="113"/>
      <c r="B29" s="113"/>
      <c r="C29" s="113"/>
      <c r="D29" s="113"/>
      <c r="E29" s="113"/>
      <c r="F29" s="113"/>
      <c r="G29" s="113"/>
      <c r="H29" s="113"/>
      <c r="I29" s="113"/>
      <c r="J29" s="113"/>
      <c r="K29" s="113"/>
      <c r="L29" s="113"/>
      <c r="M29" s="113"/>
      <c r="N29" s="113"/>
      <c r="O29" s="113"/>
      <c r="P29" s="113"/>
      <c r="Q29" s="113"/>
      <c r="R29" s="113"/>
      <c r="S29" s="113"/>
      <c r="T29" s="113"/>
      <c r="U29" s="113"/>
      <c r="V29" s="5"/>
    </row>
    <row r="30" spans="1:22">
      <c r="A30" s="113" t="s">
        <v>826</v>
      </c>
      <c r="B30" s="113" t="s">
        <v>827</v>
      </c>
      <c r="C30" s="113"/>
      <c r="D30" s="113"/>
      <c r="E30" s="113"/>
      <c r="F30" s="113"/>
      <c r="G30" s="113"/>
      <c r="H30" s="113"/>
      <c r="I30" s="113"/>
      <c r="J30" s="113"/>
      <c r="K30" s="113"/>
      <c r="L30" s="113"/>
      <c r="M30" s="113"/>
      <c r="N30" s="113"/>
      <c r="O30" s="113"/>
      <c r="P30" s="113"/>
      <c r="Q30" s="113"/>
      <c r="R30" s="113"/>
      <c r="S30" s="113"/>
      <c r="T30" s="113"/>
      <c r="U30" s="113"/>
      <c r="V30" s="5"/>
    </row>
    <row r="31" spans="1:22">
      <c r="A31" s="128"/>
      <c r="B31" s="113" t="s">
        <v>828</v>
      </c>
      <c r="C31" s="113"/>
      <c r="D31" s="113"/>
      <c r="E31" s="113"/>
      <c r="F31" s="113"/>
      <c r="G31" s="113"/>
      <c r="H31" s="113"/>
      <c r="I31" s="113"/>
      <c r="J31" s="113"/>
      <c r="K31" s="113"/>
      <c r="L31" s="113"/>
      <c r="M31" s="113"/>
      <c r="N31" s="113"/>
      <c r="O31" s="113"/>
      <c r="P31" s="113"/>
      <c r="Q31" s="113"/>
      <c r="R31" s="113"/>
      <c r="S31" s="113"/>
      <c r="T31" s="113"/>
      <c r="U31" s="113"/>
      <c r="V31" s="5"/>
    </row>
    <row r="32" spans="1:22">
      <c r="A32" s="113"/>
      <c r="B32" s="14"/>
      <c r="D32" s="113"/>
      <c r="E32" s="113"/>
      <c r="F32" s="113"/>
      <c r="G32" s="113"/>
      <c r="H32" s="113"/>
      <c r="I32" s="113"/>
      <c r="J32" s="113"/>
      <c r="K32" s="113"/>
      <c r="L32" s="113"/>
      <c r="M32" s="113"/>
      <c r="N32" s="113"/>
      <c r="O32" s="113"/>
      <c r="P32" s="113"/>
      <c r="Q32" s="113"/>
      <c r="R32" s="113"/>
      <c r="S32" s="113"/>
      <c r="T32" s="113"/>
      <c r="U32" s="113"/>
      <c r="V32" s="5"/>
    </row>
    <row r="33" spans="1:22">
      <c r="A33" s="113"/>
      <c r="B33" s="113"/>
      <c r="C33" s="113"/>
      <c r="D33" s="113"/>
      <c r="E33" s="113"/>
      <c r="F33" s="113"/>
      <c r="G33" s="113"/>
      <c r="H33" s="113"/>
      <c r="I33" s="113"/>
      <c r="J33" s="113"/>
      <c r="K33" s="113"/>
      <c r="L33" s="113"/>
      <c r="M33" s="113"/>
      <c r="N33" s="113"/>
      <c r="O33" s="113"/>
      <c r="P33" s="113"/>
      <c r="Q33" s="113"/>
      <c r="R33" s="113"/>
      <c r="S33" s="113"/>
      <c r="T33" s="113"/>
      <c r="U33" s="113"/>
      <c r="V33" s="5"/>
    </row>
    <row r="34" spans="1:22">
      <c r="A34" s="111" t="s">
        <v>812</v>
      </c>
      <c r="B34" s="21"/>
    </row>
    <row r="35" spans="1:22">
      <c r="B35" s="21"/>
    </row>
    <row r="36" spans="1:22">
      <c r="A36" s="244" t="str">
        <f>Inschrijfblad!A25</f>
        <v>naam ondertekenaar invullen</v>
      </c>
      <c r="B36" s="244"/>
      <c r="C36" s="244"/>
    </row>
    <row r="37" spans="1:22">
      <c r="A37" s="244" t="str">
        <f>Inschrijfblad!A26</f>
        <v>functie ondertekenaar invullen</v>
      </c>
      <c r="B37" s="244"/>
      <c r="C37" s="244"/>
    </row>
    <row r="38" spans="1:22">
      <c r="A38" s="244" t="str">
        <f>Inschrijfblad!A27</f>
        <v>naam inschrijver invullen</v>
      </c>
      <c r="B38" s="244"/>
      <c r="C38" s="244"/>
    </row>
    <row r="39" spans="1:22">
      <c r="A39" s="244" t="str">
        <f>Inschrijfblad!A28</f>
        <v>datum ondertekening invullen</v>
      </c>
      <c r="B39" s="244"/>
      <c r="C39" s="244"/>
    </row>
    <row r="40" spans="1:22">
      <c r="A40" s="182"/>
      <c r="B40" s="20"/>
      <c r="C40" s="20"/>
      <c r="D40" s="9"/>
    </row>
    <row r="41" spans="1:22">
      <c r="A41" s="245" t="s">
        <v>829</v>
      </c>
      <c r="B41" s="245"/>
      <c r="C41" s="245"/>
      <c r="D41" s="9"/>
    </row>
    <row r="42" spans="1:22" ht="47.25" customHeight="1">
      <c r="A42" s="217"/>
      <c r="B42" s="217"/>
      <c r="C42" s="217"/>
      <c r="D42" s="9"/>
    </row>
    <row r="43" spans="1:22">
      <c r="A43" s="11"/>
      <c r="B43" s="11"/>
      <c r="C43" s="9"/>
      <c r="D43" s="9"/>
    </row>
    <row r="44" spans="1:22">
      <c r="A44" s="8"/>
      <c r="B44" s="8"/>
      <c r="C44" s="200"/>
      <c r="D44" s="9"/>
    </row>
    <row r="45" spans="1:22">
      <c r="A45" s="12"/>
      <c r="B45" s="12"/>
      <c r="C45" s="12"/>
      <c r="D45" s="9"/>
    </row>
    <row r="46" spans="1:22" ht="15" customHeight="1">
      <c r="A46" s="243"/>
      <c r="B46" s="243"/>
      <c r="C46" s="243"/>
      <c r="D46" s="10"/>
    </row>
    <row r="47" spans="1:22">
      <c r="A47" s="243"/>
      <c r="B47" s="243"/>
      <c r="C47" s="243"/>
      <c r="D47" s="10"/>
    </row>
    <row r="48" spans="1:22">
      <c r="A48" s="243"/>
      <c r="B48" s="243"/>
      <c r="C48" s="243"/>
      <c r="D48" s="10"/>
    </row>
    <row r="49" spans="1:4">
      <c r="A49" s="243"/>
      <c r="B49" s="243"/>
      <c r="C49" s="243"/>
      <c r="D49" s="10"/>
    </row>
    <row r="50" spans="1:4">
      <c r="A50" s="243"/>
      <c r="B50" s="243"/>
      <c r="C50" s="243"/>
      <c r="D50" s="10"/>
    </row>
    <row r="51" spans="1:4" ht="15" customHeight="1">
      <c r="A51" s="243"/>
      <c r="B51" s="243"/>
      <c r="C51" s="243"/>
      <c r="D51" s="10"/>
    </row>
    <row r="52" spans="1:4">
      <c r="A52" s="243"/>
      <c r="B52" s="243"/>
      <c r="C52" s="243"/>
      <c r="D52" s="10"/>
    </row>
    <row r="53" spans="1:4">
      <c r="A53" s="243"/>
      <c r="B53" s="243"/>
      <c r="C53" s="243"/>
      <c r="D53" s="10"/>
    </row>
    <row r="54" spans="1:4">
      <c r="A54" s="243"/>
      <c r="B54" s="243"/>
      <c r="C54" s="243"/>
      <c r="D54" s="13"/>
    </row>
    <row r="55" spans="1:4">
      <c r="A55" s="8"/>
      <c r="B55" s="8"/>
      <c r="C55" s="9"/>
      <c r="D55" s="9"/>
    </row>
  </sheetData>
  <sheetProtection algorithmName="SHA-512" hashValue="jnnSQpVcW9GMWRDNP3yw+McBAZEflOemAbXB0OxmhDnRmpa6wT6A4sgzNDZjIiL8esQpUI8ub2T/iFklPlPgSg==" saltValue="sKun6BbP3UaZ/zBKg+vUjw==" spinCount="100000" sheet="1" objects="1" scenarios="1"/>
  <mergeCells count="18">
    <mergeCell ref="A54:C54"/>
    <mergeCell ref="A46:C46"/>
    <mergeCell ref="A47:C47"/>
    <mergeCell ref="A48:C48"/>
    <mergeCell ref="A49:C49"/>
    <mergeCell ref="A50:C50"/>
    <mergeCell ref="A51:C51"/>
    <mergeCell ref="B4:D5"/>
    <mergeCell ref="I8:R8"/>
    <mergeCell ref="A8:G8"/>
    <mergeCell ref="A52:C52"/>
    <mergeCell ref="A53:C53"/>
    <mergeCell ref="A36:C36"/>
    <mergeCell ref="A37:C37"/>
    <mergeCell ref="A38:C38"/>
    <mergeCell ref="A39:C39"/>
    <mergeCell ref="A41:C41"/>
    <mergeCell ref="A42:C42"/>
  </mergeCells>
  <phoneticPr fontId="39"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a46c9df52e92526353bdab473a25c4c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d1008cfbad3d84ac54fe47deeb6dee56"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A01269-A8E9-440F-88B7-B1566B204717}">
  <ds:schemaRefs>
    <ds:schemaRef ds:uri="http://schemas.microsoft.com/sharepoint/v3/contenttype/forms"/>
  </ds:schemaRefs>
</ds:datastoreItem>
</file>

<file path=customXml/itemProps2.xml><?xml version="1.0" encoding="utf-8"?>
<ds:datastoreItem xmlns:ds="http://schemas.openxmlformats.org/officeDocument/2006/customXml" ds:itemID="{70D0F816-D531-4713-B2B5-7B73C9ABAAAF}"/>
</file>

<file path=customXml/itemProps3.xml><?xml version="1.0" encoding="utf-8"?>
<ds:datastoreItem xmlns:ds="http://schemas.openxmlformats.org/officeDocument/2006/customXml" ds:itemID="{83D4AE50-629A-4799-8BC4-3BF0CE452592}">
  <ds:schemaRefs>
    <ds:schemaRef ds:uri="http://purl.org/dc/terms/"/>
    <ds:schemaRef ds:uri="http://schemas.microsoft.com/office/2006/documentManagement/types"/>
    <ds:schemaRef ds:uri="http://www.w3.org/XML/1998/namespace"/>
    <ds:schemaRef ds:uri="http://schemas.microsoft.com/office/infopath/2007/PartnerControls"/>
    <ds:schemaRef ds:uri="http://purl.org/dc/elements/1.1/"/>
    <ds:schemaRef ds:uri="941355bb-1c72-4d45-9e51-2db88256a920"/>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 en toelichting</vt:lpstr>
      <vt:lpstr>Inschrijfblad</vt:lpstr>
      <vt:lpstr>Invulblad</vt:lpstr>
      <vt:lpstr>Ruimtestaat en calculatie</vt:lpstr>
      <vt:lpstr>Totalen</vt:lpstr>
    </vt:vector>
  </TitlesOfParts>
  <Manager/>
  <Company>Seiso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Rinke Romeijn</dc:creator>
  <cp:keywords/>
  <dc:description/>
  <cp:lastModifiedBy>Carlijn Kusters</cp:lastModifiedBy>
  <cp:revision/>
  <dcterms:created xsi:type="dcterms:W3CDTF">2015-02-12T13:10:09Z</dcterms:created>
  <dcterms:modified xsi:type="dcterms:W3CDTF">2024-07-15T08:38:55Z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0x010100DBF4D60CDE0687429DAB13A4F45FE06C</vt:lpwstr>
  </property>
  <property fmtid="{D5CDD505-2E9C-101B-9397-08002B2CF9AE}" pid="3" name="Order">
    <vt:r8>2315600</vt:r8>
  </property>
</Properties>
</file>