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726"/>
  <workbookPr codeName="ThisWorkbook" defaultThemeVersion="124226"/>
  <mc:AlternateContent xmlns:mc="http://schemas.openxmlformats.org/markup-compatibility/2006">
    <mc:Choice Requires="x15">
      <x15ac:absPath xmlns:x15ac="http://schemas.microsoft.com/office/spreadsheetml/2010/11/ac" url="https://kpn1725003-my.sharepoint.com/personal/projecten_iprnormag_nl/Documents/Projecten/Lansingerland/101477 Begeleiden aanbesteding inzamelen en verwerken afval/Nota van Inlichtingen I/"/>
    </mc:Choice>
  </mc:AlternateContent>
  <xr:revisionPtr revIDLastSave="25" documentId="8_{A130BB53-4CC6-48F9-9525-89B1D967CC63}" xr6:coauthVersionLast="47" xr6:coauthVersionMax="47" xr10:uidLastSave="{CF3DF9D4-996A-4981-B558-729828EB653D}"/>
  <bookViews>
    <workbookView xWindow="-120" yWindow="-120" windowWidth="29040" windowHeight="15720" xr2:uid="{520E0BF2-2D0B-4372-B06D-5D71BF107806}"/>
  </bookViews>
  <sheets>
    <sheet name="Instructie" sheetId="4" r:id="rId1"/>
    <sheet name="Formulier logistiek" sheetId="10" r:id="rId2"/>
    <sheet name="Inschrijfformulier" sheetId="9" r:id="rId3"/>
  </sheets>
  <externalReferences>
    <externalReference r:id="rId4"/>
    <externalReference r:id="rId5"/>
    <externalReference r:id="rId6"/>
  </externalReferences>
  <definedNames>
    <definedName name="_xlnm._FilterDatabase" localSheetId="2" hidden="1">Inschrijfformulier!$A$18:$Z$59</definedName>
    <definedName name="_xlnm.Print_Area" localSheetId="1">'Formulier logistiek'!$A$1:$S$26</definedName>
    <definedName name="_xlnm.Print_Area" localSheetId="2">Inschrijfformulier!$A$1:$T$106</definedName>
    <definedName name="_xlnm.Print_Area" localSheetId="0">Instructie!$A$1:$E$29</definedName>
    <definedName name="_xlnm.Print_Titles" localSheetId="1">'Formulier logistiek'!$4:$12</definedName>
    <definedName name="_xlnm.Print_Titles" localSheetId="2">Inschrijfformulier!$1:$16</definedName>
    <definedName name="AREA">'[1]Weeggegevens Overslag T1'!$B$40:$B$49</definedName>
    <definedName name="AVU">'[1]Weeggegevens Overslag T1'!$B$9:$B$36</definedName>
    <definedName name="CBM">'[1]Weeggegevens Overslag T1'!$B$53:$B$60</definedName>
    <definedName name="Dagen" localSheetId="1">{0,1,2,3,4,5,6} + {0;1;2;3;4;5}*7</definedName>
    <definedName name="Dagen" localSheetId="2">{0,1,2,3,4,5,6} + {0;1;2;3;4;5}*7</definedName>
    <definedName name="Dagen" localSheetId="0">{0,1,2,3,4,5,6} + {0;1;2;3;4;5}*7</definedName>
    <definedName name="Dagen">{0,1,2,3,4,5,6} + {0;1;2;3;4;5}*7</definedName>
    <definedName name="DME_BeforeCloseCompleted" hidden="1">"Onwaar"</definedName>
    <definedName name="DME_LocalFile" hidden="1">"Waar"</definedName>
    <definedName name="ExactAddinConnection" hidden="1">"100"</definedName>
    <definedName name="ExactAddinConnection.100" hidden="1">"RADHW-SQL01\\EXACT;100;arjan;1"</definedName>
    <definedName name="ExactAddinReports" hidden="1">3</definedName>
    <definedName name="GAD">'[1]Weeggegevens Overslag T1'!$B$64:$B$64</definedName>
    <definedName name="Inzetcode_ZB">'[2]ZB uitgangs'!$B$5:$B$49</definedName>
    <definedName name="Kostenrubriekcode">[2]BEGR!$A$21:$A$38</definedName>
    <definedName name="Productcode">[2]BEGR!$A$4:$A$18</definedName>
    <definedName name="ROVA">'[1]Weeggegevens Overslag T1'!$B$68:$B$86</definedName>
    <definedName name="sdfsdf">'[3]Weeggegevens Overslag T1'!$B$40:$B$49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67" i="9" l="1"/>
  <c r="H66" i="9"/>
  <c r="E66" i="9"/>
  <c r="H76" i="9"/>
  <c r="H77" i="9" s="1"/>
  <c r="R35" i="9"/>
  <c r="H99" i="9"/>
  <c r="H98" i="9"/>
  <c r="H94" i="9"/>
  <c r="H90" i="9"/>
  <c r="H85" i="9"/>
  <c r="H79" i="9"/>
  <c r="H71" i="9"/>
  <c r="H65" i="9"/>
  <c r="R55" i="9"/>
  <c r="R54" i="9"/>
  <c r="R51" i="9"/>
  <c r="R48" i="9"/>
  <c r="R45" i="9"/>
  <c r="R42" i="9"/>
  <c r="R41" i="9"/>
  <c r="R38" i="9"/>
  <c r="R37" i="9"/>
  <c r="R36" i="9"/>
  <c r="R32" i="9"/>
  <c r="R30" i="9"/>
  <c r="R26" i="9"/>
  <c r="R22" i="9"/>
  <c r="R21" i="9"/>
  <c r="J27" i="9"/>
  <c r="R27" i="9" s="1"/>
  <c r="J23" i="9"/>
  <c r="R23" i="9" s="1"/>
  <c r="R28" i="9" l="1"/>
  <c r="Q22" i="10"/>
  <c r="Q20" i="10"/>
  <c r="R46" i="9" l="1"/>
  <c r="J31" i="9" l="1"/>
  <c r="R31" i="9" s="1"/>
  <c r="R33" i="9" s="1"/>
  <c r="G20" i="9" l="1"/>
  <c r="E95" i="9" l="1"/>
  <c r="H95" i="9" s="1"/>
  <c r="H96" i="9" l="1"/>
  <c r="R56" i="9" l="1"/>
  <c r="J20" i="9"/>
  <c r="R20" i="9" s="1"/>
  <c r="R24" i="9" s="1"/>
  <c r="E86" i="9"/>
  <c r="E80" i="9"/>
  <c r="E91" i="9"/>
  <c r="H91" i="9" s="1"/>
  <c r="E72" i="9"/>
  <c r="H72" i="9" s="1"/>
  <c r="E81" i="9" l="1"/>
  <c r="H81" i="9" s="1"/>
  <c r="H80" i="9"/>
  <c r="E87" i="9"/>
  <c r="H87" i="9" s="1"/>
  <c r="H86" i="9"/>
  <c r="E68" i="9" l="1"/>
  <c r="H68" i="9" s="1"/>
  <c r="H67" i="9"/>
  <c r="H88" i="9"/>
  <c r="H69" i="9" l="1"/>
  <c r="R49" i="9"/>
  <c r="Q18" i="10" l="1"/>
  <c r="Q21" i="10"/>
  <c r="Q19" i="10"/>
  <c r="Q23" i="10"/>
  <c r="Q17" i="10"/>
  <c r="Q24" i="10" l="1"/>
  <c r="H83" i="9"/>
  <c r="H92" i="9"/>
  <c r="H100" i="9"/>
  <c r="H74" i="9"/>
  <c r="H102" i="9"/>
  <c r="R52" i="9" l="1"/>
  <c r="R43" i="9" l="1"/>
  <c r="R39" i="9"/>
  <c r="R58" i="9" l="1"/>
  <c r="H104" i="9" l="1"/>
</calcChain>
</file>

<file path=xl/sharedStrings.xml><?xml version="1.0" encoding="utf-8"?>
<sst xmlns="http://schemas.openxmlformats.org/spreadsheetml/2006/main" count="218" uniqueCount="170">
  <si>
    <t>Handtekening:</t>
  </si>
  <si>
    <t xml:space="preserve">Inschrijver is verantwoordelijk voor een zorgvuldige invulling van alle relevante invulvelden (licht rood gearceerd).  </t>
  </si>
  <si>
    <t>Instructies voor het invullen van inschrijfformulier:</t>
  </si>
  <si>
    <t>Inschrijver</t>
  </si>
  <si>
    <t>Naam inschrijver:</t>
  </si>
  <si>
    <t>&lt;NAAM INSCHRIJVER&gt;</t>
  </si>
  <si>
    <t>Naam en functie ondergetekende:</t>
  </si>
  <si>
    <t>&lt;NAAM EN FUNCTIE ONDERGETEKENDE&gt;</t>
  </si>
  <si>
    <t>Datum:</t>
  </si>
  <si>
    <t>&lt;DATUM&gt;</t>
  </si>
  <si>
    <t>&lt;HANDTEKENING&gt;</t>
  </si>
  <si>
    <t>Gunningscriterium: Prijs</t>
  </si>
  <si>
    <t>Inzamelen Plastic-, Metalenverpakkingen en Drankenkartons (PMD)</t>
  </si>
  <si>
    <t>Inzamelmiddel</t>
  </si>
  <si>
    <t>Inzamelen groente-, fruit- en tuinafval (GFT)</t>
  </si>
  <si>
    <t>Totale kosten per jaar</t>
  </si>
  <si>
    <t>Omschrijving</t>
  </si>
  <si>
    <t>Aantal aansluitingen</t>
  </si>
  <si>
    <t>Aantal inzamelmiddelen</t>
  </si>
  <si>
    <t>1 x per 4 wk</t>
  </si>
  <si>
    <t>1 x per 2 wk</t>
  </si>
  <si>
    <t>1 x per wk</t>
  </si>
  <si>
    <t xml:space="preserve"> </t>
  </si>
  <si>
    <t>Inzamelfrequentie</t>
  </si>
  <si>
    <t>Aantal ronden per jaar</t>
  </si>
  <si>
    <t>Tarief per aansluiting per maand</t>
  </si>
  <si>
    <t>Tarief per lediging</t>
  </si>
  <si>
    <t>Inzamelen Oud papier en karton (OPK)</t>
  </si>
  <si>
    <t>Aanbesteding inzamelen en verwerken huishoudelijk afval gemeente Lansingerland: Instructie invullen inschrijfformulier</t>
  </si>
  <si>
    <t>Aanbesteding inzamelen en verwerken huishoudelijk afval gemeente Lansingerland: Inschrijfformulier</t>
  </si>
  <si>
    <t>Inzamelen</t>
  </si>
  <si>
    <t>Verwerken (incl. logistieke dienstverlening)</t>
  </si>
  <si>
    <t>Totale jaarlijkse opdrachtsom inzamelen</t>
  </si>
  <si>
    <t>Totale jaarlijkse opdrachtsom verwerken (incl. logistieke dienstverlening)</t>
  </si>
  <si>
    <t>minicontainers</t>
  </si>
  <si>
    <t>Hoeveelheid 2023  (ton)</t>
  </si>
  <si>
    <t>ondergrondse verzamelcontainers</t>
  </si>
  <si>
    <t>semi-ondergrondse container</t>
  </si>
  <si>
    <t>bovengrondse container</t>
  </si>
  <si>
    <t>zakken</t>
  </si>
  <si>
    <t>Groente, Fruit en Tuinafval (GFT) Laagbouw</t>
  </si>
  <si>
    <t>Groente, Fruit en Tuinafval (GFT) Hoogbouw</t>
  </si>
  <si>
    <t xml:space="preserve">Plastic-, Metalenverpakkingen en Drankenkartons (PMD) Laagbouw </t>
  </si>
  <si>
    <t xml:space="preserve">Plastic-, Metalenverpakkingen en Drankenkartons (PMD) Hoogbouw </t>
  </si>
  <si>
    <t>Inzamelen grof restafval (GHA)</t>
  </si>
  <si>
    <t>Oud Papier en Karton (OPK) Laagbouw</t>
  </si>
  <si>
    <t>Oud Papier en Karton (OPK) Hoogbouw</t>
  </si>
  <si>
    <t>Oud Papier en Karton (OPK) Afvalbrengstation</t>
  </si>
  <si>
    <t>ondergrondse containers</t>
  </si>
  <si>
    <t>Totale gewogen gemiddelde transportafstand enkele reis (in km's)</t>
  </si>
  <si>
    <t>Inschrijfsom inzamelen HRA totaal</t>
  </si>
  <si>
    <t>Inschrijfsom inzamelen GHA totaal</t>
  </si>
  <si>
    <t>Inschrijfsom inzamelen GFT totaal</t>
  </si>
  <si>
    <t>Inschrijfsom inzamelen PMD totaal</t>
  </si>
  <si>
    <t>Inschrijfsom inzamelen OPK totaal</t>
  </si>
  <si>
    <t>Inschrijfsom uitvoeren Kerstbomenactie totaal</t>
  </si>
  <si>
    <t>Inschrijfsom uitvoeren Apothekersroute totaal</t>
  </si>
  <si>
    <t>Tarief voor verwerken GFT</t>
  </si>
  <si>
    <t>Inschrijfsom verwerken (incl. logistieke dienstverlening) HRA totaal</t>
  </si>
  <si>
    <t>Inzamelen fijn restafval (HRA)</t>
  </si>
  <si>
    <t>Fijn restafval (HRA) Hoogbouw</t>
  </si>
  <si>
    <t>Fijn restafval (HRA) Laagbouw</t>
  </si>
  <si>
    <t>Verwerken (incl. logistieke dienstverlening) fijn restafval (HRA)</t>
  </si>
  <si>
    <t>Tarief voor verwerken HRA</t>
  </si>
  <si>
    <t>Hoeveelheid per jaar</t>
  </si>
  <si>
    <t xml:space="preserve">Inschrijver past, op straffe van uitsluiting, alleen de licht rood gearceerde cellen aan. Inschrijver dient alle licht rood gearceerde cellen correct en ondubbelzinnig in te vullen. 
</t>
  </si>
  <si>
    <t>Aanbesteding inzamelen en verwerken huishoudelijk afval gemeente Lansingerland: Formulier logistiek</t>
  </si>
  <si>
    <t>Adres ontvangstlocatie inschrijver</t>
  </si>
  <si>
    <t>Transportafstand (enkele reis) naar ontvangstlocatie inschrijver</t>
  </si>
  <si>
    <t>Adres verwerkingslocatie inschrijver</t>
  </si>
  <si>
    <t>Logistieke dienstverlening</t>
  </si>
  <si>
    <t>Afvalstroom</t>
  </si>
  <si>
    <t>Verwerken (incl. logistieke dienstverlening) grof restafval (GHA)</t>
  </si>
  <si>
    <t>Verwerken (incl. logistieke dienstverlening) GFT</t>
  </si>
  <si>
    <t>Inschrijfsom verwerken (incl. logistieke dienstverlening) GFT totaal</t>
  </si>
  <si>
    <t>Tarief voor verwerken GHA</t>
  </si>
  <si>
    <t>Inschrijfsom verwerken (incl. logistieke dienstverlening) GHA totaal</t>
  </si>
  <si>
    <t>Verwerken (incl. logistieke dienstverlening) Oud papier en karton (OPK)</t>
  </si>
  <si>
    <t>Inschrijfsom verwerken (incl. logistieke dienstverlening) KCA Apothekersroute totaal</t>
  </si>
  <si>
    <t>Grof restafval (GHA)</t>
  </si>
  <si>
    <t>Fijn restafval (HRA)</t>
  </si>
  <si>
    <t>Grof restafval (GHA) Afvalbrengstation</t>
  </si>
  <si>
    <t>Grof restafval (GHA) Aan huis inzameling</t>
  </si>
  <si>
    <t>Groente, Fruit en Tuinafval (GFT)</t>
  </si>
  <si>
    <t>Kerstbomen</t>
  </si>
  <si>
    <t>Oud Papier en Karton (OPK)</t>
  </si>
  <si>
    <t xml:space="preserve">Kerstbomenactie
</t>
  </si>
  <si>
    <t xml:space="preserve">On demand, 1 x per wk. </t>
  </si>
  <si>
    <t>2x per jaar</t>
  </si>
  <si>
    <t>1 x per jaar</t>
  </si>
  <si>
    <t>Tarief per ton</t>
  </si>
  <si>
    <t>Naam</t>
  </si>
  <si>
    <t xml:space="preserve">Adres </t>
  </si>
  <si>
    <t>Postcode</t>
  </si>
  <si>
    <t xml:space="preserve">Plaats </t>
  </si>
  <si>
    <t>Eigenaar</t>
  </si>
  <si>
    <t>Tarief voor verwerken Grof tuinafval (GTA)</t>
  </si>
  <si>
    <t>Inschrijfsom verwerken (incl. logistieke dienstverlening) Grof tuinafval (GTA) totaal</t>
  </si>
  <si>
    <t>Eenheid</t>
  </si>
  <si>
    <t>Per lediging</t>
  </si>
  <si>
    <t>Per aansluiting per maand</t>
  </si>
  <si>
    <t>los/gebundeld (op afspraak)</t>
  </si>
  <si>
    <t>bovengrondse containers</t>
  </si>
  <si>
    <t>Tarief per melding/afspraak</t>
  </si>
  <si>
    <t>Per melding/afspraak</t>
  </si>
  <si>
    <t>Tarief per dagdeel (4 uur)</t>
  </si>
  <si>
    <t>Per dagdeel (4 uur)</t>
  </si>
  <si>
    <t>Aantal aanbiedingen/ledigingen/meldingen/afspraken per jaar</t>
  </si>
  <si>
    <t>Verwerken (incl. logistieke dienstverlening) Kerstbomen</t>
  </si>
  <si>
    <t>Tarief voor verwerken Kerstbomen</t>
  </si>
  <si>
    <t>Inschrijfsom verwerken (incl. logistieke dienstverlening) Kerstbomen totaal</t>
  </si>
  <si>
    <t xml:space="preserve">Verwerken (incl. logistieke dienstverlening) Grof tuinafval (GTA) </t>
  </si>
  <si>
    <t>Inschrijfsom verwerken (incl. logistieke dienstverlening) OPK totaal</t>
  </si>
  <si>
    <t>Percentage</t>
  </si>
  <si>
    <t>Onderhavig document betreft het inschrijfformulier behorende bij de aanbesteding inzamelen en verwerken huishoudelijk afval gemeente Lansingerland.</t>
  </si>
  <si>
    <t>4. Inschrijver dient in het  formulier logistiek het adres van de ontvangst- en verwerkingslocatie(s) in te vullen en de afstanden vanaf het gemeentehuis van gemeente Lansingerland tot aan de ontvangst- en/of verwerkingslocatie(s) per afvalstroom van inschrijver op te geven. 
Adres gemeentehuis Lansingerland: Tobias Asserlaan 1, 2662 SB Bergschenhoek
De transportafstanden voor transport over de weg dienen door de inschrijver te worden opgegeven op grond van de online routeplanner van Routenet (http://www.routenet.nl/default.aspx). Als instellingen dienen de volgende waarden te worden gehanteerd (voertuig: Truck 40T, optimalisatie: kortste; vermijden: veerpont). 
De transportafstand dient afgerond te worden op twee decimalen.</t>
  </si>
  <si>
    <t>op afroep</t>
  </si>
  <si>
    <t>Plastic-, Metalenverpakkingen en Drankenkartons (PMD) Afvalbrengstation</t>
  </si>
  <si>
    <t xml:space="preserve">Fijn restafval (HRA) Afvalbrengstation </t>
  </si>
  <si>
    <t>inpandige vierwielcontainer</t>
  </si>
  <si>
    <t>Inzamelen illegale dumping</t>
  </si>
  <si>
    <t>Inschrijfsom inzamelen illegale dumping totaal</t>
  </si>
  <si>
    <t>o.b.v. vulgraad</t>
  </si>
  <si>
    <t>2 x per wk</t>
  </si>
  <si>
    <t>1x per wk</t>
  </si>
  <si>
    <t>3x per wk</t>
  </si>
  <si>
    <t>op afroep (1 x per 2 wk)</t>
  </si>
  <si>
    <t>Inschrijfsom Grof tuinafval (GTA) totaal</t>
  </si>
  <si>
    <r>
      <t>Percentage per ton HRA dat verbrand of gestort wo</t>
    </r>
    <r>
      <rPr>
        <sz val="10"/>
        <rFont val="Calibri"/>
        <family val="2"/>
        <scheme val="minor"/>
      </rPr>
      <t>rdt waarover Wbm moet worden afgedragen (max. 75%</t>
    </r>
    <r>
      <rPr>
        <sz val="10"/>
        <color theme="1"/>
        <rFont val="Calibri"/>
        <family val="2"/>
        <scheme val="minor"/>
      </rPr>
      <t>)</t>
    </r>
  </si>
  <si>
    <r>
      <t>Percentage per ton GHA dat verbrand of gestort wo</t>
    </r>
    <r>
      <rPr>
        <sz val="10"/>
        <rFont val="Calibri"/>
        <family val="2"/>
        <scheme val="minor"/>
      </rPr>
      <t>rdt waarover Wbm moet worden afgedragen (max. 75%</t>
    </r>
    <r>
      <rPr>
        <sz val="10"/>
        <color theme="1"/>
        <rFont val="Calibri"/>
        <family val="2"/>
        <scheme val="minor"/>
      </rPr>
      <t>)</t>
    </r>
  </si>
  <si>
    <t>Hoeveelheid 2023</t>
  </si>
  <si>
    <t>Grof tuinafval (GTA) route-inzameling</t>
  </si>
  <si>
    <t>Inzamelen Grof tuinafval (GTA) route-inzameling</t>
  </si>
  <si>
    <t>Totale transportafstand (enkele reis)</t>
  </si>
  <si>
    <t>Tarief per stop</t>
  </si>
  <si>
    <t>5 ton</t>
  </si>
  <si>
    <t>Per ton</t>
  </si>
  <si>
    <t>Medicijnenafval en naaldenbekers (KCA) Apothekersroute  + ABS</t>
  </si>
  <si>
    <t>Illegale dumping (opruimen excl. verwerking)</t>
  </si>
  <si>
    <t>Per stop</t>
  </si>
  <si>
    <t>Medicijnenafval en naaldenbekers (KCA) Apothekersroute</t>
  </si>
  <si>
    <t>Medicijnenafval en naaldenbekers (KCA) Afvalbrengstation</t>
  </si>
  <si>
    <t>Tarief voor verwerken afgekeurd GFT (max. tarief = verwerkingstarief HRA)</t>
  </si>
  <si>
    <t xml:space="preserve">Tarief voor verwerken OPK: ‘Marktprijs Oud Papier Bont hoog NL/BE (per ton) juni 2024’ à € 117,50 opbrengst per ton OPK voor het verwerken van het OPK.
Toelichting: Een opbrengst is een negatief getal, een afslag een positief getal. 
</t>
  </si>
  <si>
    <t xml:space="preserve">Tarief voor verwerken OPK: Opslag per ton OPK op 'Marktprijs Oud Papier Bont hoog NL/BE (per ton) juni 2024’ à € 117,50 per ton OPK voor het verwerken van het OPK. 
Toelichting: Een opbrengst is een negatief getal, een afslag een positief getal. </t>
  </si>
  <si>
    <t>Tarief voor verwerken afgekeurd OPK (max. tarief = verwerkingstarief HRA)</t>
  </si>
  <si>
    <t xml:space="preserve">Verwerken (incl. logistieke dienstverlening) Medicijnenafval en naaldenbekers (KCA) </t>
  </si>
  <si>
    <t xml:space="preserve">Tarief voor verwerken Medicijnenafval en naaldenbekers (KCA) </t>
  </si>
  <si>
    <t xml:space="preserve">De eenheidsprijzen zijn conform alle voorwaarden uit het programma van eisen en alle overige aanbestedingsdocumenten. </t>
  </si>
  <si>
    <t xml:space="preserve">Aan de genoemde hoeveelheden en aantallen kunnen geen rechten worden ontleend. De vaste prijzen per eenheid (zoals in dit formulier aangegeven) zijn tijdens de uitvoering van de opdracht van toepassing, ongeacht de daadwerkelijke hoeveelheden en/of aantallen. </t>
  </si>
  <si>
    <r>
      <t>2. Inschrijver vult in het inschrijfformulier een tarief voor de betreffende dienstverlening, zijnde een bedrag per dienst of per ton in euro's. 
Bij het onderdeel verwerken dient Inschrijver tevens de kosten voor logistieke dienstverlening (transport en -indien van toepassing - overslag) op te geven. 
De aangeboden eenheidstarieven zijn allen afzonderlijke all-in tarieven, waarin administratie, overhead, materiaal, reis-verblijf, verzekeringen, belastingen, heffingen, kosten voor rapportage en alle (eventuele) overige kosten zijn inbegrepen.
De aangeboden eenheidstarieven zijn exclusief Btw, Wbm en CO</t>
    </r>
    <r>
      <rPr>
        <vertAlign val="subscript"/>
        <sz val="10"/>
        <rFont val="Calibri"/>
        <family val="2"/>
        <scheme val="minor"/>
      </rPr>
      <t>2</t>
    </r>
    <r>
      <rPr>
        <sz val="10"/>
        <rFont val="Calibri"/>
        <family val="2"/>
        <scheme val="minor"/>
      </rPr>
      <t xml:space="preserve">-heffing, tenzij anders vermeldt. 
De aangeboden eenheidstarieven voor het verwerken van GFT, OPK, GTA, Kerstbomen en KCA zijn inclusief - specifiek op de verwerkingsmethodes - van toepassing zijnde wettelijke belastingen, toeslagen en heffingen, waaronder Wbm (afvalstoffenbelasting) en CO2-heffing, en exclusief Btw. </t>
    </r>
  </si>
  <si>
    <t>1. Inschrijver dient het inschrijfformulier in te vullen. Deze dient u vervolgens te printen en rechtsgeldig te ondertekenen, en vervolgens (gescand) in PDF-format in te dienen.</t>
  </si>
  <si>
    <t>Plafondtarief voor verwerken afgekeurd GFT of OPK (incl. Wbm): Het maximale tarief waarmee mag worden ingeschreven voor het verwerken van afgekeurd GFT of OPK is het door inschrijver aangeboden tarief voor het verwerken van HRA.</t>
  </si>
  <si>
    <t>Totale jaarlijkse opdrachtsom (= inschrijfprijs)</t>
  </si>
  <si>
    <t>Tarief voor logistieke dienstverlening GHA vanaf inzameling naar verwerkingslocatie</t>
  </si>
  <si>
    <t>Tarief voor logistieke dienstverlening Grof tuinafval (GTA) vanaf inzameling naar verwerkingslocatie</t>
  </si>
  <si>
    <t>Tarief voor logistieke dienstverlening Kerstbomen vanaf inzameling naar verwerkingslocatie</t>
  </si>
  <si>
    <t>Tarief voor logistieke dienstverlening Medicijnenafval en naaldenbekers (KCA) Apothekersroute + Afvalbrengstation vanaf inzameling naar verwerkingslocatie</t>
  </si>
  <si>
    <t>Tarief voor logistieke dienstverlening HRA vanaf inzameling naar verwerkingslocatie</t>
  </si>
  <si>
    <t>Tarief voor logistieke dienstverlening GFT vanaf inzameling naar verwerkingslocatie</t>
  </si>
  <si>
    <t>Tarief voor logistieke dienstverlening OPK vanaf inzameling naar verwerkingslocatie</t>
  </si>
  <si>
    <t xml:space="preserve">Inzamelen Medicijnenafval en naaldenbekers (KCA) Apothekersroute + Afvalbrengstation
</t>
  </si>
  <si>
    <t>Transportafstand (enkele reis) vanaf ontvangstlocaties naar verwerkingslocatie inschrijver</t>
  </si>
  <si>
    <t>3. Inschrijver vult in het inschrijfformulier een percentage (max. 75%) per ton HRA en GHA in dat gestort of verbrand wordt waarover Wbm moet worden afgedragen. In het inschrijfformulier wordt gerekend met de hoogte van de Wbm in 2024 à 39,23 per ton.</t>
  </si>
  <si>
    <t>container</t>
  </si>
  <si>
    <t>aan huis in kernen en buitengebied</t>
  </si>
  <si>
    <t>Logistieke dienstverlening PMD</t>
  </si>
  <si>
    <t>Inschrijfsom logistieke dienstverlening PMD totaal</t>
  </si>
  <si>
    <t>Tarief voor logistieke dienstverlening PMD Afvalbrengstation vanaf afvalbrengstation naar ontvangstlocatie</t>
  </si>
  <si>
    <t>Aanvullend tijdelijk tarief (vanaf 1 jan. tot 1 jul. 2026) voor het verwijderen van lachgascilinders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</si>
</sst>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44" formatCode="_ &quot;€&quot;\ * #,##0.00_ ;_ &quot;€&quot;\ * \-#,##0.00_ ;_ &quot;€&quot;\ * &quot;-&quot;??_ ;_ @_ "/>
    <numFmt numFmtId="43" formatCode="_ * #,##0.00_ ;_ * \-#,##0.00_ ;_ * &quot;-&quot;??_ ;_ @_ "/>
    <numFmt numFmtId="164" formatCode="&quot;€&quot;\ #,##0.00_-"/>
    <numFmt numFmtId="165" formatCode="&quot;€&quot;\ #,##0.00"/>
    <numFmt numFmtId="166" formatCode="#,##0&quot; ton&quot;"/>
    <numFmt numFmtId="167" formatCode="0.0&quot; km&quot;"/>
    <numFmt numFmtId="168" formatCode="&quot;€&quot;\ 0.00&quot; per ton&quot;"/>
  </numFmts>
  <fonts count="14" x14ac:knownFonts="1">
    <font>
      <sz val="11"/>
      <color theme="1"/>
      <name val="Calibri"/>
      <family val="2"/>
      <scheme val="minor"/>
    </font>
    <font>
      <sz val="11"/>
      <color theme="1"/>
      <name val="Calibri"/>
      <family val="2"/>
      <scheme val="minor"/>
    </font>
    <font>
      <b/>
      <sz val="10"/>
      <color theme="1"/>
      <name val="Calibri"/>
      <family val="2"/>
      <scheme val="minor"/>
    </font>
    <font>
      <sz val="10"/>
      <color theme="1"/>
      <name val="Calibri"/>
      <family val="2"/>
      <scheme val="minor"/>
    </font>
    <font>
      <sz val="10"/>
      <name val="Arial"/>
      <family val="2"/>
    </font>
    <font>
      <sz val="10"/>
      <color theme="0"/>
      <name val="Calibri"/>
      <family val="2"/>
      <scheme val="minor"/>
    </font>
    <font>
      <sz val="10"/>
      <name val="Calibri"/>
      <family val="2"/>
      <scheme val="minor"/>
    </font>
    <font>
      <sz val="16"/>
      <color rgb="FFFFFFFF"/>
      <name val="Calibri"/>
      <family val="2"/>
      <scheme val="minor"/>
    </font>
    <font>
      <sz val="10"/>
      <color indexed="8"/>
      <name val="Calibri"/>
      <family val="2"/>
      <scheme val="minor"/>
    </font>
    <font>
      <sz val="10"/>
      <color rgb="FF000000"/>
      <name val="Calibri"/>
      <family val="2"/>
      <scheme val="minor"/>
    </font>
    <font>
      <u/>
      <sz val="10"/>
      <color indexed="12"/>
      <name val="Arial"/>
      <family val="2"/>
    </font>
    <font>
      <sz val="16"/>
      <color theme="0"/>
      <name val="Calibri"/>
      <family val="2"/>
      <scheme val="minor"/>
    </font>
    <font>
      <vertAlign val="subscript"/>
      <sz val="10"/>
      <name val="Calibri"/>
      <family val="2"/>
      <scheme val="minor"/>
    </font>
    <font>
      <sz val="10"/>
      <color rgb="FFFF0000"/>
      <name val="Calibri"/>
      <family val="2"/>
      <scheme val="minor"/>
    </font>
  </fonts>
  <fills count="7">
    <fill>
      <patternFill patternType="none"/>
    </fill>
    <fill>
      <patternFill patternType="gray125"/>
    </fill>
    <fill>
      <patternFill patternType="solid">
        <fgColor rgb="FF002060"/>
        <bgColor indexed="64"/>
      </patternFill>
    </fill>
    <fill>
      <patternFill patternType="solid">
        <fgColor theme="0"/>
        <bgColor indexed="64"/>
      </patternFill>
    </fill>
    <fill>
      <patternFill patternType="solid">
        <fgColor theme="5" tint="0.79998168889431442"/>
        <bgColor indexed="64"/>
      </patternFill>
    </fill>
    <fill>
      <patternFill patternType="solid">
        <fgColor theme="3" tint="0.59999389629810485"/>
        <bgColor indexed="64"/>
      </patternFill>
    </fill>
    <fill>
      <patternFill patternType="solid">
        <fgColor theme="0" tint="-0.14999847407452621"/>
        <bgColor indexed="64"/>
      </patternFill>
    </fill>
  </fills>
  <borders count="14">
    <border>
      <left/>
      <right/>
      <top/>
      <bottom/>
      <diagonal/>
    </border>
    <border>
      <left/>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top style="medium">
        <color indexed="64"/>
      </top>
      <bottom/>
      <diagonal/>
    </border>
    <border>
      <left style="medium">
        <color auto="1"/>
      </left>
      <right style="medium">
        <color auto="1"/>
      </right>
      <top style="medium">
        <color auto="1"/>
      </top>
      <bottom style="medium">
        <color auto="1"/>
      </bottom>
      <diagonal/>
    </border>
    <border>
      <left/>
      <right style="medium">
        <color auto="1"/>
      </right>
      <top style="medium">
        <color auto="1"/>
      </top>
      <bottom style="medium">
        <color auto="1"/>
      </bottom>
      <diagonal/>
    </border>
    <border>
      <left style="medium">
        <color auto="1"/>
      </left>
      <right style="medium">
        <color auto="1"/>
      </right>
      <top style="medium">
        <color auto="1"/>
      </top>
      <bottom/>
      <diagonal/>
    </border>
    <border>
      <left style="medium">
        <color auto="1"/>
      </left>
      <right style="medium">
        <color auto="1"/>
      </right>
      <top/>
      <bottom/>
      <diagonal/>
    </border>
    <border>
      <left style="medium">
        <color indexed="64"/>
      </left>
      <right style="medium">
        <color indexed="64"/>
      </right>
      <top/>
      <bottom style="medium">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style="medium">
        <color indexed="64"/>
      </right>
      <top/>
      <bottom style="medium">
        <color indexed="64"/>
      </bottom>
      <diagonal/>
    </border>
  </borders>
  <cellStyleXfs count="11">
    <xf numFmtId="0" fontId="0" fillId="0" borderId="0"/>
    <xf numFmtId="0" fontId="4" fillId="0" borderId="0"/>
    <xf numFmtId="0" fontId="4" fillId="0" borderId="0"/>
    <xf numFmtId="43" fontId="1" fillId="0" borderId="0" applyFont="0" applyFill="0" applyBorder="0" applyAlignment="0" applyProtection="0"/>
    <xf numFmtId="43" fontId="4" fillId="0" borderId="0" applyFont="0" applyFill="0" applyBorder="0" applyAlignment="0" applyProtection="0"/>
    <xf numFmtId="0" fontId="4" fillId="0" borderId="0"/>
    <xf numFmtId="0" fontId="4" fillId="0" borderId="0"/>
    <xf numFmtId="44" fontId="1" fillId="0" borderId="0" applyFont="0" applyFill="0" applyBorder="0" applyAlignment="0" applyProtection="0"/>
    <xf numFmtId="0" fontId="10" fillId="0" borderId="0" applyNumberFormat="0" applyFill="0" applyBorder="0" applyAlignment="0" applyProtection="0">
      <alignment vertical="top"/>
      <protection locked="0"/>
    </xf>
    <xf numFmtId="0" fontId="4" fillId="0" borderId="0"/>
    <xf numFmtId="9" fontId="1" fillId="0" borderId="0" applyFont="0" applyFill="0" applyBorder="0" applyAlignment="0" applyProtection="0"/>
  </cellStyleXfs>
  <cellXfs count="127">
    <xf numFmtId="0" fontId="0" fillId="0" borderId="0" xfId="0"/>
    <xf numFmtId="0" fontId="3" fillId="0" borderId="0" xfId="0" applyFont="1"/>
    <xf numFmtId="0" fontId="3" fillId="0" borderId="0" xfId="0" applyFont="1" applyAlignment="1">
      <alignment vertical="center"/>
    </xf>
    <xf numFmtId="0" fontId="8" fillId="0" borderId="0" xfId="0" applyFont="1"/>
    <xf numFmtId="164" fontId="8" fillId="4" borderId="5" xfId="0" applyNumberFormat="1" applyFont="1" applyFill="1" applyBorder="1" applyAlignment="1" applyProtection="1">
      <alignment horizontal="center" wrapText="1"/>
      <protection locked="0"/>
    </xf>
    <xf numFmtId="164" fontId="8" fillId="4" borderId="5" xfId="0" applyNumberFormat="1" applyFont="1" applyFill="1" applyBorder="1" applyAlignment="1" applyProtection="1">
      <alignment horizontal="center" vertical="center" wrapText="1"/>
      <protection locked="0"/>
    </xf>
    <xf numFmtId="164" fontId="8" fillId="4" borderId="5" xfId="0" applyNumberFormat="1" applyFont="1" applyFill="1" applyBorder="1" applyAlignment="1" applyProtection="1">
      <alignment horizontal="center" vertical="center"/>
      <protection locked="0"/>
    </xf>
    <xf numFmtId="0" fontId="8" fillId="6" borderId="0" xfId="0" applyFont="1" applyFill="1"/>
    <xf numFmtId="0" fontId="3" fillId="6" borderId="0" xfId="0" applyFont="1" applyFill="1"/>
    <xf numFmtId="168" fontId="3" fillId="4" borderId="5" xfId="0" applyNumberFormat="1" applyFont="1" applyFill="1" applyBorder="1" applyAlignment="1" applyProtection="1">
      <alignment horizontal="right" vertical="center"/>
      <protection locked="0"/>
    </xf>
    <xf numFmtId="0" fontId="13" fillId="0" borderId="0" xfId="0" applyFont="1"/>
    <xf numFmtId="0" fontId="2" fillId="0" borderId="0" xfId="0" applyFont="1"/>
    <xf numFmtId="0" fontId="3" fillId="0" borderId="7" xfId="0" applyFont="1" applyBorder="1"/>
    <xf numFmtId="0" fontId="3" fillId="0" borderId="8" xfId="0" applyFont="1" applyBorder="1"/>
    <xf numFmtId="0" fontId="3" fillId="0" borderId="9" xfId="0" applyFont="1" applyBorder="1"/>
    <xf numFmtId="0" fontId="7" fillId="2" borderId="5" xfId="0" applyFont="1" applyFill="1" applyBorder="1" applyAlignment="1">
      <alignment vertical="center" wrapText="1"/>
    </xf>
    <xf numFmtId="0" fontId="3" fillId="3" borderId="7" xfId="0" applyFont="1" applyFill="1" applyBorder="1" applyAlignment="1">
      <alignment vertical="top" wrapText="1"/>
    </xf>
    <xf numFmtId="0" fontId="3" fillId="3" borderId="8" xfId="0" applyFont="1" applyFill="1" applyBorder="1" applyAlignment="1">
      <alignment horizontal="left" vertical="top" wrapText="1"/>
    </xf>
    <xf numFmtId="0" fontId="3" fillId="3" borderId="8" xfId="0" applyFont="1" applyFill="1" applyBorder="1" applyAlignment="1">
      <alignment vertical="top" wrapText="1"/>
    </xf>
    <xf numFmtId="0" fontId="6" fillId="0" borderId="8" xfId="0" applyFont="1" applyBorder="1" applyAlignment="1">
      <alignment vertical="center" wrapText="1"/>
    </xf>
    <xf numFmtId="0" fontId="3" fillId="3" borderId="8" xfId="0" applyFont="1" applyFill="1" applyBorder="1" applyAlignment="1">
      <alignment vertical="center"/>
    </xf>
    <xf numFmtId="0" fontId="2" fillId="3" borderId="8" xfId="0" applyFont="1" applyFill="1" applyBorder="1" applyAlignment="1">
      <alignment wrapText="1"/>
    </xf>
    <xf numFmtId="0" fontId="3" fillId="3" borderId="8" xfId="0" applyFont="1" applyFill="1" applyBorder="1" applyAlignment="1">
      <alignment wrapText="1"/>
    </xf>
    <xf numFmtId="0" fontId="6" fillId="0" borderId="9" xfId="0" applyFont="1" applyBorder="1" applyAlignment="1">
      <alignment vertical="center" wrapText="1"/>
    </xf>
    <xf numFmtId="0" fontId="8" fillId="0" borderId="1" xfId="0" applyFont="1" applyBorder="1"/>
    <xf numFmtId="0" fontId="8" fillId="0" borderId="1" xfId="0" applyFont="1" applyBorder="1" applyAlignment="1">
      <alignment horizontal="center"/>
    </xf>
    <xf numFmtId="0" fontId="8" fillId="0" borderId="0" xfId="0" applyFont="1" applyAlignment="1">
      <alignment horizontal="center"/>
    </xf>
    <xf numFmtId="0" fontId="5" fillId="2" borderId="2" xfId="0" applyFont="1" applyFill="1" applyBorder="1" applyAlignment="1">
      <alignment vertical="center"/>
    </xf>
    <xf numFmtId="0" fontId="5" fillId="2" borderId="3" xfId="0" applyFont="1" applyFill="1" applyBorder="1" applyAlignment="1">
      <alignment vertical="center"/>
    </xf>
    <xf numFmtId="0" fontId="5" fillId="2" borderId="6" xfId="0" applyFont="1" applyFill="1" applyBorder="1" applyAlignment="1">
      <alignment vertical="center"/>
    </xf>
    <xf numFmtId="0" fontId="5" fillId="2" borderId="2" xfId="0" applyFont="1" applyFill="1" applyBorder="1" applyAlignment="1">
      <alignment horizontal="left" vertical="center"/>
    </xf>
    <xf numFmtId="0" fontId="5" fillId="2" borderId="12" xfId="0" applyFont="1" applyFill="1" applyBorder="1" applyAlignment="1">
      <alignment horizontal="left" vertical="center"/>
    </xf>
    <xf numFmtId="0" fontId="5" fillId="2" borderId="1" xfId="0" applyFont="1" applyFill="1" applyBorder="1" applyAlignment="1">
      <alignment horizontal="center" vertical="center"/>
    </xf>
    <xf numFmtId="0" fontId="5" fillId="2" borderId="13" xfId="0" applyFont="1" applyFill="1" applyBorder="1" applyAlignment="1">
      <alignment horizontal="center" vertical="center"/>
    </xf>
    <xf numFmtId="0" fontId="8" fillId="0" borderId="0" xfId="0" applyFont="1" applyAlignment="1">
      <alignment horizontal="right"/>
    </xf>
    <xf numFmtId="0" fontId="5" fillId="2" borderId="2" xfId="0" applyFont="1" applyFill="1" applyBorder="1"/>
    <xf numFmtId="0" fontId="5" fillId="2" borderId="3" xfId="0" applyFont="1" applyFill="1" applyBorder="1"/>
    <xf numFmtId="0" fontId="5" fillId="2" borderId="6" xfId="0" applyFont="1" applyFill="1" applyBorder="1"/>
    <xf numFmtId="0" fontId="6" fillId="5" borderId="2" xfId="0" applyFont="1" applyFill="1" applyBorder="1" applyAlignment="1">
      <alignment horizontal="left"/>
    </xf>
    <xf numFmtId="0" fontId="6" fillId="5" borderId="3" xfId="0" applyFont="1" applyFill="1" applyBorder="1" applyAlignment="1">
      <alignment horizontal="left" wrapText="1"/>
    </xf>
    <xf numFmtId="0" fontId="6" fillId="5" borderId="6" xfId="0" applyFont="1" applyFill="1" applyBorder="1" applyAlignment="1">
      <alignment horizontal="left" wrapText="1"/>
    </xf>
    <xf numFmtId="0" fontId="6" fillId="5" borderId="2" xfId="0" applyFont="1" applyFill="1" applyBorder="1" applyAlignment="1">
      <alignment horizontal="left" wrapText="1"/>
    </xf>
    <xf numFmtId="0" fontId="3" fillId="0" borderId="5" xfId="0" applyFont="1" applyBorder="1"/>
    <xf numFmtId="166" fontId="6" fillId="0" borderId="5" xfId="0" applyNumberFormat="1" applyFont="1" applyBorder="1" applyAlignment="1">
      <alignment horizontal="right" vertical="center"/>
    </xf>
    <xf numFmtId="167" fontId="9" fillId="0" borderId="5" xfId="0" applyNumberFormat="1" applyFont="1" applyBorder="1" applyAlignment="1">
      <alignment vertical="center" wrapText="1"/>
    </xf>
    <xf numFmtId="0" fontId="3" fillId="0" borderId="5" xfId="0" applyFont="1" applyBorder="1" applyAlignment="1">
      <alignment horizontal="left"/>
    </xf>
    <xf numFmtId="0" fontId="8" fillId="0" borderId="5" xfId="0" applyFont="1" applyBorder="1" applyAlignment="1">
      <alignment horizontal="left" vertical="center"/>
    </xf>
    <xf numFmtId="0" fontId="6" fillId="0" borderId="7" xfId="2" applyFont="1" applyBorder="1" applyAlignment="1">
      <alignment vertical="center" wrapText="1" readingOrder="1"/>
    </xf>
    <xf numFmtId="4" fontId="5" fillId="2" borderId="2" xfId="0" applyNumberFormat="1" applyFont="1" applyFill="1" applyBorder="1" applyAlignment="1">
      <alignment vertical="center"/>
    </xf>
    <xf numFmtId="167" fontId="5" fillId="2" borderId="6" xfId="0" applyNumberFormat="1" applyFont="1" applyFill="1" applyBorder="1" applyAlignment="1">
      <alignment vertical="center" wrapText="1"/>
    </xf>
    <xf numFmtId="0" fontId="8" fillId="4" borderId="5" xfId="0" applyFont="1" applyFill="1" applyBorder="1" applyProtection="1">
      <protection locked="0"/>
    </xf>
    <xf numFmtId="167" fontId="9" fillId="4" borderId="5" xfId="0" applyNumberFormat="1" applyFont="1" applyFill="1" applyBorder="1" applyAlignment="1" applyProtection="1">
      <alignment vertical="center" wrapText="1"/>
      <protection locked="0"/>
    </xf>
    <xf numFmtId="0" fontId="7" fillId="2" borderId="2" xfId="0" applyFont="1" applyFill="1" applyBorder="1" applyAlignment="1">
      <alignment vertical="center"/>
    </xf>
    <xf numFmtId="0" fontId="7" fillId="2" borderId="3" xfId="0" applyFont="1" applyFill="1" applyBorder="1" applyAlignment="1">
      <alignment vertical="center"/>
    </xf>
    <xf numFmtId="0" fontId="8" fillId="0" borderId="0" xfId="0" applyFont="1" applyAlignment="1">
      <alignment horizontal="right" vertical="center"/>
    </xf>
    <xf numFmtId="0" fontId="5" fillId="2" borderId="5" xfId="0" applyFont="1" applyFill="1" applyBorder="1" applyAlignment="1">
      <alignment horizontal="left" vertical="center" wrapText="1"/>
    </xf>
    <xf numFmtId="0" fontId="5" fillId="2" borderId="5" xfId="0" applyFont="1" applyFill="1" applyBorder="1" applyAlignment="1">
      <alignment horizontal="center" vertical="center" wrapText="1"/>
    </xf>
    <xf numFmtId="0" fontId="5" fillId="2" borderId="3" xfId="0" applyFont="1" applyFill="1" applyBorder="1" applyAlignment="1">
      <alignment horizontal="center"/>
    </xf>
    <xf numFmtId="0" fontId="5" fillId="2" borderId="6" xfId="0" applyFont="1" applyFill="1" applyBorder="1" applyAlignment="1">
      <alignment horizontal="right" vertical="center"/>
    </xf>
    <xf numFmtId="0" fontId="6" fillId="5" borderId="2" xfId="0" applyFont="1" applyFill="1" applyBorder="1"/>
    <xf numFmtId="0" fontId="6" fillId="5" borderId="3" xfId="0" applyFont="1" applyFill="1" applyBorder="1"/>
    <xf numFmtId="0" fontId="6" fillId="5" borderId="3" xfId="0" applyFont="1" applyFill="1" applyBorder="1" applyAlignment="1">
      <alignment horizontal="center"/>
    </xf>
    <xf numFmtId="0" fontId="6" fillId="5" borderId="6" xfId="0" applyFont="1" applyFill="1" applyBorder="1" applyAlignment="1">
      <alignment horizontal="right" vertical="center"/>
    </xf>
    <xf numFmtId="0" fontId="8" fillId="0" borderId="5" xfId="0" applyFont="1" applyBorder="1" applyAlignment="1">
      <alignment horizontal="center" vertical="center" wrapText="1"/>
    </xf>
    <xf numFmtId="3" fontId="6" fillId="0" borderId="5" xfId="0" applyNumberFormat="1" applyFont="1" applyBorder="1" applyAlignment="1">
      <alignment horizontal="center" vertical="center"/>
    </xf>
    <xf numFmtId="3" fontId="6" fillId="0" borderId="5" xfId="0" applyNumberFormat="1" applyFont="1" applyBorder="1" applyAlignment="1">
      <alignment horizontal="center" vertical="center" wrapText="1"/>
    </xf>
    <xf numFmtId="0" fontId="8" fillId="0" borderId="5" xfId="0" applyFont="1" applyBorder="1" applyAlignment="1">
      <alignment vertical="center"/>
    </xf>
    <xf numFmtId="164" fontId="8" fillId="0" borderId="5" xfId="0" applyNumberFormat="1" applyFont="1" applyBorder="1" applyAlignment="1">
      <alignment horizontal="center" vertical="center" wrapText="1"/>
    </xf>
    <xf numFmtId="0" fontId="8" fillId="3" borderId="5" xfId="0" applyFont="1" applyFill="1" applyBorder="1" applyAlignment="1">
      <alignment horizontal="center" vertical="center" wrapText="1"/>
    </xf>
    <xf numFmtId="164" fontId="8" fillId="0" borderId="5" xfId="0" applyNumberFormat="1" applyFont="1" applyBorder="1" applyAlignment="1">
      <alignment horizontal="right" vertical="center" wrapText="1"/>
    </xf>
    <xf numFmtId="0" fontId="8" fillId="0" borderId="5" xfId="0" applyFont="1" applyBorder="1" applyAlignment="1">
      <alignment horizontal="center" vertical="center"/>
    </xf>
    <xf numFmtId="165" fontId="8" fillId="0" borderId="5" xfId="0" applyNumberFormat="1" applyFont="1" applyBorder="1" applyAlignment="1">
      <alignment horizontal="right" vertical="center" wrapText="1"/>
    </xf>
    <xf numFmtId="0" fontId="3" fillId="0" borderId="5" xfId="0" applyFont="1" applyBorder="1" applyAlignment="1">
      <alignment horizontal="center"/>
    </xf>
    <xf numFmtId="3" fontId="5" fillId="2" borderId="3" xfId="0" applyNumberFormat="1" applyFont="1" applyFill="1" applyBorder="1"/>
    <xf numFmtId="164" fontId="5" fillId="2" borderId="3" xfId="0" applyNumberFormat="1" applyFont="1" applyFill="1" applyBorder="1"/>
    <xf numFmtId="164" fontId="5" fillId="2" borderId="6" xfId="0" applyNumberFormat="1" applyFont="1" applyFill="1" applyBorder="1" applyAlignment="1">
      <alignment horizontal="right" vertical="center"/>
    </xf>
    <xf numFmtId="0" fontId="6" fillId="0" borderId="5" xfId="2" applyFont="1" applyBorder="1" applyAlignment="1">
      <alignment vertical="center" wrapText="1" readingOrder="1"/>
    </xf>
    <xf numFmtId="164" fontId="8" fillId="0" borderId="5" xfId="0" applyNumberFormat="1" applyFont="1" applyBorder="1" applyAlignment="1">
      <alignment horizontal="center" wrapText="1"/>
    </xf>
    <xf numFmtId="0" fontId="8" fillId="3" borderId="5" xfId="0" applyFont="1" applyFill="1" applyBorder="1" applyAlignment="1">
      <alignment horizontal="center" wrapText="1"/>
    </xf>
    <xf numFmtId="0" fontId="3" fillId="0" borderId="5" xfId="0" applyFont="1" applyBorder="1" applyAlignment="1">
      <alignment horizontal="center" vertical="center" wrapText="1"/>
    </xf>
    <xf numFmtId="166" fontId="6" fillId="0" borderId="5" xfId="2" applyNumberFormat="1" applyFont="1" applyBorder="1" applyAlignment="1">
      <alignment horizontal="center" vertical="center" wrapText="1"/>
    </xf>
    <xf numFmtId="164" fontId="8" fillId="0" borderId="5" xfId="0" applyNumberFormat="1" applyFont="1" applyBorder="1" applyAlignment="1">
      <alignment horizontal="center" vertical="center"/>
    </xf>
    <xf numFmtId="0" fontId="6" fillId="3" borderId="7" xfId="2" applyFont="1" applyFill="1" applyBorder="1" applyAlignment="1">
      <alignment vertical="center" wrapText="1" readingOrder="1"/>
    </xf>
    <xf numFmtId="166" fontId="6" fillId="0" borderId="5" xfId="0" applyNumberFormat="1" applyFont="1" applyBorder="1" applyAlignment="1">
      <alignment horizontal="center" vertical="center"/>
    </xf>
    <xf numFmtId="164" fontId="8" fillId="0" borderId="5" xfId="0" applyNumberFormat="1" applyFont="1" applyBorder="1" applyAlignment="1">
      <alignment horizontal="right" vertical="center"/>
    </xf>
    <xf numFmtId="0" fontId="6" fillId="5" borderId="6" xfId="0" applyFont="1" applyFill="1" applyBorder="1" applyAlignment="1">
      <alignment horizontal="center"/>
    </xf>
    <xf numFmtId="3" fontId="3" fillId="0" borderId="5" xfId="0" applyNumberFormat="1" applyFont="1" applyBorder="1" applyAlignment="1">
      <alignment horizontal="center" vertical="center" wrapText="1"/>
    </xf>
    <xf numFmtId="3" fontId="6" fillId="0" borderId="5" xfId="0" applyNumberFormat="1" applyFont="1" applyBorder="1"/>
    <xf numFmtId="0" fontId="5" fillId="2" borderId="2" xfId="0" applyFont="1" applyFill="1" applyBorder="1" applyAlignment="1">
      <alignment horizontal="left"/>
    </xf>
    <xf numFmtId="0" fontId="6" fillId="5" borderId="2" xfId="0" applyFont="1" applyFill="1" applyBorder="1" applyAlignment="1">
      <alignment horizontal="left" vertical="top" wrapText="1"/>
    </xf>
    <xf numFmtId="0" fontId="3" fillId="0" borderId="5" xfId="0" applyFont="1" applyBorder="1" applyAlignment="1">
      <alignment horizontal="left" vertical="top" wrapText="1"/>
    </xf>
    <xf numFmtId="3" fontId="6" fillId="0" borderId="7" xfId="2" applyNumberFormat="1" applyFont="1" applyBorder="1" applyAlignment="1">
      <alignment horizontal="center" vertical="center" wrapText="1"/>
    </xf>
    <xf numFmtId="0" fontId="8" fillId="0" borderId="10" xfId="0" applyFont="1" applyBorder="1"/>
    <xf numFmtId="0" fontId="8" fillId="0" borderId="11" xfId="0" applyFont="1" applyBorder="1" applyAlignment="1">
      <alignment horizontal="right" vertical="center"/>
    </xf>
    <xf numFmtId="4" fontId="5" fillId="2" borderId="2" xfId="0" applyNumberFormat="1" applyFont="1" applyFill="1" applyBorder="1" applyAlignment="1">
      <alignment horizontal="left" vertical="center"/>
    </xf>
    <xf numFmtId="4" fontId="5" fillId="2" borderId="6" xfId="0" applyNumberFormat="1" applyFont="1" applyFill="1" applyBorder="1" applyAlignment="1">
      <alignment horizontal="left" vertical="center"/>
    </xf>
    <xf numFmtId="4" fontId="5" fillId="2" borderId="5" xfId="0" applyNumberFormat="1" applyFont="1" applyFill="1" applyBorder="1" applyAlignment="1">
      <alignment horizontal="left" vertical="center"/>
    </xf>
    <xf numFmtId="0" fontId="5" fillId="2" borderId="6" xfId="0" applyFont="1" applyFill="1" applyBorder="1" applyAlignment="1">
      <alignment horizontal="center"/>
    </xf>
    <xf numFmtId="168" fontId="3" fillId="0" borderId="5" xfId="0" applyNumberFormat="1" applyFont="1" applyBorder="1" applyAlignment="1">
      <alignment horizontal="right" vertical="center"/>
    </xf>
    <xf numFmtId="0" fontId="8" fillId="3" borderId="10" xfId="0" applyFont="1" applyFill="1" applyBorder="1"/>
    <xf numFmtId="0" fontId="8" fillId="3" borderId="0" xfId="0" applyFont="1" applyFill="1"/>
    <xf numFmtId="0" fontId="8" fillId="3" borderId="11" xfId="0" applyFont="1" applyFill="1" applyBorder="1"/>
    <xf numFmtId="164" fontId="5" fillId="2" borderId="6" xfId="0" applyNumberFormat="1" applyFont="1" applyFill="1" applyBorder="1"/>
    <xf numFmtId="165" fontId="8" fillId="0" borderId="0" xfId="0" applyNumberFormat="1" applyFont="1"/>
    <xf numFmtId="9" fontId="8" fillId="0" borderId="0" xfId="10" applyFont="1"/>
    <xf numFmtId="0" fontId="3" fillId="0" borderId="6" xfId="0" applyFont="1" applyBorder="1" applyAlignment="1">
      <alignment horizontal="left" vertical="top" wrapText="1"/>
    </xf>
    <xf numFmtId="0" fontId="3" fillId="0" borderId="2" xfId="0" applyFont="1" applyBorder="1" applyAlignment="1">
      <alignment horizontal="left" vertical="top"/>
    </xf>
    <xf numFmtId="0" fontId="6" fillId="5" borderId="7" xfId="0" applyFont="1" applyFill="1" applyBorder="1" applyAlignment="1">
      <alignment horizontal="left" wrapText="1"/>
    </xf>
    <xf numFmtId="0" fontId="6" fillId="5" borderId="9" xfId="0" applyFont="1" applyFill="1" applyBorder="1" applyAlignment="1">
      <alignment horizontal="left" wrapText="1"/>
    </xf>
    <xf numFmtId="0" fontId="3" fillId="4" borderId="2" xfId="0" applyFont="1" applyFill="1" applyBorder="1" applyAlignment="1" applyProtection="1">
      <alignment horizontal="center" vertical="center"/>
      <protection locked="0"/>
    </xf>
    <xf numFmtId="0" fontId="3" fillId="4" borderId="3" xfId="0" applyFont="1" applyFill="1" applyBorder="1" applyAlignment="1" applyProtection="1">
      <alignment horizontal="center" vertical="center"/>
      <protection locked="0"/>
    </xf>
    <xf numFmtId="0" fontId="3" fillId="4" borderId="6" xfId="0" applyFont="1" applyFill="1" applyBorder="1" applyAlignment="1" applyProtection="1">
      <alignment horizontal="center" vertical="center"/>
      <protection locked="0"/>
    </xf>
    <xf numFmtId="0" fontId="11" fillId="2" borderId="2" xfId="0" applyFont="1" applyFill="1" applyBorder="1" applyAlignment="1">
      <alignment horizontal="left" vertical="center" wrapText="1"/>
    </xf>
    <xf numFmtId="0" fontId="11" fillId="2" borderId="3" xfId="0" applyFont="1" applyFill="1" applyBorder="1" applyAlignment="1">
      <alignment horizontal="left" vertical="center" wrapText="1"/>
    </xf>
    <xf numFmtId="0" fontId="11" fillId="2" borderId="6" xfId="0" applyFont="1" applyFill="1" applyBorder="1" applyAlignment="1">
      <alignment horizontal="left" vertical="center" wrapText="1"/>
    </xf>
    <xf numFmtId="0" fontId="8" fillId="0" borderId="4" xfId="0" applyFont="1" applyBorder="1" applyAlignment="1">
      <alignment horizontal="center"/>
    </xf>
    <xf numFmtId="0" fontId="6" fillId="0" borderId="2" xfId="0" applyFont="1" applyBorder="1" applyAlignment="1">
      <alignment horizontal="left" vertical="top" wrapText="1"/>
    </xf>
    <xf numFmtId="0" fontId="6" fillId="0" borderId="6" xfId="0" applyFont="1" applyBorder="1" applyAlignment="1">
      <alignment horizontal="left" vertical="top" wrapText="1"/>
    </xf>
    <xf numFmtId="0" fontId="3" fillId="0" borderId="2" xfId="0" applyFont="1" applyBorder="1" applyAlignment="1">
      <alignment horizontal="left" vertical="top" wrapText="1"/>
    </xf>
    <xf numFmtId="0" fontId="3" fillId="0" borderId="6" xfId="0" applyFont="1" applyBorder="1" applyAlignment="1">
      <alignment horizontal="left" vertical="top" wrapText="1"/>
    </xf>
    <xf numFmtId="166" fontId="6" fillId="0" borderId="7" xfId="2" applyNumberFormat="1" applyFont="1" applyBorder="1" applyAlignment="1">
      <alignment horizontal="center" vertical="center" wrapText="1"/>
    </xf>
    <xf numFmtId="166" fontId="6" fillId="0" borderId="8" xfId="2" applyNumberFormat="1" applyFont="1" applyBorder="1" applyAlignment="1">
      <alignment horizontal="center" vertical="center" wrapText="1"/>
    </xf>
    <xf numFmtId="166" fontId="6" fillId="0" borderId="9" xfId="2" applyNumberFormat="1" applyFont="1" applyBorder="1" applyAlignment="1">
      <alignment horizontal="center" vertical="center" wrapText="1"/>
    </xf>
    <xf numFmtId="3" fontId="6" fillId="0" borderId="7" xfId="0" applyNumberFormat="1" applyFont="1" applyBorder="1" applyAlignment="1">
      <alignment horizontal="center" vertical="center" wrapText="1"/>
    </xf>
    <xf numFmtId="3" fontId="6" fillId="0" borderId="8" xfId="0" applyNumberFormat="1" applyFont="1" applyBorder="1" applyAlignment="1">
      <alignment horizontal="center" vertical="center" wrapText="1"/>
    </xf>
    <xf numFmtId="166" fontId="6" fillId="0" borderId="5" xfId="2" applyNumberFormat="1" applyFont="1" applyBorder="1" applyAlignment="1">
      <alignment horizontal="center" vertical="center" wrapText="1"/>
    </xf>
    <xf numFmtId="166" fontId="6" fillId="0" borderId="5" xfId="2" applyNumberFormat="1" applyFont="1" applyFill="1" applyBorder="1" applyAlignment="1">
      <alignment horizontal="center" vertical="center" wrapText="1"/>
    </xf>
  </cellXfs>
  <cellStyles count="11">
    <cellStyle name="Hyperlink 2" xfId="8" xr:uid="{00000000-0005-0000-0000-000000000000}"/>
    <cellStyle name="Komma 2" xfId="3" xr:uid="{00000000-0005-0000-0000-000001000000}"/>
    <cellStyle name="Komma 3" xfId="4" xr:uid="{00000000-0005-0000-0000-000002000000}"/>
    <cellStyle name="Procent" xfId="10" builtinId="5"/>
    <cellStyle name="Standaard" xfId="0" builtinId="0"/>
    <cellStyle name="Standaard 10" xfId="9" xr:uid="{E78F31CA-3F35-4A25-9CED-F3F92CA16CCA}"/>
    <cellStyle name="Standaard 2" xfId="2" xr:uid="{00000000-0005-0000-0000-000005000000}"/>
    <cellStyle name="Standaard 3" xfId="1" xr:uid="{00000000-0005-0000-0000-000006000000}"/>
    <cellStyle name="Standaard 3 2" xfId="5" xr:uid="{00000000-0005-0000-0000-000007000000}"/>
    <cellStyle name="Standaard 4" xfId="6" xr:uid="{00000000-0005-0000-0000-000008000000}"/>
    <cellStyle name="Valuta 2" xfId="7" xr:uid="{00000000-0005-0000-0000-000009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3.xml"/><Relationship Id="rId11" Type="http://schemas.openxmlformats.org/officeDocument/2006/relationships/customXml" Target="../customXml/item1.xml"/><Relationship Id="rId5" Type="http://schemas.openxmlformats.org/officeDocument/2006/relationships/externalLink" Target="externalLinks/externalLink2.xml"/><Relationship Id="rId10" Type="http://schemas.openxmlformats.org/officeDocument/2006/relationships/calcChain" Target="calcChain.xml"/><Relationship Id="rId4" Type="http://schemas.openxmlformats.org/officeDocument/2006/relationships/externalLink" Target="externalLinks/externalLink1.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1047750</xdr:colOff>
      <xdr:row>3</xdr:row>
      <xdr:rowOff>0</xdr:rowOff>
    </xdr:from>
    <xdr:to>
      <xdr:col>2</xdr:col>
      <xdr:colOff>4229100</xdr:colOff>
      <xdr:row>8</xdr:row>
      <xdr:rowOff>95250</xdr:rowOff>
    </xdr:to>
    <xdr:pic>
      <xdr:nvPicPr>
        <xdr:cNvPr id="5" name="Afbeelding 4" descr="Afbeelding met Lettertype, logo, ontwerp&#10;&#10;Automatisch gegenereerde beschrijving">
          <a:extLst>
            <a:ext uri="{FF2B5EF4-FFF2-40B4-BE49-F238E27FC236}">
              <a16:creationId xmlns:a16="http://schemas.microsoft.com/office/drawing/2014/main" id="{69E4B777-E43E-4BD9-ACA7-FADD801A6774}"/>
            </a:ext>
          </a:extLst>
        </xdr:cNvPr>
        <xdr:cNvPicPr>
          <a:picLocks noChangeAspect="1"/>
        </xdr:cNvPicPr>
      </xdr:nvPicPr>
      <xdr:blipFill>
        <a:blip xmlns:r="http://schemas.openxmlformats.org/officeDocument/2006/relationships" r:embed="rId1"/>
        <a:stretch>
          <a:fillRect/>
        </a:stretch>
      </xdr:blipFill>
      <xdr:spPr>
        <a:xfrm>
          <a:off x="1409700" y="742950"/>
          <a:ext cx="3181350" cy="904875"/>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8%20mrt\1014114-2015%20Definitief%20Weeggegevens%20Wastetool%20per%20maand.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Z:\Projecten\Vianen\100891%20-%20Vianen%20Review%20positionering%20afvalinzameling\Rekenmodel%20Vianen%202015-03-13.xlsx"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H:\Windows\Profile.v2\Desktop\Alexander\Contractbeheer%20Area%20Reiniging\PMD\KplusV\Weeggegevens%20Inzameling%20Verpakkingen%20ABA14%202015.xlsm"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2"/>
      <sheetName val="Weeggegevens In Sorteerder T3"/>
      <sheetName val="Weeggegevens Uit Sorteerder  T4"/>
      <sheetName val="Weeggegevens In Vermarkter T5"/>
      <sheetName val="Overzicht inlezingen"/>
      <sheetName val="SITA facturatie"/>
      <sheetName val="Weeggegevens Overslag T1"/>
      <sheetName val="Sorteerresultaten"/>
      <sheetName val="Overslaggegevens"/>
      <sheetName val="Overslaggegevens totaal"/>
      <sheetName val="T1 opgaven Wastetool"/>
      <sheetName val="Wastetool"/>
      <sheetName val=" Overslag T1 verschillen"/>
      <sheetName val="Wastetool verschillen"/>
      <sheetName val="Verevening Transport"/>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sheetData sheetId="7"/>
      <sheetData sheetId="8"/>
      <sheetData sheetId="9"/>
      <sheetData sheetId="10"/>
      <sheetData sheetId="11"/>
      <sheetData sheetId="12">
        <row r="9">
          <cell r="B9" t="str">
            <v>Amersfoort</v>
          </cell>
        </row>
        <row r="10">
          <cell r="B10" t="str">
            <v>Baarn</v>
          </cell>
        </row>
        <row r="11">
          <cell r="B11" t="str">
            <v>Bunnik</v>
          </cell>
        </row>
        <row r="12">
          <cell r="B12" t="str">
            <v>Bunschoten</v>
          </cell>
        </row>
        <row r="13">
          <cell r="B13" t="str">
            <v>De Bilt</v>
          </cell>
        </row>
        <row r="14">
          <cell r="B14" t="str">
            <v>De Ronde Venen</v>
          </cell>
        </row>
        <row r="15">
          <cell r="B15" t="str">
            <v>Eemnes</v>
          </cell>
        </row>
        <row r="16">
          <cell r="B16" t="str">
            <v>Houten</v>
          </cell>
        </row>
        <row r="17">
          <cell r="B17" t="str">
            <v>IJsselstein</v>
          </cell>
        </row>
        <row r="18">
          <cell r="B18" t="str">
            <v>Leusden</v>
          </cell>
        </row>
        <row r="19">
          <cell r="B19" t="str">
            <v>Lopik</v>
          </cell>
        </row>
        <row r="20">
          <cell r="B20" t="str">
            <v>Montfoort</v>
          </cell>
        </row>
        <row r="21">
          <cell r="B21" t="str">
            <v>Nieuwegein</v>
          </cell>
        </row>
        <row r="22">
          <cell r="B22" t="str">
            <v>Oudewater</v>
          </cell>
        </row>
        <row r="23">
          <cell r="B23" t="str">
            <v>Renswoude</v>
          </cell>
        </row>
        <row r="24">
          <cell r="B24" t="str">
            <v>Rhenen</v>
          </cell>
        </row>
        <row r="25">
          <cell r="B25" t="str">
            <v>Soest</v>
          </cell>
        </row>
        <row r="26">
          <cell r="B26" t="str">
            <v>Stichtse Vecht</v>
          </cell>
        </row>
        <row r="27">
          <cell r="B27" t="str">
            <v>Utrecht</v>
          </cell>
        </row>
        <row r="28">
          <cell r="B28" t="str">
            <v>Utrechtse Heuvelrug 1</v>
          </cell>
        </row>
        <row r="29">
          <cell r="B29" t="str">
            <v>Utrechtse Heuvelrug 2</v>
          </cell>
        </row>
        <row r="30">
          <cell r="B30" t="str">
            <v>Utrechtse Heuvelrug 3</v>
          </cell>
        </row>
        <row r="31">
          <cell r="B31" t="str">
            <v>Veenendaal</v>
          </cell>
        </row>
        <row r="32">
          <cell r="B32" t="str">
            <v>Vianen</v>
          </cell>
        </row>
        <row r="33">
          <cell r="B33" t="str">
            <v>Wijk bij Duurstede</v>
          </cell>
        </row>
        <row r="34">
          <cell r="B34" t="str">
            <v>Woerden</v>
          </cell>
        </row>
        <row r="35">
          <cell r="B35" t="str">
            <v>Woudenberg</v>
          </cell>
        </row>
        <row r="36">
          <cell r="B36" t="str">
            <v>Zeist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row r="53">
          <cell r="B53" t="str">
            <v>Apeldoorn</v>
          </cell>
        </row>
        <row r="54">
          <cell r="B54" t="str">
            <v>Bronckhorst</v>
          </cell>
        </row>
        <row r="55">
          <cell r="B55" t="str">
            <v>Brummen</v>
          </cell>
        </row>
        <row r="56">
          <cell r="B56" t="str">
            <v>Deventer</v>
          </cell>
        </row>
        <row r="57">
          <cell r="B57" t="str">
            <v>Doesburg</v>
          </cell>
        </row>
        <row r="58">
          <cell r="B58" t="str">
            <v>Epe</v>
          </cell>
        </row>
        <row r="59">
          <cell r="B59" t="str">
            <v>Lochem</v>
          </cell>
        </row>
        <row r="60">
          <cell r="B60" t="str">
            <v>Zutphen</v>
          </cell>
        </row>
        <row r="64">
          <cell r="B64" t="str">
            <v>GAD Diverse gemeenten</v>
          </cell>
        </row>
        <row r="68">
          <cell r="B68" t="str">
            <v>Aalten</v>
          </cell>
        </row>
        <row r="69">
          <cell r="B69" t="str">
            <v>Dalfsen</v>
          </cell>
        </row>
        <row r="70">
          <cell r="B70" t="str">
            <v>Hardenberg</v>
          </cell>
        </row>
        <row r="71">
          <cell r="B71" t="str">
            <v>Hattem</v>
          </cell>
        </row>
        <row r="72">
          <cell r="B72" t="str">
            <v>Heerde</v>
          </cell>
        </row>
        <row r="73">
          <cell r="B73" t="str">
            <v>Kampen</v>
          </cell>
        </row>
        <row r="74">
          <cell r="B74" t="str">
            <v>Meppel</v>
          </cell>
        </row>
        <row r="75">
          <cell r="B75" t="str">
            <v>Olst-Wijhe</v>
          </cell>
        </row>
        <row r="76">
          <cell r="B76" t="str">
            <v>Ommen</v>
          </cell>
        </row>
        <row r="77">
          <cell r="B77" t="str">
            <v>Oost-Gelre</v>
          </cell>
        </row>
        <row r="78">
          <cell r="B78" t="str">
            <v>Raalte</v>
          </cell>
        </row>
        <row r="79">
          <cell r="B79" t="str">
            <v>Staphorst</v>
          </cell>
        </row>
        <row r="80">
          <cell r="B80" t="str">
            <v>Steenwijkerland</v>
          </cell>
        </row>
        <row r="81">
          <cell r="B81" t="str">
            <v>Twenterand</v>
          </cell>
        </row>
        <row r="82">
          <cell r="B82" t="str">
            <v>Urk</v>
          </cell>
        </row>
        <row r="83">
          <cell r="B83" t="str">
            <v>Westerveld</v>
          </cell>
        </row>
        <row r="84">
          <cell r="B84" t="str">
            <v>Winterswijk</v>
          </cell>
        </row>
        <row r="85">
          <cell r="B85" t="str">
            <v>Zwartewaterland</v>
          </cell>
        </row>
        <row r="86">
          <cell r="B86" t="str">
            <v>Zwolle</v>
          </cell>
        </row>
      </sheetData>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oorblad"/>
      <sheetName val="versie"/>
      <sheetName val="uitgangs"/>
      <sheetName val="DVO"/>
      <sheetName val="AREAAL"/>
      <sheetName val="AFVAL"/>
      <sheetName val="ZB uitgangs"/>
      <sheetName val="zero based"/>
      <sheetName val="omgekeerd"/>
      <sheetName val="Verg. IPR-KplusV overdr Waardl."/>
      <sheetName val="Verg. IPR-KplusV gem. Vianen"/>
      <sheetName val="Bestedingsplan 2015-2018 KplusV"/>
      <sheetName val="ACTIVA"/>
      <sheetName val="vergelijk IPR"/>
      <sheetName val="vergelijk IPR bijlage"/>
      <sheetName val="meerjarenperspectief "/>
      <sheetName val="aanbieding KplusV"/>
      <sheetName val="BEGRDUMP"/>
      <sheetName val="BEGR"/>
      <sheetName val="OMG"/>
      <sheetName val="ORGA"/>
      <sheetName val="VERWEVEN"/>
      <sheetName val="FTE"/>
      <sheetName val="HUIS"/>
      <sheetName val="AUTO"/>
      <sheetName val="OVERHEAD"/>
      <sheetName val="Beleid benchmark "/>
      <sheetName val="REGIO"/>
      <sheetName val="blanco"/>
      <sheetName val="sheet 2"/>
      <sheetName val="Inschrijvers"/>
    </sheetNames>
    <sheetDataSet>
      <sheetData sheetId="0">
        <row r="4">
          <cell r="A4" t="str">
            <v>Positionering en afvalmodellen Vianen</v>
          </cell>
        </row>
      </sheetData>
      <sheetData sheetId="1">
        <row r="1">
          <cell r="E1" t="str">
            <v>Versie 01</v>
          </cell>
        </row>
      </sheetData>
      <sheetData sheetId="2"/>
      <sheetData sheetId="3"/>
      <sheetData sheetId="4">
        <row r="6">
          <cell r="F6">
            <v>19683</v>
          </cell>
        </row>
      </sheetData>
      <sheetData sheetId="5"/>
      <sheetData sheetId="6">
        <row r="5">
          <cell r="B5" t="str">
            <v>Personeel</v>
          </cell>
        </row>
        <row r="6">
          <cell r="B6" t="str">
            <v>pers</v>
          </cell>
        </row>
        <row r="7">
          <cell r="B7" t="str">
            <v>pers zw.</v>
          </cell>
        </row>
        <row r="8">
          <cell r="B8">
            <v>0</v>
          </cell>
        </row>
        <row r="9">
          <cell r="B9" t="str">
            <v>Materieel</v>
          </cell>
        </row>
        <row r="10">
          <cell r="B10" t="str">
            <v>achterl.</v>
          </cell>
        </row>
        <row r="11">
          <cell r="B11" t="str">
            <v>zijlader</v>
          </cell>
        </row>
        <row r="12">
          <cell r="B12" t="str">
            <v>bovenl.</v>
          </cell>
        </row>
        <row r="13">
          <cell r="B13" t="str">
            <v>vrachtw.</v>
          </cell>
        </row>
        <row r="14">
          <cell r="B14" t="str">
            <v>shovel</v>
          </cell>
        </row>
        <row r="15">
          <cell r="B15" t="str">
            <v>rein.wagen</v>
          </cell>
        </row>
        <row r="16">
          <cell r="B16">
            <v>0</v>
          </cell>
        </row>
        <row r="17">
          <cell r="B17" t="str">
            <v>Inzamelmiddelen</v>
          </cell>
        </row>
        <row r="18">
          <cell r="B18" t="str">
            <v>mc</v>
          </cell>
        </row>
        <row r="19">
          <cell r="B19" t="str">
            <v>mc+</v>
          </cell>
        </row>
        <row r="20">
          <cell r="B20" t="str">
            <v>pz</v>
          </cell>
        </row>
        <row r="21">
          <cell r="B21" t="str">
            <v>bvc</v>
          </cell>
        </row>
        <row r="22">
          <cell r="B22" t="str">
            <v>ovc</v>
          </cell>
        </row>
        <row r="23">
          <cell r="B23" t="str">
            <v>ovc+</v>
          </cell>
        </row>
        <row r="24">
          <cell r="B24" t="str">
            <v>bwc</v>
          </cell>
        </row>
        <row r="25">
          <cell r="B25" t="str">
            <v>owc</v>
          </cell>
        </row>
        <row r="26">
          <cell r="B26" t="str">
            <v>afsp</v>
          </cell>
        </row>
        <row r="27">
          <cell r="B27" t="str">
            <v>uur</v>
          </cell>
        </row>
        <row r="28">
          <cell r="B28">
            <v>0</v>
          </cell>
        </row>
        <row r="29">
          <cell r="B29" t="str">
            <v>Overige directe kosten</v>
          </cell>
        </row>
        <row r="30">
          <cell r="B30">
            <v>0</v>
          </cell>
        </row>
        <row r="31">
          <cell r="B31">
            <v>0</v>
          </cell>
        </row>
        <row r="32">
          <cell r="B32">
            <v>0</v>
          </cell>
        </row>
        <row r="33">
          <cell r="B33">
            <v>0</v>
          </cell>
        </row>
        <row r="34">
          <cell r="B34" t="str">
            <v xml:space="preserve">Verwerken </v>
          </cell>
        </row>
        <row r="35">
          <cell r="B35" t="str">
            <v>rest</v>
          </cell>
        </row>
        <row r="36">
          <cell r="B36" t="str">
            <v>ghra</v>
          </cell>
        </row>
        <row r="37">
          <cell r="B37" t="str">
            <v>GFT</v>
          </cell>
        </row>
        <row r="38">
          <cell r="B38" t="str">
            <v>OPK</v>
          </cell>
        </row>
        <row r="39">
          <cell r="B39" t="str">
            <v>glas</v>
          </cell>
        </row>
        <row r="40">
          <cell r="B40" t="str">
            <v>Textiel</v>
          </cell>
        </row>
        <row r="41">
          <cell r="B41" t="str">
            <v>KCA</v>
          </cell>
        </row>
        <row r="42">
          <cell r="B42" t="str">
            <v>PVA</v>
          </cell>
        </row>
        <row r="43">
          <cell r="B43" t="str">
            <v>OFG</v>
          </cell>
        </row>
        <row r="44">
          <cell r="B44" t="str">
            <v>GTA</v>
          </cell>
        </row>
        <row r="45">
          <cell r="B45" t="str">
            <v>GHA</v>
          </cell>
        </row>
        <row r="46">
          <cell r="B46" t="str">
            <v>BRA</v>
          </cell>
        </row>
        <row r="47">
          <cell r="B47" t="str">
            <v>nvt</v>
          </cell>
        </row>
        <row r="48">
          <cell r="B48">
            <v>0</v>
          </cell>
        </row>
        <row r="49">
          <cell r="B49" t="str">
            <v xml:space="preserve"> &lt; boven invoegen &gt;</v>
          </cell>
        </row>
      </sheetData>
      <sheetData sheetId="7"/>
      <sheetData sheetId="8"/>
      <sheetData sheetId="9"/>
      <sheetData sheetId="10"/>
      <sheetData sheetId="11"/>
      <sheetData sheetId="12"/>
      <sheetData sheetId="13"/>
      <sheetData sheetId="14"/>
      <sheetData sheetId="15"/>
      <sheetData sheetId="16"/>
      <sheetData sheetId="17">
        <row r="41">
          <cell r="G41">
            <v>4800</v>
          </cell>
        </row>
      </sheetData>
      <sheetData sheetId="18">
        <row r="4">
          <cell r="A4" t="str">
            <v>Producten</v>
          </cell>
        </row>
        <row r="5">
          <cell r="A5" t="str">
            <v>Afvalinzamelen</v>
          </cell>
        </row>
        <row r="6">
          <cell r="A6" t="str">
            <v>Inzamelen OPK</v>
          </cell>
        </row>
        <row r="7">
          <cell r="A7" t="str">
            <v>Inzamelen glas</v>
          </cell>
        </row>
        <row r="8">
          <cell r="A8" t="str">
            <v>Inzamelen PVA</v>
          </cell>
        </row>
        <row r="9">
          <cell r="A9" t="str">
            <v>Inzamelen Grofvuil</v>
          </cell>
        </row>
        <row r="10">
          <cell r="A10" t="str">
            <v>Containermanagement</v>
          </cell>
        </row>
        <row r="11">
          <cell r="A11" t="str">
            <v>Afvalbrengstation</v>
          </cell>
        </row>
        <row r="12">
          <cell r="A12" t="str">
            <v>Verwerken</v>
          </cell>
        </row>
        <row r="13">
          <cell r="A13" t="str">
            <v>Reiniging/zwerfvuil</v>
          </cell>
        </row>
        <row r="14">
          <cell r="A14" t="str">
            <v>Additioneel</v>
          </cell>
        </row>
        <row r="15">
          <cell r="A15" t="str">
            <v>KOSTEN</v>
          </cell>
        </row>
        <row r="16">
          <cell r="A16" t="str">
            <v>NVT</v>
          </cell>
        </row>
        <row r="17">
          <cell r="A17" t="str">
            <v>INKOMSTEN</v>
          </cell>
        </row>
        <row r="18">
          <cell r="A18" t="str">
            <v>TOTAAL</v>
          </cell>
        </row>
        <row r="21">
          <cell r="A21" t="str">
            <v>Kostenrubriek</v>
          </cell>
        </row>
        <row r="22">
          <cell r="A22" t="str">
            <v>Arbeid</v>
          </cell>
        </row>
        <row r="23">
          <cell r="A23" t="str">
            <v>Tractie</v>
          </cell>
        </row>
        <row r="24">
          <cell r="A24" t="str">
            <v>Uitbesteed</v>
          </cell>
        </row>
        <row r="25">
          <cell r="A25" t="str">
            <v>Overige kosten</v>
          </cell>
        </row>
        <row r="26">
          <cell r="A26" t="str">
            <v>Kapitaallast Stadswerf</v>
          </cell>
        </row>
        <row r="27">
          <cell r="A27" t="str">
            <v>Kapitaallast minicontainers</v>
          </cell>
        </row>
        <row r="28">
          <cell r="A28" t="str">
            <v>Kapitaallast verzamelcontainers</v>
          </cell>
        </row>
        <row r="29">
          <cell r="A29" t="str">
            <v>Kapitaallast overige</v>
          </cell>
        </row>
        <row r="30">
          <cell r="A30" t="str">
            <v>Verwerken</v>
          </cell>
        </row>
        <row r="31">
          <cell r="A31" t="str">
            <v>Overhead</v>
          </cell>
        </row>
        <row r="32">
          <cell r="A32" t="str">
            <v>Exploitatie Stadswerf</v>
          </cell>
        </row>
        <row r="33">
          <cell r="A33" t="str">
            <v>KOSTEN</v>
          </cell>
        </row>
        <row r="34">
          <cell r="A34" t="str">
            <v>Inkomsten uit heffing</v>
          </cell>
        </row>
        <row r="35">
          <cell r="A35" t="str">
            <v>Inkomsten uit tarief</v>
          </cell>
        </row>
        <row r="36">
          <cell r="A36" t="str">
            <v>Reserve</v>
          </cell>
        </row>
        <row r="37">
          <cell r="A37" t="str">
            <v>INKOMSTEN</v>
          </cell>
        </row>
        <row r="38">
          <cell r="A38" t="str">
            <v>TOTAAL</v>
          </cell>
        </row>
      </sheetData>
      <sheetData sheetId="19"/>
      <sheetData sheetId="20"/>
      <sheetData sheetId="21"/>
      <sheetData sheetId="22"/>
      <sheetData sheetId="23"/>
      <sheetData sheetId="24"/>
      <sheetData sheetId="25"/>
      <sheetData sheetId="26"/>
      <sheetData sheetId="27">
        <row r="67">
          <cell r="E67" t="str">
            <v>Culenb.</v>
          </cell>
        </row>
      </sheetData>
      <sheetData sheetId="28"/>
      <sheetData sheetId="29"/>
      <sheetData sheetId="3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Vaste Gegevens"/>
      <sheetName val="Berekeningen"/>
      <sheetName val="Financieel per Gemeente"/>
      <sheetName val="Detailgegevens"/>
      <sheetName val="Resultaatoverzicht (2)"/>
      <sheetName val="Resultaatoverzicht"/>
      <sheetName val="Weeggegevens Overslag T1"/>
      <sheetName val="Weeggegevens Overslag T2"/>
      <sheetName val="Weeggegevens In Sorteerder T3"/>
      <sheetName val="Verevening Transport"/>
      <sheetName val="Weeggegevens Uit Sorteerder  T4"/>
      <sheetName val="Weeggegevens In Vermarkter T5"/>
      <sheetName val="Overzicht inlezingen"/>
      <sheetName val="Wastetool"/>
      <sheetName val="SITA facturatie"/>
      <sheetName val="Sorteerresultaten"/>
      <sheetName val="Overslaggegevens"/>
      <sheetName val="Overslaggegevens totaal"/>
      <sheetName val="T1 opgaven Wastetool"/>
      <sheetName val=" Overslag T1 verschillen"/>
      <sheetName val="Wastetool verschillen"/>
      <sheetName val="Wastetool Januari 2015"/>
      <sheetName val="Wastetool Februari 2015"/>
      <sheetName val="Wastetool Maart 2015"/>
      <sheetName val="Wastetool April 2015"/>
      <sheetName val="Wastetool Mei 2015"/>
      <sheetName val="Wastetool Juni 2015"/>
      <sheetName val="Wastetool Juli 2015"/>
      <sheetName val="Wastetool Augustus 2015"/>
      <sheetName val="Wastetool September 2015"/>
      <sheetName val="Wastetool Oktober 2015"/>
      <sheetName val="Wastetool November 2015"/>
      <sheetName val="Wastetool December 2015"/>
      <sheetName val="Wastetool einde"/>
      <sheetName val="Einde maand"/>
      <sheetName val="Input verschillen"/>
      <sheetName val="Logblad"/>
    </sheetNames>
    <sheetDataSet>
      <sheetData sheetId="0"/>
      <sheetData sheetId="1"/>
      <sheetData sheetId="2"/>
      <sheetData sheetId="3"/>
      <sheetData sheetId="4"/>
      <sheetData sheetId="5"/>
      <sheetData sheetId="6">
        <row r="9">
          <cell r="B9" t="str">
            <v>Amersfoort</v>
          </cell>
        </row>
        <row r="40">
          <cell r="B40" t="str">
            <v>Aa en Hunze</v>
          </cell>
        </row>
        <row r="41">
          <cell r="B41" t="str">
            <v>Assen</v>
          </cell>
        </row>
        <row r="42">
          <cell r="B42" t="str">
            <v>Borger-Odoorn</v>
          </cell>
        </row>
        <row r="43">
          <cell r="B43" t="str">
            <v>Coevorden</v>
          </cell>
        </row>
        <row r="44">
          <cell r="B44" t="str">
            <v>De Wolden</v>
          </cell>
        </row>
        <row r="45">
          <cell r="B45" t="str">
            <v>Emmen</v>
          </cell>
        </row>
        <row r="46">
          <cell r="B46" t="str">
            <v>Hoogeveen</v>
          </cell>
        </row>
        <row r="47">
          <cell r="B47" t="str">
            <v>Noordenveld</v>
          </cell>
        </row>
        <row r="48">
          <cell r="B48" t="str">
            <v>Tynaarlo</v>
          </cell>
        </row>
        <row r="49">
          <cell r="B49" t="str">
            <v>Zakelijk</v>
          </cell>
        </row>
      </sheetData>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30"/>
  <sheetViews>
    <sheetView showGridLines="0" tabSelected="1" workbookViewId="0">
      <selection activeCell="I17" sqref="I17"/>
    </sheetView>
  </sheetViews>
  <sheetFormatPr defaultRowHeight="12.75" x14ac:dyDescent="0.2"/>
  <cols>
    <col min="1" max="2" width="2.7109375" style="1" customWidth="1"/>
    <col min="3" max="3" width="83.28515625" style="1" customWidth="1"/>
    <col min="4" max="6" width="2.7109375" style="1" customWidth="1"/>
    <col min="7" max="16384" width="9.140625" style="1"/>
  </cols>
  <sheetData>
    <row r="1" spans="1:9" x14ac:dyDescent="0.2">
      <c r="A1" s="11"/>
      <c r="F1" s="7"/>
    </row>
    <row r="2" spans="1:9" ht="13.5" thickBot="1" x14ac:dyDescent="0.25">
      <c r="A2" s="11"/>
      <c r="F2" s="7"/>
    </row>
    <row r="3" spans="1:9" x14ac:dyDescent="0.2">
      <c r="A3" s="11"/>
      <c r="C3" s="12"/>
      <c r="F3" s="7"/>
    </row>
    <row r="4" spans="1:9" x14ac:dyDescent="0.2">
      <c r="A4" s="11"/>
      <c r="C4" s="13"/>
      <c r="F4" s="7"/>
    </row>
    <row r="5" spans="1:9" x14ac:dyDescent="0.2">
      <c r="A5" s="11"/>
      <c r="C5" s="13"/>
      <c r="F5" s="7"/>
    </row>
    <row r="6" spans="1:9" x14ac:dyDescent="0.2">
      <c r="A6" s="11"/>
      <c r="C6" s="13"/>
      <c r="F6" s="7"/>
    </row>
    <row r="7" spans="1:9" x14ac:dyDescent="0.2">
      <c r="A7" s="11"/>
      <c r="C7" s="13"/>
      <c r="F7" s="7"/>
    </row>
    <row r="8" spans="1:9" x14ac:dyDescent="0.2">
      <c r="A8" s="11"/>
      <c r="C8" s="13"/>
      <c r="F8" s="7"/>
    </row>
    <row r="9" spans="1:9" x14ac:dyDescent="0.2">
      <c r="A9" s="11"/>
      <c r="C9" s="13"/>
      <c r="F9" s="7"/>
    </row>
    <row r="10" spans="1:9" ht="13.5" thickBot="1" x14ac:dyDescent="0.25">
      <c r="A10" s="11"/>
      <c r="C10" s="14"/>
      <c r="F10" s="7"/>
    </row>
    <row r="11" spans="1:9" x14ac:dyDescent="0.2">
      <c r="A11" s="11"/>
      <c r="F11" s="7"/>
    </row>
    <row r="12" spans="1:9" ht="13.5" thickBot="1" x14ac:dyDescent="0.25">
      <c r="A12" s="11"/>
      <c r="F12" s="7"/>
    </row>
    <row r="13" spans="1:9" ht="49.5" customHeight="1" thickBot="1" x14ac:dyDescent="0.25">
      <c r="B13" s="2"/>
      <c r="C13" s="15" t="s">
        <v>28</v>
      </c>
      <c r="F13" s="7"/>
    </row>
    <row r="14" spans="1:9" x14ac:dyDescent="0.2">
      <c r="B14" s="2"/>
      <c r="D14" s="2"/>
      <c r="F14" s="7"/>
    </row>
    <row r="15" spans="1:9" ht="13.5" thickBot="1" x14ac:dyDescent="0.25">
      <c r="A15" s="11"/>
      <c r="B15" s="2"/>
      <c r="F15" s="7"/>
    </row>
    <row r="16" spans="1:9" ht="30.75" customHeight="1" x14ac:dyDescent="0.2">
      <c r="B16" s="2"/>
      <c r="C16" s="16" t="s">
        <v>114</v>
      </c>
      <c r="F16" s="7"/>
      <c r="I16" s="1" t="s">
        <v>22</v>
      </c>
    </row>
    <row r="17" spans="1:9" ht="33" customHeight="1" x14ac:dyDescent="0.2">
      <c r="B17" s="2"/>
      <c r="C17" s="17" t="s">
        <v>65</v>
      </c>
      <c r="F17" s="7"/>
    </row>
    <row r="18" spans="1:9" ht="31.5" customHeight="1" x14ac:dyDescent="0.2">
      <c r="B18" s="2"/>
      <c r="C18" s="18" t="s">
        <v>1</v>
      </c>
      <c r="D18" s="2"/>
      <c r="F18" s="7"/>
    </row>
    <row r="19" spans="1:9" ht="33" customHeight="1" x14ac:dyDescent="0.2">
      <c r="B19" s="2"/>
      <c r="C19" s="18" t="s">
        <v>148</v>
      </c>
      <c r="F19" s="7"/>
    </row>
    <row r="20" spans="1:9" ht="45" customHeight="1" x14ac:dyDescent="0.2">
      <c r="B20" s="2"/>
      <c r="C20" s="18" t="s">
        <v>149</v>
      </c>
      <c r="F20" s="7"/>
    </row>
    <row r="21" spans="1:9" ht="42.75" customHeight="1" x14ac:dyDescent="0.2">
      <c r="B21" s="2"/>
      <c r="C21" s="19" t="s">
        <v>152</v>
      </c>
      <c r="D21" s="2"/>
      <c r="F21" s="7"/>
    </row>
    <row r="22" spans="1:9" x14ac:dyDescent="0.2">
      <c r="B22" s="2"/>
      <c r="C22" s="20"/>
      <c r="F22" s="7"/>
    </row>
    <row r="23" spans="1:9" x14ac:dyDescent="0.2">
      <c r="B23" s="2"/>
      <c r="C23" s="21" t="s">
        <v>2</v>
      </c>
      <c r="D23" s="2"/>
      <c r="F23" s="7"/>
    </row>
    <row r="24" spans="1:9" ht="30" customHeight="1" x14ac:dyDescent="0.2">
      <c r="B24" s="2"/>
      <c r="C24" s="22" t="s">
        <v>151</v>
      </c>
      <c r="D24" s="2"/>
      <c r="F24" s="7"/>
    </row>
    <row r="25" spans="1:9" ht="199.5" customHeight="1" x14ac:dyDescent="0.2">
      <c r="B25" s="2"/>
      <c r="C25" s="19" t="s">
        <v>150</v>
      </c>
      <c r="D25" s="2"/>
      <c r="F25" s="7"/>
    </row>
    <row r="26" spans="1:9" ht="47.25" customHeight="1" x14ac:dyDescent="0.2">
      <c r="B26" s="2"/>
      <c r="C26" s="19" t="s">
        <v>163</v>
      </c>
      <c r="D26" s="2"/>
      <c r="F26" s="7"/>
      <c r="I26" s="10"/>
    </row>
    <row r="27" spans="1:9" ht="159.75" customHeight="1" thickBot="1" x14ac:dyDescent="0.25">
      <c r="B27" s="2"/>
      <c r="C27" s="23" t="s">
        <v>115</v>
      </c>
      <c r="D27" s="2"/>
      <c r="F27" s="7"/>
    </row>
    <row r="28" spans="1:9" x14ac:dyDescent="0.2">
      <c r="F28" s="7"/>
    </row>
    <row r="29" spans="1:9" x14ac:dyDescent="0.2">
      <c r="F29" s="7"/>
    </row>
    <row r="30" spans="1:9" x14ac:dyDescent="0.2">
      <c r="A30" s="7"/>
      <c r="B30" s="7"/>
      <c r="C30" s="7"/>
      <c r="D30" s="7"/>
      <c r="E30" s="7"/>
      <c r="F30" s="7"/>
    </row>
  </sheetData>
  <sheetProtection algorithmName="SHA-512" hashValue="6K/vLQo/8eYgIANZB47cdMs2CRyIpHV1xJbmRJp28Z0zTtXdHhu9mE2mws7KcyqZymAuPlVGCwPT+UwRtJihrQ==" saltValue="iJ1Xx8iheSJZea4y3k3JOw==" spinCount="100000" sheet="1" objects="1" scenarios="1"/>
  <pageMargins left="0.7" right="0.7" top="0.75" bottom="0.75" header="0.3" footer="0.3"/>
  <pageSetup paperSize="9" scale="81"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4698AB9-A20A-432F-B1D9-714E4CBE017D}">
  <sheetPr>
    <pageSetUpPr fitToPage="1"/>
  </sheetPr>
  <dimension ref="A1:AD30"/>
  <sheetViews>
    <sheetView showGridLines="0" zoomScale="85" zoomScaleNormal="85" workbookViewId="0">
      <selection activeCell="F26" sqref="F26"/>
    </sheetView>
  </sheetViews>
  <sheetFormatPr defaultRowHeight="12.75" x14ac:dyDescent="0.2"/>
  <cols>
    <col min="1" max="2" width="2.7109375" style="3" customWidth="1"/>
    <col min="3" max="3" width="40.5703125" style="3" customWidth="1"/>
    <col min="4" max="8" width="25.7109375" style="3" customWidth="1"/>
    <col min="9" max="9" width="15.7109375" style="3" customWidth="1"/>
    <col min="10" max="14" width="18" style="3" customWidth="1"/>
    <col min="15" max="17" width="17.28515625" style="3" customWidth="1"/>
    <col min="18" max="20" width="2.7109375" style="3" customWidth="1"/>
    <col min="21" max="21" width="10.140625" style="3" bestFit="1" customWidth="1"/>
    <col min="22" max="22" width="46.28515625" style="3" customWidth="1"/>
    <col min="23" max="16384" width="9.140625" style="3"/>
  </cols>
  <sheetData>
    <row r="1" spans="2:23" x14ac:dyDescent="0.2">
      <c r="T1" s="8"/>
    </row>
    <row r="2" spans="2:23" ht="12.75" customHeight="1" thickBot="1" x14ac:dyDescent="0.25">
      <c r="D2" s="24"/>
      <c r="E2" s="24"/>
      <c r="F2" s="24"/>
      <c r="G2" s="24"/>
      <c r="H2" s="24"/>
      <c r="I2" s="24"/>
      <c r="J2" s="24"/>
      <c r="K2" s="24"/>
      <c r="L2" s="24"/>
      <c r="M2" s="24"/>
      <c r="N2" s="24"/>
      <c r="O2" s="24"/>
      <c r="P2" s="24"/>
      <c r="Q2" s="24"/>
      <c r="T2" s="8"/>
    </row>
    <row r="3" spans="2:23" ht="49.5" customHeight="1" thickBot="1" x14ac:dyDescent="0.25">
      <c r="C3" s="112" t="s">
        <v>66</v>
      </c>
      <c r="D3" s="113"/>
      <c r="E3" s="113"/>
      <c r="F3" s="113"/>
      <c r="G3" s="113"/>
      <c r="H3" s="113"/>
      <c r="I3" s="113"/>
      <c r="J3" s="113"/>
      <c r="K3" s="113"/>
      <c r="L3" s="113"/>
      <c r="M3" s="113"/>
      <c r="N3" s="113"/>
      <c r="O3" s="113"/>
      <c r="P3" s="113"/>
      <c r="Q3" s="114"/>
      <c r="T3" s="8"/>
    </row>
    <row r="4" spans="2:23" ht="12.75" customHeight="1" x14ac:dyDescent="0.2">
      <c r="C4" s="115"/>
      <c r="D4" s="115"/>
      <c r="E4" s="115"/>
      <c r="F4" s="115"/>
      <c r="G4" s="115"/>
      <c r="H4" s="115"/>
      <c r="I4" s="115"/>
      <c r="J4" s="115"/>
      <c r="K4" s="115"/>
      <c r="L4" s="115"/>
      <c r="M4" s="115"/>
      <c r="N4" s="115"/>
      <c r="O4" s="115"/>
      <c r="P4" s="115"/>
      <c r="Q4" s="115"/>
      <c r="T4" s="8"/>
    </row>
    <row r="5" spans="2:23" ht="12.75" customHeight="1" thickBot="1" x14ac:dyDescent="0.25">
      <c r="C5" s="25"/>
      <c r="D5" s="25"/>
      <c r="E5" s="25"/>
      <c r="F5" s="25"/>
      <c r="G5" s="25"/>
      <c r="H5" s="25"/>
      <c r="I5" s="25"/>
      <c r="J5" s="25"/>
      <c r="K5" s="25"/>
      <c r="L5" s="25"/>
      <c r="M5" s="25"/>
      <c r="N5" s="25"/>
      <c r="O5" s="25"/>
      <c r="P5" s="26"/>
      <c r="Q5" s="26"/>
      <c r="T5" s="8"/>
    </row>
    <row r="6" spans="2:23" s="1" customFormat="1" ht="15" customHeight="1" thickBot="1" x14ac:dyDescent="0.25">
      <c r="C6" s="27" t="s">
        <v>3</v>
      </c>
      <c r="D6" s="28"/>
      <c r="E6" s="28"/>
      <c r="F6" s="28"/>
      <c r="G6" s="28"/>
      <c r="H6" s="28"/>
      <c r="I6" s="28"/>
      <c r="J6" s="28"/>
      <c r="K6" s="28"/>
      <c r="L6" s="28"/>
      <c r="M6" s="28"/>
      <c r="N6" s="28"/>
      <c r="O6" s="29"/>
      <c r="P6" s="3"/>
      <c r="Q6" s="3"/>
      <c r="T6" s="8"/>
    </row>
    <row r="7" spans="2:23" s="1" customFormat="1" ht="24.95" customHeight="1" thickBot="1" x14ac:dyDescent="0.25">
      <c r="C7" s="30" t="s">
        <v>4</v>
      </c>
      <c r="D7" s="109" t="s">
        <v>5</v>
      </c>
      <c r="E7" s="110"/>
      <c r="F7" s="110"/>
      <c r="G7" s="110"/>
      <c r="H7" s="110"/>
      <c r="I7" s="110"/>
      <c r="J7" s="110"/>
      <c r="K7" s="110"/>
      <c r="L7" s="110"/>
      <c r="M7" s="110"/>
      <c r="N7" s="110"/>
      <c r="O7" s="111"/>
      <c r="P7" s="3"/>
      <c r="Q7" s="3"/>
      <c r="T7" s="8"/>
    </row>
    <row r="8" spans="2:23" s="1" customFormat="1" ht="24.95" customHeight="1" thickBot="1" x14ac:dyDescent="0.25">
      <c r="C8" s="30" t="s">
        <v>6</v>
      </c>
      <c r="D8" s="109" t="s">
        <v>7</v>
      </c>
      <c r="E8" s="110"/>
      <c r="F8" s="110"/>
      <c r="G8" s="110"/>
      <c r="H8" s="110"/>
      <c r="I8" s="110"/>
      <c r="J8" s="110"/>
      <c r="K8" s="110"/>
      <c r="L8" s="110"/>
      <c r="M8" s="110"/>
      <c r="N8" s="110"/>
      <c r="O8" s="111"/>
      <c r="P8" s="3"/>
      <c r="Q8" s="3"/>
      <c r="R8" s="2"/>
      <c r="T8" s="8"/>
    </row>
    <row r="9" spans="2:23" s="1" customFormat="1" ht="24.95" customHeight="1" thickBot="1" x14ac:dyDescent="0.25">
      <c r="C9" s="30" t="s">
        <v>8</v>
      </c>
      <c r="D9" s="109" t="s">
        <v>9</v>
      </c>
      <c r="E9" s="110"/>
      <c r="F9" s="110"/>
      <c r="G9" s="110"/>
      <c r="H9" s="110"/>
      <c r="I9" s="110"/>
      <c r="J9" s="110"/>
      <c r="K9" s="110"/>
      <c r="L9" s="110"/>
      <c r="M9" s="110"/>
      <c r="N9" s="110"/>
      <c r="O9" s="111"/>
      <c r="P9" s="3"/>
      <c r="Q9" s="3"/>
      <c r="R9" s="2"/>
      <c r="T9" s="8"/>
    </row>
    <row r="10" spans="2:23" s="1" customFormat="1" ht="24.95" customHeight="1" thickBot="1" x14ac:dyDescent="0.25">
      <c r="C10" s="30" t="s">
        <v>0</v>
      </c>
      <c r="D10" s="109" t="s">
        <v>10</v>
      </c>
      <c r="E10" s="110"/>
      <c r="F10" s="110"/>
      <c r="G10" s="110"/>
      <c r="H10" s="110"/>
      <c r="I10" s="110"/>
      <c r="J10" s="110"/>
      <c r="K10" s="110"/>
      <c r="L10" s="110"/>
      <c r="M10" s="110"/>
      <c r="N10" s="110"/>
      <c r="O10" s="111"/>
      <c r="P10" s="3"/>
      <c r="Q10" s="3"/>
      <c r="R10" s="2"/>
      <c r="T10" s="8"/>
    </row>
    <row r="11" spans="2:23" s="1" customFormat="1" ht="13.5" customHeight="1" thickBot="1" x14ac:dyDescent="0.25">
      <c r="C11" s="31"/>
      <c r="D11" s="32"/>
      <c r="E11" s="32"/>
      <c r="F11" s="32"/>
      <c r="G11" s="32"/>
      <c r="H11" s="32"/>
      <c r="I11" s="32"/>
      <c r="J11" s="32"/>
      <c r="K11" s="32"/>
      <c r="L11" s="32"/>
      <c r="M11" s="32"/>
      <c r="N11" s="32"/>
      <c r="O11" s="33"/>
      <c r="P11" s="3"/>
      <c r="Q11" s="3"/>
      <c r="R11" s="3"/>
      <c r="S11" s="3"/>
      <c r="T11" s="8"/>
      <c r="U11" s="3"/>
      <c r="V11" s="3"/>
      <c r="W11" s="2"/>
    </row>
    <row r="12" spans="2:23" ht="12.75" customHeight="1" x14ac:dyDescent="0.2">
      <c r="T12" s="7"/>
    </row>
    <row r="13" spans="2:23" ht="12.75" customHeight="1" thickBot="1" x14ac:dyDescent="0.25">
      <c r="B13" s="34"/>
      <c r="T13" s="7"/>
    </row>
    <row r="14" spans="2:23" ht="12.75" customHeight="1" thickBot="1" x14ac:dyDescent="0.25">
      <c r="B14" s="34"/>
      <c r="C14" s="35" t="s">
        <v>70</v>
      </c>
      <c r="D14" s="36"/>
      <c r="E14" s="36"/>
      <c r="F14" s="36"/>
      <c r="G14" s="36"/>
      <c r="H14" s="36"/>
      <c r="I14" s="36"/>
      <c r="J14" s="36"/>
      <c r="K14" s="36"/>
      <c r="L14" s="36"/>
      <c r="M14" s="36"/>
      <c r="N14" s="36"/>
      <c r="O14" s="36"/>
      <c r="P14" s="36"/>
      <c r="Q14" s="37"/>
      <c r="T14" s="7"/>
    </row>
    <row r="15" spans="2:23" ht="66.75" customHeight="1" thickBot="1" x14ac:dyDescent="0.25">
      <c r="B15" s="34"/>
      <c r="C15" s="107" t="s">
        <v>71</v>
      </c>
      <c r="D15" s="38" t="s">
        <v>67</v>
      </c>
      <c r="E15" s="39"/>
      <c r="F15" s="39"/>
      <c r="G15" s="39"/>
      <c r="H15" s="40"/>
      <c r="I15" s="107" t="s">
        <v>68</v>
      </c>
      <c r="J15" s="38" t="s">
        <v>69</v>
      </c>
      <c r="K15" s="39"/>
      <c r="L15" s="39"/>
      <c r="M15" s="39"/>
      <c r="N15" s="40"/>
      <c r="O15" s="107" t="s">
        <v>162</v>
      </c>
      <c r="P15" s="107" t="s">
        <v>130</v>
      </c>
      <c r="Q15" s="107" t="s">
        <v>133</v>
      </c>
      <c r="T15" s="7"/>
    </row>
    <row r="16" spans="2:23" ht="15.75" customHeight="1" thickBot="1" x14ac:dyDescent="0.25">
      <c r="B16" s="34"/>
      <c r="C16" s="108"/>
      <c r="D16" s="41" t="s">
        <v>91</v>
      </c>
      <c r="E16" s="41" t="s">
        <v>92</v>
      </c>
      <c r="F16" s="41" t="s">
        <v>93</v>
      </c>
      <c r="G16" s="41" t="s">
        <v>94</v>
      </c>
      <c r="H16" s="41" t="s">
        <v>95</v>
      </c>
      <c r="I16" s="108"/>
      <c r="J16" s="41" t="s">
        <v>91</v>
      </c>
      <c r="K16" s="41" t="s">
        <v>92</v>
      </c>
      <c r="L16" s="41" t="s">
        <v>93</v>
      </c>
      <c r="M16" s="41" t="s">
        <v>94</v>
      </c>
      <c r="N16" s="41" t="s">
        <v>95</v>
      </c>
      <c r="O16" s="108"/>
      <c r="P16" s="108"/>
      <c r="Q16" s="108"/>
      <c r="T16" s="7"/>
    </row>
    <row r="17" spans="1:30" ht="12.75" customHeight="1" thickBot="1" x14ac:dyDescent="0.25">
      <c r="B17" s="34"/>
      <c r="C17" s="42" t="s">
        <v>80</v>
      </c>
      <c r="D17" s="50"/>
      <c r="E17" s="50"/>
      <c r="F17" s="50"/>
      <c r="G17" s="50"/>
      <c r="H17" s="50"/>
      <c r="I17" s="51"/>
      <c r="J17" s="50"/>
      <c r="K17" s="50"/>
      <c r="L17" s="50"/>
      <c r="M17" s="50"/>
      <c r="N17" s="50"/>
      <c r="O17" s="51"/>
      <c r="P17" s="43">
        <v>7166</v>
      </c>
      <c r="Q17" s="44">
        <f t="shared" ref="Q17:Q23" si="0">SUM(I17,O17)</f>
        <v>0</v>
      </c>
      <c r="T17" s="7"/>
    </row>
    <row r="18" spans="1:30" ht="12.75" customHeight="1" thickBot="1" x14ac:dyDescent="0.25">
      <c r="B18" s="34"/>
      <c r="C18" s="42" t="s">
        <v>83</v>
      </c>
      <c r="D18" s="50"/>
      <c r="E18" s="50"/>
      <c r="F18" s="50"/>
      <c r="G18" s="50"/>
      <c r="H18" s="50"/>
      <c r="I18" s="51"/>
      <c r="J18" s="50"/>
      <c r="K18" s="50"/>
      <c r="L18" s="50"/>
      <c r="M18" s="50"/>
      <c r="N18" s="50"/>
      <c r="O18" s="51"/>
      <c r="P18" s="43">
        <v>6223</v>
      </c>
      <c r="Q18" s="44">
        <f t="shared" si="0"/>
        <v>0</v>
      </c>
      <c r="T18" s="7"/>
    </row>
    <row r="19" spans="1:30" ht="12.75" customHeight="1" thickBot="1" x14ac:dyDescent="0.25">
      <c r="B19" s="34"/>
      <c r="C19" s="42" t="s">
        <v>85</v>
      </c>
      <c r="D19" s="50"/>
      <c r="E19" s="50"/>
      <c r="F19" s="50"/>
      <c r="G19" s="50"/>
      <c r="H19" s="50"/>
      <c r="I19" s="51"/>
      <c r="J19" s="50"/>
      <c r="K19" s="50"/>
      <c r="L19" s="50"/>
      <c r="M19" s="50"/>
      <c r="N19" s="50"/>
      <c r="O19" s="51"/>
      <c r="P19" s="43">
        <v>2832</v>
      </c>
      <c r="Q19" s="44">
        <f t="shared" si="0"/>
        <v>0</v>
      </c>
      <c r="T19" s="7"/>
    </row>
    <row r="20" spans="1:30" ht="12.75" customHeight="1" thickBot="1" x14ac:dyDescent="0.25">
      <c r="B20" s="34"/>
      <c r="C20" s="45" t="s">
        <v>79</v>
      </c>
      <c r="D20" s="50"/>
      <c r="E20" s="50"/>
      <c r="F20" s="50"/>
      <c r="G20" s="50"/>
      <c r="H20" s="50"/>
      <c r="I20" s="51"/>
      <c r="J20" s="50"/>
      <c r="K20" s="50"/>
      <c r="L20" s="50"/>
      <c r="M20" s="50"/>
      <c r="N20" s="50"/>
      <c r="O20" s="51"/>
      <c r="P20" s="43">
        <v>1558</v>
      </c>
      <c r="Q20" s="44">
        <f t="shared" si="0"/>
        <v>0</v>
      </c>
      <c r="T20" s="7"/>
    </row>
    <row r="21" spans="1:30" ht="12.75" customHeight="1" thickBot="1" x14ac:dyDescent="0.25">
      <c r="B21" s="34"/>
      <c r="C21" s="46" t="s">
        <v>131</v>
      </c>
      <c r="D21" s="50"/>
      <c r="E21" s="50"/>
      <c r="F21" s="50"/>
      <c r="G21" s="50"/>
      <c r="H21" s="50"/>
      <c r="I21" s="51"/>
      <c r="J21" s="50"/>
      <c r="K21" s="50"/>
      <c r="L21" s="50"/>
      <c r="M21" s="50"/>
      <c r="N21" s="50"/>
      <c r="O21" s="51"/>
      <c r="P21" s="43">
        <v>16.3</v>
      </c>
      <c r="Q21" s="44">
        <f t="shared" si="0"/>
        <v>0</v>
      </c>
      <c r="T21" s="7"/>
    </row>
    <row r="22" spans="1:30" ht="12.75" customHeight="1" thickBot="1" x14ac:dyDescent="0.25">
      <c r="B22" s="34"/>
      <c r="C22" s="42" t="s">
        <v>84</v>
      </c>
      <c r="D22" s="50"/>
      <c r="E22" s="50"/>
      <c r="F22" s="50"/>
      <c r="G22" s="50"/>
      <c r="H22" s="50"/>
      <c r="I22" s="51"/>
      <c r="J22" s="50"/>
      <c r="K22" s="50"/>
      <c r="L22" s="50"/>
      <c r="M22" s="50"/>
      <c r="N22" s="50"/>
      <c r="O22" s="51"/>
      <c r="P22" s="43">
        <v>38.619999999999997</v>
      </c>
      <c r="Q22" s="44">
        <f t="shared" si="0"/>
        <v>0</v>
      </c>
      <c r="T22" s="7"/>
    </row>
    <row r="23" spans="1:30" ht="26.25" thickBot="1" x14ac:dyDescent="0.25">
      <c r="B23" s="34"/>
      <c r="C23" s="47" t="s">
        <v>137</v>
      </c>
      <c r="D23" s="50"/>
      <c r="E23" s="50"/>
      <c r="F23" s="50"/>
      <c r="G23" s="50"/>
      <c r="H23" s="50"/>
      <c r="I23" s="51"/>
      <c r="J23" s="50"/>
      <c r="K23" s="50"/>
      <c r="L23" s="50"/>
      <c r="M23" s="50"/>
      <c r="N23" s="50"/>
      <c r="O23" s="51"/>
      <c r="P23" s="43">
        <v>15</v>
      </c>
      <c r="Q23" s="44">
        <f t="shared" si="0"/>
        <v>0</v>
      </c>
      <c r="T23" s="7"/>
    </row>
    <row r="24" spans="1:30" ht="12.75" customHeight="1" thickBot="1" x14ac:dyDescent="0.25">
      <c r="B24" s="34"/>
      <c r="C24" s="48" t="s">
        <v>49</v>
      </c>
      <c r="D24" s="36"/>
      <c r="E24" s="36"/>
      <c r="F24" s="36"/>
      <c r="G24" s="36"/>
      <c r="H24" s="36"/>
      <c r="I24" s="36"/>
      <c r="J24" s="36"/>
      <c r="K24" s="36"/>
      <c r="L24" s="36"/>
      <c r="M24" s="36"/>
      <c r="N24" s="36"/>
      <c r="O24" s="36"/>
      <c r="P24" s="36"/>
      <c r="Q24" s="49">
        <f>SUMPRODUCT(P17:P23,Q17:Q23)/SUM(P17:P23)</f>
        <v>0</v>
      </c>
      <c r="T24" s="7"/>
    </row>
    <row r="25" spans="1:30" ht="12.75" customHeight="1" x14ac:dyDescent="0.2">
      <c r="B25" s="34"/>
      <c r="T25" s="7"/>
    </row>
    <row r="26" spans="1:30" ht="12.75" customHeight="1" x14ac:dyDescent="0.2">
      <c r="B26" s="34"/>
      <c r="T26" s="7"/>
    </row>
    <row r="27" spans="1:30" x14ac:dyDescent="0.2">
      <c r="A27" s="7"/>
      <c r="B27" s="7"/>
      <c r="C27" s="7"/>
      <c r="D27" s="7"/>
      <c r="E27" s="7"/>
      <c r="F27" s="7"/>
      <c r="G27" s="7"/>
      <c r="H27" s="7"/>
      <c r="I27" s="7"/>
      <c r="J27" s="7"/>
      <c r="K27" s="7"/>
      <c r="L27" s="7"/>
      <c r="M27" s="7"/>
      <c r="N27" s="7"/>
      <c r="O27" s="7"/>
      <c r="P27" s="7"/>
      <c r="Q27" s="7"/>
      <c r="R27" s="7"/>
      <c r="S27" s="7"/>
      <c r="T27" s="7"/>
    </row>
    <row r="28" spans="1:30" x14ac:dyDescent="0.2">
      <c r="Q28" s="1"/>
    </row>
    <row r="30" spans="1:30" ht="15" x14ac:dyDescent="0.25">
      <c r="AD30"/>
    </row>
  </sheetData>
  <sheetProtection algorithmName="SHA-512" hashValue="HXiHcvm0xzvTB/Bbld6bM5s8feleHfbUKjKMnyeYpDcR0rlqdkomAo/6G7pLC6f7J1ufP69QoL/I11H2f7q56g==" saltValue="rWAuOOMw73it6f3wDYgqrA==" spinCount="100000" sheet="1" objects="1" scenarios="1"/>
  <protectedRanges>
    <protectedRange sqref="D7:H10 J7:Q10" name="gegevens_1_2"/>
    <protectedRange sqref="D11:H11 J11:S11 U11" name="gegevens_1_2_1"/>
  </protectedRanges>
  <mergeCells count="11">
    <mergeCell ref="I15:I16"/>
    <mergeCell ref="O15:O16"/>
    <mergeCell ref="D10:O10"/>
    <mergeCell ref="C3:Q3"/>
    <mergeCell ref="C4:Q4"/>
    <mergeCell ref="D7:O7"/>
    <mergeCell ref="D8:O8"/>
    <mergeCell ref="D9:O9"/>
    <mergeCell ref="P15:P16"/>
    <mergeCell ref="Q15:Q16"/>
    <mergeCell ref="C15:C16"/>
  </mergeCells>
  <pageMargins left="0.70866141732283472" right="0.70866141732283472" top="1.1417322834645669" bottom="1.04" header="0.31496062992125984" footer="0.31496062992125984"/>
  <pageSetup paperSize="8" scale="38"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F5DFC4-B457-40B8-B40B-2EBF81D6C910}">
  <sheetPr>
    <pageSetUpPr fitToPage="1"/>
  </sheetPr>
  <dimension ref="A1:U108"/>
  <sheetViews>
    <sheetView showGridLines="0" zoomScale="85" zoomScaleNormal="85" workbookViewId="0">
      <selection activeCell="C3" sqref="C3:R3"/>
    </sheetView>
  </sheetViews>
  <sheetFormatPr defaultRowHeight="12.75" x14ac:dyDescent="0.2"/>
  <cols>
    <col min="1" max="2" width="2.7109375" style="3" customWidth="1"/>
    <col min="3" max="3" width="45.140625" style="3" customWidth="1"/>
    <col min="4" max="4" width="42" style="3" customWidth="1"/>
    <col min="5" max="5" width="17.5703125" style="3" customWidth="1"/>
    <col min="6" max="6" width="18" style="3" customWidth="1"/>
    <col min="7" max="7" width="19.140625" style="3" customWidth="1"/>
    <col min="8" max="8" width="20" style="3" customWidth="1"/>
    <col min="9" max="9" width="17.28515625" style="3" customWidth="1"/>
    <col min="10" max="16" width="15.7109375" style="3" customWidth="1"/>
    <col min="17" max="17" width="22.42578125" style="3" customWidth="1"/>
    <col min="18" max="18" width="15.7109375" style="3" customWidth="1"/>
    <col min="19" max="21" width="2.7109375" style="3" customWidth="1"/>
    <col min="22" max="22" width="13.85546875" style="3" customWidth="1"/>
    <col min="23" max="16384" width="9.140625" style="3"/>
  </cols>
  <sheetData>
    <row r="1" spans="3:21" x14ac:dyDescent="0.2">
      <c r="U1" s="8"/>
    </row>
    <row r="2" spans="3:21" ht="12.75" customHeight="1" thickBot="1" x14ac:dyDescent="0.25">
      <c r="D2" s="24"/>
      <c r="E2" s="24"/>
      <c r="F2" s="24"/>
      <c r="G2" s="24"/>
      <c r="H2" s="24"/>
      <c r="I2" s="24"/>
      <c r="J2" s="24"/>
      <c r="K2" s="24"/>
      <c r="L2" s="24"/>
      <c r="M2" s="24"/>
      <c r="N2" s="24"/>
      <c r="O2" s="24"/>
      <c r="P2" s="24"/>
      <c r="Q2" s="24"/>
      <c r="R2" s="24"/>
      <c r="U2" s="8"/>
    </row>
    <row r="3" spans="3:21" ht="49.5" customHeight="1" thickBot="1" x14ac:dyDescent="0.25">
      <c r="C3" s="112" t="s">
        <v>29</v>
      </c>
      <c r="D3" s="113"/>
      <c r="E3" s="113"/>
      <c r="F3" s="113"/>
      <c r="G3" s="113"/>
      <c r="H3" s="113"/>
      <c r="I3" s="113"/>
      <c r="J3" s="113"/>
      <c r="K3" s="113"/>
      <c r="L3" s="113"/>
      <c r="M3" s="113"/>
      <c r="N3" s="113"/>
      <c r="O3" s="113"/>
      <c r="P3" s="113"/>
      <c r="Q3" s="113"/>
      <c r="R3" s="113"/>
      <c r="U3" s="8"/>
    </row>
    <row r="4" spans="3:21" ht="12.75" customHeight="1" x14ac:dyDescent="0.2">
      <c r="C4" s="115"/>
      <c r="D4" s="115"/>
      <c r="E4" s="115"/>
      <c r="F4" s="115"/>
      <c r="G4" s="115"/>
      <c r="H4" s="115"/>
      <c r="I4" s="115"/>
      <c r="J4" s="115"/>
      <c r="K4" s="115"/>
      <c r="L4" s="115"/>
      <c r="M4" s="115"/>
      <c r="N4" s="115"/>
      <c r="O4" s="115"/>
      <c r="P4" s="115"/>
      <c r="Q4" s="115"/>
      <c r="R4" s="115"/>
      <c r="U4" s="8"/>
    </row>
    <row r="5" spans="3:21" ht="12.75" customHeight="1" thickBot="1" x14ac:dyDescent="0.25">
      <c r="C5" s="25"/>
      <c r="D5" s="25"/>
      <c r="E5" s="25"/>
      <c r="F5" s="25"/>
      <c r="G5" s="25"/>
      <c r="H5" s="26"/>
      <c r="I5" s="26"/>
      <c r="J5" s="26"/>
      <c r="K5" s="26"/>
      <c r="L5" s="26"/>
      <c r="M5" s="26"/>
      <c r="N5" s="26"/>
      <c r="O5" s="26"/>
      <c r="P5" s="26"/>
      <c r="Q5" s="26"/>
      <c r="R5" s="26"/>
      <c r="U5" s="8"/>
    </row>
    <row r="6" spans="3:21" s="1" customFormat="1" ht="15" customHeight="1" thickBot="1" x14ac:dyDescent="0.25">
      <c r="C6" s="27" t="s">
        <v>3</v>
      </c>
      <c r="D6" s="28"/>
      <c r="E6" s="28"/>
      <c r="F6" s="28"/>
      <c r="G6" s="29"/>
      <c r="H6" s="3"/>
      <c r="I6" s="3"/>
      <c r="J6" s="3"/>
      <c r="K6" s="3"/>
      <c r="L6" s="3"/>
      <c r="M6" s="3"/>
      <c r="N6" s="3"/>
      <c r="O6" s="3"/>
      <c r="P6" s="3"/>
      <c r="Q6" s="3"/>
      <c r="R6" s="3"/>
      <c r="U6" s="8"/>
    </row>
    <row r="7" spans="3:21" s="1" customFormat="1" ht="24.95" customHeight="1" thickBot="1" x14ac:dyDescent="0.25">
      <c r="C7" s="30" t="s">
        <v>4</v>
      </c>
      <c r="D7" s="109" t="s">
        <v>5</v>
      </c>
      <c r="E7" s="110"/>
      <c r="F7" s="110"/>
      <c r="G7" s="111"/>
      <c r="H7" s="3"/>
      <c r="I7" s="3"/>
      <c r="J7" s="3"/>
      <c r="K7" s="3"/>
      <c r="L7" s="3"/>
      <c r="M7" s="3"/>
      <c r="N7" s="3"/>
      <c r="O7" s="3"/>
      <c r="P7" s="3"/>
      <c r="Q7" s="3"/>
      <c r="R7" s="3"/>
      <c r="U7" s="8"/>
    </row>
    <row r="8" spans="3:21" s="1" customFormat="1" ht="24.95" customHeight="1" thickBot="1" x14ac:dyDescent="0.25">
      <c r="C8" s="30" t="s">
        <v>6</v>
      </c>
      <c r="D8" s="109" t="s">
        <v>7</v>
      </c>
      <c r="E8" s="110"/>
      <c r="F8" s="110"/>
      <c r="G8" s="111"/>
      <c r="H8" s="3"/>
      <c r="I8" s="3"/>
      <c r="J8" s="3"/>
      <c r="K8" s="3"/>
      <c r="L8" s="3"/>
      <c r="M8" s="3"/>
      <c r="N8" s="3"/>
      <c r="O8" s="3"/>
      <c r="P8" s="3"/>
      <c r="Q8" s="3"/>
      <c r="R8" s="3"/>
      <c r="S8" s="2"/>
      <c r="U8" s="8"/>
    </row>
    <row r="9" spans="3:21" s="1" customFormat="1" ht="24.95" customHeight="1" thickBot="1" x14ac:dyDescent="0.25">
      <c r="C9" s="30" t="s">
        <v>8</v>
      </c>
      <c r="D9" s="109" t="s">
        <v>9</v>
      </c>
      <c r="E9" s="110"/>
      <c r="F9" s="110"/>
      <c r="G9" s="111"/>
      <c r="H9" s="3"/>
      <c r="I9" s="3"/>
      <c r="J9" s="3"/>
      <c r="K9" s="3"/>
      <c r="L9" s="3"/>
      <c r="M9" s="3"/>
      <c r="N9" s="3"/>
      <c r="O9" s="3"/>
      <c r="P9" s="3"/>
      <c r="Q9" s="3"/>
      <c r="R9" s="3"/>
      <c r="S9" s="2"/>
      <c r="U9" s="8"/>
    </row>
    <row r="10" spans="3:21" s="1" customFormat="1" ht="24.95" customHeight="1" thickBot="1" x14ac:dyDescent="0.25">
      <c r="C10" s="30" t="s">
        <v>0</v>
      </c>
      <c r="D10" s="109" t="s">
        <v>10</v>
      </c>
      <c r="E10" s="110"/>
      <c r="F10" s="110"/>
      <c r="G10" s="111"/>
      <c r="H10" s="3"/>
      <c r="I10" s="3"/>
      <c r="J10" s="3"/>
      <c r="K10" s="3"/>
      <c r="L10" s="3"/>
      <c r="M10" s="3"/>
      <c r="N10" s="3"/>
      <c r="O10" s="3"/>
      <c r="P10" s="3"/>
      <c r="Q10" s="3"/>
      <c r="R10" s="3"/>
      <c r="S10" s="2"/>
      <c r="U10" s="8"/>
    </row>
    <row r="11" spans="3:21" s="1" customFormat="1" ht="13.5" customHeight="1" thickBot="1" x14ac:dyDescent="0.25">
      <c r="C11" s="31"/>
      <c r="D11" s="32"/>
      <c r="E11" s="32"/>
      <c r="F11" s="32"/>
      <c r="G11" s="33"/>
      <c r="H11" s="3"/>
      <c r="I11" s="3"/>
      <c r="J11" s="3"/>
      <c r="K11" s="3"/>
      <c r="L11" s="3"/>
      <c r="M11" s="3"/>
      <c r="N11" s="3"/>
      <c r="O11" s="3"/>
      <c r="P11" s="3"/>
      <c r="Q11" s="3"/>
      <c r="R11" s="3"/>
      <c r="S11" s="2"/>
      <c r="U11" s="8"/>
    </row>
    <row r="12" spans="3:21" ht="12.75" customHeight="1" x14ac:dyDescent="0.2">
      <c r="U12" s="7"/>
    </row>
    <row r="13" spans="3:21" ht="12.75" customHeight="1" thickBot="1" x14ac:dyDescent="0.25">
      <c r="U13" s="7"/>
    </row>
    <row r="14" spans="3:21" ht="21.75" thickBot="1" x14ac:dyDescent="0.25">
      <c r="C14" s="52" t="s">
        <v>11</v>
      </c>
      <c r="D14" s="53"/>
      <c r="E14" s="53"/>
      <c r="F14" s="36"/>
      <c r="G14" s="36"/>
      <c r="H14" s="36"/>
      <c r="I14" s="36"/>
      <c r="J14" s="36"/>
      <c r="K14" s="36"/>
      <c r="L14" s="36"/>
      <c r="M14" s="36"/>
      <c r="N14" s="36"/>
      <c r="O14" s="36"/>
      <c r="P14" s="36"/>
      <c r="Q14" s="36"/>
      <c r="R14" s="36"/>
      <c r="U14" s="7"/>
    </row>
    <row r="15" spans="3:21" ht="12.75" customHeight="1" x14ac:dyDescent="0.2">
      <c r="R15" s="54"/>
      <c r="U15" s="7"/>
    </row>
    <row r="16" spans="3:21" ht="12.75" customHeight="1" thickBot="1" x14ac:dyDescent="0.25">
      <c r="R16" s="54"/>
      <c r="U16" s="7"/>
    </row>
    <row r="17" spans="3:21" ht="64.5" thickBot="1" x14ac:dyDescent="0.25">
      <c r="C17" s="55" t="s">
        <v>16</v>
      </c>
      <c r="D17" s="56" t="s">
        <v>13</v>
      </c>
      <c r="E17" s="56" t="s">
        <v>23</v>
      </c>
      <c r="F17" s="56" t="s">
        <v>17</v>
      </c>
      <c r="G17" s="56" t="s">
        <v>18</v>
      </c>
      <c r="H17" s="56" t="s">
        <v>24</v>
      </c>
      <c r="I17" s="56" t="s">
        <v>35</v>
      </c>
      <c r="J17" s="56" t="s">
        <v>107</v>
      </c>
      <c r="K17" s="56" t="s">
        <v>90</v>
      </c>
      <c r="L17" s="56" t="s">
        <v>25</v>
      </c>
      <c r="M17" s="56" t="s">
        <v>26</v>
      </c>
      <c r="N17" s="56" t="s">
        <v>134</v>
      </c>
      <c r="O17" s="56" t="s">
        <v>103</v>
      </c>
      <c r="P17" s="56" t="s">
        <v>105</v>
      </c>
      <c r="Q17" s="56" t="s">
        <v>98</v>
      </c>
      <c r="R17" s="55" t="s">
        <v>15</v>
      </c>
      <c r="U17" s="7"/>
    </row>
    <row r="18" spans="3:21" ht="13.5" customHeight="1" thickBot="1" x14ac:dyDescent="0.25">
      <c r="C18" s="35" t="s">
        <v>30</v>
      </c>
      <c r="D18" s="36"/>
      <c r="E18" s="36"/>
      <c r="F18" s="57"/>
      <c r="G18" s="57"/>
      <c r="H18" s="57"/>
      <c r="I18" s="57"/>
      <c r="J18" s="57"/>
      <c r="K18" s="57"/>
      <c r="L18" s="57"/>
      <c r="M18" s="57"/>
      <c r="N18" s="57"/>
      <c r="O18" s="57"/>
      <c r="P18" s="57"/>
      <c r="Q18" s="57"/>
      <c r="R18" s="58"/>
      <c r="U18" s="7"/>
    </row>
    <row r="19" spans="3:21" ht="13.5" customHeight="1" thickBot="1" x14ac:dyDescent="0.25">
      <c r="C19" s="59" t="s">
        <v>59</v>
      </c>
      <c r="D19" s="60"/>
      <c r="E19" s="60"/>
      <c r="F19" s="61"/>
      <c r="G19" s="61"/>
      <c r="H19" s="61"/>
      <c r="I19" s="61"/>
      <c r="J19" s="61"/>
      <c r="K19" s="61"/>
      <c r="L19" s="61"/>
      <c r="M19" s="61"/>
      <c r="N19" s="61"/>
      <c r="O19" s="61"/>
      <c r="P19" s="61"/>
      <c r="Q19" s="61"/>
      <c r="R19" s="62"/>
      <c r="U19" s="7"/>
    </row>
    <row r="20" spans="3:21" ht="13.5" customHeight="1" thickBot="1" x14ac:dyDescent="0.25">
      <c r="C20" s="42" t="s">
        <v>61</v>
      </c>
      <c r="D20" s="63" t="s">
        <v>34</v>
      </c>
      <c r="E20" s="63" t="s">
        <v>20</v>
      </c>
      <c r="F20" s="64">
        <v>17843</v>
      </c>
      <c r="G20" s="65">
        <f>18603+69</f>
        <v>18672</v>
      </c>
      <c r="H20" s="65"/>
      <c r="I20" s="120">
        <v>7166</v>
      </c>
      <c r="J20" s="64">
        <f>194164+574</f>
        <v>194738</v>
      </c>
      <c r="K20" s="66"/>
      <c r="L20" s="66"/>
      <c r="M20" s="5"/>
      <c r="N20" s="67"/>
      <c r="O20" s="68"/>
      <c r="P20" s="68"/>
      <c r="Q20" s="67" t="s">
        <v>99</v>
      </c>
      <c r="R20" s="69">
        <f>IFERROR(J20*M20,0)</f>
        <v>0</v>
      </c>
      <c r="U20" s="7"/>
    </row>
    <row r="21" spans="3:21" ht="102.75" customHeight="1" thickBot="1" x14ac:dyDescent="0.25">
      <c r="C21" s="42" t="s">
        <v>60</v>
      </c>
      <c r="D21" s="63" t="s">
        <v>36</v>
      </c>
      <c r="E21" s="63" t="s">
        <v>122</v>
      </c>
      <c r="F21" s="70"/>
      <c r="G21" s="65">
        <v>216</v>
      </c>
      <c r="H21" s="65"/>
      <c r="I21" s="121"/>
      <c r="J21" s="123">
        <v>11925</v>
      </c>
      <c r="K21" s="66"/>
      <c r="L21" s="66"/>
      <c r="M21" s="5"/>
      <c r="N21" s="67"/>
      <c r="O21" s="67"/>
      <c r="P21" s="67"/>
      <c r="Q21" s="67" t="s">
        <v>99</v>
      </c>
      <c r="R21" s="71">
        <f>IFERROR(M21*J21*(G21/SUM($G$21:$G$22)),0)</f>
        <v>0</v>
      </c>
      <c r="U21" s="7"/>
    </row>
    <row r="22" spans="3:21" ht="15.75" customHeight="1" thickBot="1" x14ac:dyDescent="0.25">
      <c r="C22" s="42" t="s">
        <v>60</v>
      </c>
      <c r="D22" s="72" t="s">
        <v>37</v>
      </c>
      <c r="E22" s="63" t="s">
        <v>122</v>
      </c>
      <c r="F22" s="70"/>
      <c r="G22" s="65">
        <v>11</v>
      </c>
      <c r="H22" s="65"/>
      <c r="I22" s="121"/>
      <c r="J22" s="124"/>
      <c r="K22" s="66"/>
      <c r="L22" s="66"/>
      <c r="M22" s="5"/>
      <c r="N22" s="67"/>
      <c r="O22" s="67"/>
      <c r="P22" s="67"/>
      <c r="Q22" s="67" t="s">
        <v>99</v>
      </c>
      <c r="R22" s="71">
        <f>IFERROR(M22*J21*(G22/SUM($G$21:$G$22)),0)</f>
        <v>0</v>
      </c>
      <c r="U22" s="7"/>
    </row>
    <row r="23" spans="3:21" ht="13.5" customHeight="1" thickBot="1" x14ac:dyDescent="0.25">
      <c r="C23" s="47" t="s">
        <v>118</v>
      </c>
      <c r="D23" s="63" t="s">
        <v>38</v>
      </c>
      <c r="E23" s="63" t="s">
        <v>123</v>
      </c>
      <c r="F23" s="64"/>
      <c r="G23" s="64">
        <v>2</v>
      </c>
      <c r="H23" s="64"/>
      <c r="I23" s="122"/>
      <c r="J23" s="64">
        <f>G23*52*2</f>
        <v>208</v>
      </c>
      <c r="K23" s="66"/>
      <c r="L23" s="66"/>
      <c r="M23" s="5"/>
      <c r="N23" s="67"/>
      <c r="O23" s="68"/>
      <c r="P23" s="68"/>
      <c r="Q23" s="67" t="s">
        <v>99</v>
      </c>
      <c r="R23" s="69">
        <f>IFERROR(M23*J23,0)</f>
        <v>0</v>
      </c>
      <c r="U23" s="7"/>
    </row>
    <row r="24" spans="3:21" ht="13.5" customHeight="1" thickBot="1" x14ac:dyDescent="0.25">
      <c r="C24" s="35" t="s">
        <v>50</v>
      </c>
      <c r="D24" s="36"/>
      <c r="E24" s="36"/>
      <c r="F24" s="73"/>
      <c r="G24" s="73"/>
      <c r="H24" s="73"/>
      <c r="I24" s="73"/>
      <c r="J24" s="73"/>
      <c r="K24" s="74"/>
      <c r="L24" s="74"/>
      <c r="M24" s="74"/>
      <c r="N24" s="74"/>
      <c r="O24" s="74"/>
      <c r="P24" s="74"/>
      <c r="Q24" s="74"/>
      <c r="R24" s="75">
        <f>SUM(R20:R23)</f>
        <v>0</v>
      </c>
      <c r="U24" s="7"/>
    </row>
    <row r="25" spans="3:21" ht="13.5" customHeight="1" thickBot="1" x14ac:dyDescent="0.25">
      <c r="C25" s="38" t="s">
        <v>14</v>
      </c>
      <c r="D25" s="60"/>
      <c r="E25" s="60"/>
      <c r="F25" s="61"/>
      <c r="G25" s="61"/>
      <c r="H25" s="61"/>
      <c r="I25" s="61"/>
      <c r="J25" s="61"/>
      <c r="K25" s="61"/>
      <c r="L25" s="61"/>
      <c r="M25" s="61"/>
      <c r="N25" s="61"/>
      <c r="O25" s="61"/>
      <c r="P25" s="61"/>
      <c r="Q25" s="61"/>
      <c r="R25" s="62"/>
      <c r="U25" s="7"/>
    </row>
    <row r="26" spans="3:21" ht="13.5" customHeight="1" thickBot="1" x14ac:dyDescent="0.25">
      <c r="C26" s="42" t="s">
        <v>40</v>
      </c>
      <c r="D26" s="63" t="s">
        <v>34</v>
      </c>
      <c r="E26" s="63" t="s">
        <v>20</v>
      </c>
      <c r="F26" s="64">
        <v>20953</v>
      </c>
      <c r="G26" s="64">
        <v>22601</v>
      </c>
      <c r="H26" s="64"/>
      <c r="I26" s="120">
        <v>6223</v>
      </c>
      <c r="J26" s="64"/>
      <c r="K26" s="66"/>
      <c r="L26" s="5"/>
      <c r="M26" s="67"/>
      <c r="N26" s="67"/>
      <c r="O26" s="68"/>
      <c r="P26" s="68"/>
      <c r="Q26" s="68" t="s">
        <v>100</v>
      </c>
      <c r="R26" s="69">
        <f>IFERROR(F26*L26*12,0)</f>
        <v>0</v>
      </c>
      <c r="U26" s="7"/>
    </row>
    <row r="27" spans="3:21" ht="13.5" customHeight="1" thickBot="1" x14ac:dyDescent="0.25">
      <c r="C27" s="42" t="s">
        <v>41</v>
      </c>
      <c r="D27" s="72" t="s">
        <v>102</v>
      </c>
      <c r="E27" s="63" t="s">
        <v>21</v>
      </c>
      <c r="F27" s="64"/>
      <c r="G27" s="64">
        <v>144</v>
      </c>
      <c r="H27" s="64"/>
      <c r="I27" s="122"/>
      <c r="J27" s="64">
        <f>52*G27</f>
        <v>7488</v>
      </c>
      <c r="K27" s="66"/>
      <c r="M27" s="5"/>
      <c r="N27" s="67"/>
      <c r="O27" s="68"/>
      <c r="P27" s="68"/>
      <c r="Q27" s="67" t="s">
        <v>99</v>
      </c>
      <c r="R27" s="69">
        <f>IFERROR(J27*M27,0)</f>
        <v>0</v>
      </c>
      <c r="U27" s="7"/>
    </row>
    <row r="28" spans="3:21" ht="13.5" customHeight="1" thickBot="1" x14ac:dyDescent="0.25">
      <c r="C28" s="35" t="s">
        <v>52</v>
      </c>
      <c r="D28" s="36"/>
      <c r="E28" s="36"/>
      <c r="F28" s="73"/>
      <c r="G28" s="73"/>
      <c r="H28" s="73"/>
      <c r="I28" s="73"/>
      <c r="J28" s="73"/>
      <c r="K28" s="74"/>
      <c r="L28" s="74"/>
      <c r="M28" s="74"/>
      <c r="N28" s="74"/>
      <c r="O28" s="74"/>
      <c r="P28" s="74"/>
      <c r="Q28" s="74"/>
      <c r="R28" s="75">
        <f>SUM(R26:R27)</f>
        <v>0</v>
      </c>
      <c r="U28" s="7"/>
    </row>
    <row r="29" spans="3:21" ht="13.5" customHeight="1" thickBot="1" x14ac:dyDescent="0.25">
      <c r="C29" s="38" t="s">
        <v>12</v>
      </c>
      <c r="D29" s="60"/>
      <c r="E29" s="60"/>
      <c r="F29" s="61"/>
      <c r="G29" s="61"/>
      <c r="H29" s="61"/>
      <c r="I29" s="61"/>
      <c r="J29" s="61"/>
      <c r="K29" s="61"/>
      <c r="L29" s="61"/>
      <c r="M29" s="61"/>
      <c r="N29" s="61"/>
      <c r="O29" s="61"/>
      <c r="P29" s="61"/>
      <c r="Q29" s="61"/>
      <c r="R29" s="62"/>
      <c r="U29" s="7"/>
    </row>
    <row r="30" spans="3:21" ht="29.25" customHeight="1" thickBot="1" x14ac:dyDescent="0.25">
      <c r="C30" s="76" t="s">
        <v>42</v>
      </c>
      <c r="D30" s="63" t="s">
        <v>39</v>
      </c>
      <c r="E30" s="63" t="s">
        <v>21</v>
      </c>
      <c r="F30" s="64">
        <v>24865</v>
      </c>
      <c r="G30" s="64"/>
      <c r="H30" s="64"/>
      <c r="I30" s="120">
        <v>1492</v>
      </c>
      <c r="J30" s="64"/>
      <c r="K30" s="66"/>
      <c r="L30" s="4"/>
      <c r="M30" s="77"/>
      <c r="N30" s="77"/>
      <c r="O30" s="78"/>
      <c r="P30" s="78"/>
      <c r="Q30" s="78" t="s">
        <v>100</v>
      </c>
      <c r="R30" s="69">
        <f>IFERROR(F30*L30*12,0)</f>
        <v>0</v>
      </c>
      <c r="U30" s="7"/>
    </row>
    <row r="31" spans="3:21" ht="26.25" thickBot="1" x14ac:dyDescent="0.25">
      <c r="C31" s="76" t="s">
        <v>43</v>
      </c>
      <c r="D31" s="79" t="s">
        <v>48</v>
      </c>
      <c r="E31" s="63" t="s">
        <v>123</v>
      </c>
      <c r="F31" s="70"/>
      <c r="G31" s="70">
        <v>16</v>
      </c>
      <c r="H31" s="70"/>
      <c r="I31" s="121"/>
      <c r="J31" s="65">
        <f>1456-156</f>
        <v>1300</v>
      </c>
      <c r="K31" s="70"/>
      <c r="L31" s="70"/>
      <c r="M31" s="5"/>
      <c r="N31" s="67"/>
      <c r="O31" s="67"/>
      <c r="P31" s="67"/>
      <c r="Q31" s="67" t="s">
        <v>99</v>
      </c>
      <c r="R31" s="71">
        <f>IFERROR(M31*J31,0)</f>
        <v>0</v>
      </c>
      <c r="U31" s="7"/>
    </row>
    <row r="32" spans="3:21" ht="26.25" thickBot="1" x14ac:dyDescent="0.25">
      <c r="C32" s="47" t="s">
        <v>117</v>
      </c>
      <c r="D32" s="63" t="s">
        <v>164</v>
      </c>
      <c r="E32" s="63" t="s">
        <v>116</v>
      </c>
      <c r="F32" s="64"/>
      <c r="G32" s="64">
        <v>1</v>
      </c>
      <c r="H32" s="64"/>
      <c r="I32" s="122"/>
      <c r="J32" s="64">
        <v>26</v>
      </c>
      <c r="K32" s="66"/>
      <c r="L32" s="66"/>
      <c r="M32" s="5"/>
      <c r="N32" s="67"/>
      <c r="O32" s="68"/>
      <c r="P32" s="68"/>
      <c r="Q32" s="67" t="s">
        <v>99</v>
      </c>
      <c r="R32" s="69">
        <f>IFERROR(M32*J32,0)</f>
        <v>0</v>
      </c>
      <c r="U32" s="7"/>
    </row>
    <row r="33" spans="3:21" ht="13.5" customHeight="1" thickBot="1" x14ac:dyDescent="0.25">
      <c r="C33" s="35" t="s">
        <v>53</v>
      </c>
      <c r="D33" s="36"/>
      <c r="E33" s="36"/>
      <c r="F33" s="73"/>
      <c r="G33" s="73"/>
      <c r="H33" s="73"/>
      <c r="I33" s="73"/>
      <c r="J33" s="73"/>
      <c r="K33" s="74"/>
      <c r="L33" s="74"/>
      <c r="M33" s="74"/>
      <c r="N33" s="74"/>
      <c r="O33" s="74"/>
      <c r="P33" s="74"/>
      <c r="Q33" s="74"/>
      <c r="R33" s="75">
        <f>SUM(R30:R32)</f>
        <v>0</v>
      </c>
      <c r="U33" s="7"/>
    </row>
    <row r="34" spans="3:21" ht="13.5" customHeight="1" thickBot="1" x14ac:dyDescent="0.25">
      <c r="C34" s="38" t="s">
        <v>27</v>
      </c>
      <c r="D34" s="60"/>
      <c r="E34" s="60"/>
      <c r="F34" s="61"/>
      <c r="G34" s="61"/>
      <c r="H34" s="61"/>
      <c r="I34" s="61"/>
      <c r="J34" s="61"/>
      <c r="K34" s="61"/>
      <c r="L34" s="61"/>
      <c r="M34" s="61"/>
      <c r="N34" s="61"/>
      <c r="O34" s="61"/>
      <c r="P34" s="61"/>
      <c r="Q34" s="61"/>
      <c r="R34" s="62"/>
      <c r="U34" s="7"/>
    </row>
    <row r="35" spans="3:21" ht="27" customHeight="1" thickBot="1" x14ac:dyDescent="0.25">
      <c r="C35" s="47" t="s">
        <v>45</v>
      </c>
      <c r="D35" s="63" t="s">
        <v>34</v>
      </c>
      <c r="E35" s="63" t="s">
        <v>19</v>
      </c>
      <c r="F35" s="64">
        <v>22143</v>
      </c>
      <c r="G35" s="64">
        <v>21005</v>
      </c>
      <c r="H35" s="64"/>
      <c r="I35" s="80">
        <v>2274.8664000000003</v>
      </c>
      <c r="J35" s="64"/>
      <c r="K35" s="50"/>
      <c r="L35" s="81"/>
      <c r="N35" s="67"/>
      <c r="O35" s="81"/>
      <c r="P35" s="81"/>
      <c r="Q35" s="67" t="s">
        <v>136</v>
      </c>
      <c r="R35" s="69">
        <f>IFERROR(I35*K35,0)</f>
        <v>0</v>
      </c>
      <c r="U35" s="7"/>
    </row>
    <row r="36" spans="3:21" ht="27" customHeight="1" thickBot="1" x14ac:dyDescent="0.25">
      <c r="C36" s="82" t="s">
        <v>46</v>
      </c>
      <c r="D36" s="63" t="s">
        <v>119</v>
      </c>
      <c r="E36" s="63" t="s">
        <v>124</v>
      </c>
      <c r="F36" s="64"/>
      <c r="G36" s="64">
        <v>8</v>
      </c>
      <c r="H36" s="64"/>
      <c r="I36" s="125">
        <v>285.40680000000003</v>
      </c>
      <c r="J36" s="64">
        <v>260</v>
      </c>
      <c r="K36" s="81"/>
      <c r="L36" s="81"/>
      <c r="M36" s="6"/>
      <c r="N36" s="67"/>
      <c r="O36" s="81"/>
      <c r="P36" s="81"/>
      <c r="Q36" s="67" t="s">
        <v>99</v>
      </c>
      <c r="R36" s="71">
        <f>IFERROR(M36*J36,0)</f>
        <v>0</v>
      </c>
      <c r="U36" s="7"/>
    </row>
    <row r="37" spans="3:21" ht="27" customHeight="1" thickBot="1" x14ac:dyDescent="0.25">
      <c r="C37" s="47" t="s">
        <v>46</v>
      </c>
      <c r="D37" s="63" t="s">
        <v>48</v>
      </c>
      <c r="E37" s="63" t="s">
        <v>125</v>
      </c>
      <c r="F37" s="64"/>
      <c r="G37" s="64">
        <v>23</v>
      </c>
      <c r="H37" s="64"/>
      <c r="I37" s="125"/>
      <c r="J37" s="64">
        <v>2647</v>
      </c>
      <c r="K37" s="81"/>
      <c r="L37" s="81"/>
      <c r="M37" s="6"/>
      <c r="N37" s="67"/>
      <c r="O37" s="81"/>
      <c r="P37" s="81"/>
      <c r="Q37" s="67" t="s">
        <v>99</v>
      </c>
      <c r="R37" s="71">
        <f>IFERROR(M37*J37,0)</f>
        <v>0</v>
      </c>
      <c r="U37" s="7"/>
    </row>
    <row r="38" spans="3:21" ht="27" customHeight="1" thickBot="1" x14ac:dyDescent="0.25">
      <c r="C38" s="47" t="s">
        <v>47</v>
      </c>
      <c r="D38" s="63" t="s">
        <v>164</v>
      </c>
      <c r="E38" s="63" t="s">
        <v>116</v>
      </c>
      <c r="F38" s="64"/>
      <c r="G38" s="64">
        <v>1</v>
      </c>
      <c r="H38" s="64"/>
      <c r="I38" s="80">
        <v>271.98680000000002</v>
      </c>
      <c r="J38" s="64">
        <v>52</v>
      </c>
      <c r="K38" s="81"/>
      <c r="L38" s="81"/>
      <c r="M38" s="6"/>
      <c r="N38" s="67"/>
      <c r="O38" s="81"/>
      <c r="P38" s="81"/>
      <c r="Q38" s="67" t="s">
        <v>99</v>
      </c>
      <c r="R38" s="71">
        <f>IFERROR(M38*J38,0)</f>
        <v>0</v>
      </c>
      <c r="U38" s="7"/>
    </row>
    <row r="39" spans="3:21" ht="13.5" customHeight="1" thickBot="1" x14ac:dyDescent="0.25">
      <c r="C39" s="35" t="s">
        <v>54</v>
      </c>
      <c r="D39" s="36"/>
      <c r="E39" s="36"/>
      <c r="F39" s="73"/>
      <c r="G39" s="73"/>
      <c r="H39" s="73"/>
      <c r="I39" s="73"/>
      <c r="J39" s="73"/>
      <c r="K39" s="74"/>
      <c r="L39" s="74"/>
      <c r="M39" s="74"/>
      <c r="N39" s="74"/>
      <c r="O39" s="74"/>
      <c r="P39" s="74"/>
      <c r="Q39" s="74"/>
      <c r="R39" s="75">
        <f>SUM(R35:R38)</f>
        <v>0</v>
      </c>
      <c r="U39" s="7"/>
    </row>
    <row r="40" spans="3:21" ht="13.5" customHeight="1" thickBot="1" x14ac:dyDescent="0.25">
      <c r="C40" s="38" t="s">
        <v>44</v>
      </c>
      <c r="D40" s="60"/>
      <c r="E40" s="60"/>
      <c r="F40" s="61"/>
      <c r="G40" s="61"/>
      <c r="H40" s="61"/>
      <c r="I40" s="61"/>
      <c r="J40" s="61"/>
      <c r="K40" s="61"/>
      <c r="L40" s="61"/>
      <c r="M40" s="61"/>
      <c r="N40" s="61"/>
      <c r="O40" s="61"/>
      <c r="P40" s="61"/>
      <c r="Q40" s="61"/>
      <c r="R40" s="62"/>
      <c r="U40" s="7"/>
    </row>
    <row r="41" spans="3:21" ht="27" customHeight="1" thickBot="1" x14ac:dyDescent="0.25">
      <c r="C41" s="45" t="s">
        <v>81</v>
      </c>
      <c r="D41" s="63" t="s">
        <v>164</v>
      </c>
      <c r="E41" s="63" t="s">
        <v>116</v>
      </c>
      <c r="F41" s="64"/>
      <c r="G41" s="64"/>
      <c r="H41" s="64"/>
      <c r="I41" s="83">
        <v>1331</v>
      </c>
      <c r="J41" s="64">
        <v>52</v>
      </c>
      <c r="K41" s="81"/>
      <c r="L41" s="81"/>
      <c r="M41" s="6"/>
      <c r="N41" s="67"/>
      <c r="O41" s="81"/>
      <c r="P41" s="81"/>
      <c r="Q41" s="67" t="s">
        <v>99</v>
      </c>
      <c r="R41" s="84">
        <f>IFERROR(M41*J41,0)</f>
        <v>0</v>
      </c>
      <c r="U41" s="7"/>
    </row>
    <row r="42" spans="3:21" ht="27" customHeight="1" thickBot="1" x14ac:dyDescent="0.25">
      <c r="C42" s="45" t="s">
        <v>82</v>
      </c>
      <c r="D42" s="63" t="s">
        <v>165</v>
      </c>
      <c r="E42" s="63" t="s">
        <v>87</v>
      </c>
      <c r="F42" s="64"/>
      <c r="G42" s="64"/>
      <c r="H42" s="64"/>
      <c r="I42" s="83">
        <v>227</v>
      </c>
      <c r="J42" s="64">
        <v>1122</v>
      </c>
      <c r="K42" s="81"/>
      <c r="L42" s="81"/>
      <c r="M42" s="81"/>
      <c r="N42" s="67"/>
      <c r="O42" s="5"/>
      <c r="P42" s="68"/>
      <c r="Q42" s="67" t="s">
        <v>104</v>
      </c>
      <c r="R42" s="84">
        <f>IFERROR(J42*O42,0)</f>
        <v>0</v>
      </c>
      <c r="U42" s="7"/>
    </row>
    <row r="43" spans="3:21" ht="13.5" customHeight="1" thickBot="1" x14ac:dyDescent="0.25">
      <c r="C43" s="35" t="s">
        <v>51</v>
      </c>
      <c r="D43" s="36"/>
      <c r="E43" s="36"/>
      <c r="F43" s="73"/>
      <c r="G43" s="73"/>
      <c r="H43" s="73"/>
      <c r="I43" s="73"/>
      <c r="J43" s="73"/>
      <c r="K43" s="74"/>
      <c r="L43" s="74"/>
      <c r="M43" s="74"/>
      <c r="N43" s="74"/>
      <c r="O43" s="74"/>
      <c r="P43" s="74"/>
      <c r="Q43" s="74"/>
      <c r="R43" s="75">
        <f>SUM(R41:R42)</f>
        <v>0</v>
      </c>
      <c r="U43" s="7"/>
    </row>
    <row r="44" spans="3:21" ht="13.5" customHeight="1" thickBot="1" x14ac:dyDescent="0.25">
      <c r="C44" s="38" t="s">
        <v>120</v>
      </c>
      <c r="D44" s="60"/>
      <c r="E44" s="60"/>
      <c r="F44" s="61"/>
      <c r="G44" s="61"/>
      <c r="H44" s="61"/>
      <c r="I44" s="61"/>
      <c r="J44" s="61"/>
      <c r="K44" s="61"/>
      <c r="L44" s="61"/>
      <c r="M44" s="61"/>
      <c r="N44" s="61"/>
      <c r="O44" s="61"/>
      <c r="P44" s="61"/>
      <c r="Q44" s="61"/>
      <c r="R44" s="62"/>
      <c r="U44" s="7"/>
    </row>
    <row r="45" spans="3:21" ht="13.5" customHeight="1" thickBot="1" x14ac:dyDescent="0.25">
      <c r="C45" s="47" t="s">
        <v>138</v>
      </c>
      <c r="D45" s="63"/>
      <c r="E45" s="63" t="s">
        <v>116</v>
      </c>
      <c r="F45" s="64"/>
      <c r="G45" s="64"/>
      <c r="H45" s="64"/>
      <c r="I45" s="83"/>
      <c r="J45" s="64">
        <v>500</v>
      </c>
      <c r="K45" s="66"/>
      <c r="L45" s="66"/>
      <c r="M45" s="66"/>
      <c r="N45" s="66"/>
      <c r="O45" s="5"/>
      <c r="P45" s="68"/>
      <c r="Q45" s="67" t="s">
        <v>104</v>
      </c>
      <c r="R45" s="69">
        <f>IFERROR(J45*O45,0)</f>
        <v>0</v>
      </c>
      <c r="U45" s="7"/>
    </row>
    <row r="46" spans="3:21" ht="13.5" customHeight="1" thickBot="1" x14ac:dyDescent="0.25">
      <c r="C46" s="35" t="s">
        <v>121</v>
      </c>
      <c r="D46" s="36"/>
      <c r="E46" s="36"/>
      <c r="F46" s="73"/>
      <c r="G46" s="73"/>
      <c r="H46" s="73"/>
      <c r="I46" s="73"/>
      <c r="J46" s="73"/>
      <c r="K46" s="74"/>
      <c r="L46" s="74"/>
      <c r="M46" s="74"/>
      <c r="N46" s="74"/>
      <c r="O46" s="74"/>
      <c r="P46" s="74"/>
      <c r="Q46" s="74"/>
      <c r="R46" s="75">
        <f>SUM(R45:R45)</f>
        <v>0</v>
      </c>
      <c r="U46" s="7"/>
    </row>
    <row r="47" spans="3:21" ht="13.5" customHeight="1" thickBot="1" x14ac:dyDescent="0.25">
      <c r="C47" s="38" t="s">
        <v>132</v>
      </c>
      <c r="D47" s="60"/>
      <c r="E47" s="60"/>
      <c r="F47" s="61"/>
      <c r="G47" s="61"/>
      <c r="H47" s="61"/>
      <c r="I47" s="61"/>
      <c r="J47" s="61"/>
      <c r="K47" s="61"/>
      <c r="L47" s="61"/>
      <c r="M47" s="61"/>
      <c r="N47" s="61"/>
      <c r="O47" s="61"/>
      <c r="P47" s="61"/>
      <c r="Q47" s="61"/>
      <c r="R47" s="85"/>
      <c r="U47" s="7"/>
    </row>
    <row r="48" spans="3:21" ht="13.5" thickBot="1" x14ac:dyDescent="0.25">
      <c r="C48" s="46" t="s">
        <v>131</v>
      </c>
      <c r="D48" s="63" t="s">
        <v>101</v>
      </c>
      <c r="E48" s="63" t="s">
        <v>88</v>
      </c>
      <c r="F48" s="86"/>
      <c r="G48" s="86"/>
      <c r="H48" s="87"/>
      <c r="I48" s="83">
        <v>16.3</v>
      </c>
      <c r="J48" s="86">
        <v>331</v>
      </c>
      <c r="K48" s="66"/>
      <c r="L48" s="66"/>
      <c r="O48" s="5"/>
      <c r="P48" s="68"/>
      <c r="Q48" s="67" t="s">
        <v>104</v>
      </c>
      <c r="R48" s="69">
        <f>IFERROR(J48*O48,0)</f>
        <v>0</v>
      </c>
      <c r="U48" s="7"/>
    </row>
    <row r="49" spans="3:21" ht="13.5" customHeight="1" thickBot="1" x14ac:dyDescent="0.25">
      <c r="C49" s="88" t="s">
        <v>127</v>
      </c>
      <c r="D49" s="36"/>
      <c r="E49" s="36"/>
      <c r="F49" s="73"/>
      <c r="G49" s="73"/>
      <c r="H49" s="73"/>
      <c r="I49" s="73"/>
      <c r="J49" s="73"/>
      <c r="K49" s="73"/>
      <c r="L49" s="73"/>
      <c r="M49" s="74"/>
      <c r="N49" s="74"/>
      <c r="O49" s="74"/>
      <c r="P49" s="74"/>
      <c r="Q49" s="74"/>
      <c r="R49" s="75">
        <f>SUM(R48:R48)</f>
        <v>0</v>
      </c>
      <c r="U49" s="7"/>
    </row>
    <row r="50" spans="3:21" ht="13.5" customHeight="1" thickBot="1" x14ac:dyDescent="0.25">
      <c r="C50" s="89" t="s">
        <v>86</v>
      </c>
      <c r="D50" s="60"/>
      <c r="E50" s="60"/>
      <c r="F50" s="61"/>
      <c r="G50" s="61"/>
      <c r="H50" s="61"/>
      <c r="I50" s="61"/>
      <c r="J50" s="61"/>
      <c r="K50" s="61"/>
      <c r="L50" s="61"/>
      <c r="M50" s="61"/>
      <c r="N50" s="61"/>
      <c r="O50" s="61"/>
      <c r="P50" s="61"/>
      <c r="Q50" s="61"/>
      <c r="R50" s="62"/>
      <c r="U50" s="7"/>
    </row>
    <row r="51" spans="3:21" ht="13.5" customHeight="1" thickBot="1" x14ac:dyDescent="0.25">
      <c r="C51" s="90" t="s">
        <v>84</v>
      </c>
      <c r="D51" s="63" t="s">
        <v>89</v>
      </c>
      <c r="E51" s="63"/>
      <c r="F51" s="64"/>
      <c r="G51" s="64"/>
      <c r="H51" s="64"/>
      <c r="I51" s="83">
        <v>38.619999999999997</v>
      </c>
      <c r="J51" s="64"/>
      <c r="K51" s="66"/>
      <c r="L51" s="68"/>
      <c r="M51" s="68"/>
      <c r="N51" s="68"/>
      <c r="O51" s="68"/>
      <c r="P51" s="5"/>
      <c r="Q51" s="67" t="s">
        <v>106</v>
      </c>
      <c r="R51" s="69">
        <f>IFERROR(P51*6,0)</f>
        <v>0</v>
      </c>
      <c r="U51" s="7"/>
    </row>
    <row r="52" spans="3:21" ht="13.5" customHeight="1" thickBot="1" x14ac:dyDescent="0.25">
      <c r="C52" s="35" t="s">
        <v>55</v>
      </c>
      <c r="D52" s="36"/>
      <c r="E52" s="36"/>
      <c r="F52" s="73"/>
      <c r="G52" s="73"/>
      <c r="H52" s="73"/>
      <c r="I52" s="73"/>
      <c r="J52" s="73"/>
      <c r="K52" s="74"/>
      <c r="L52" s="74"/>
      <c r="M52" s="74"/>
      <c r="N52" s="74"/>
      <c r="O52" s="74"/>
      <c r="P52" s="74"/>
      <c r="Q52" s="74"/>
      <c r="R52" s="75">
        <f>SUM(R51:R51)</f>
        <v>0</v>
      </c>
      <c r="U52" s="7"/>
    </row>
    <row r="53" spans="3:21" ht="13.5" customHeight="1" thickBot="1" x14ac:dyDescent="0.25">
      <c r="C53" s="89" t="s">
        <v>161</v>
      </c>
      <c r="D53" s="60"/>
      <c r="E53" s="60"/>
      <c r="F53" s="61"/>
      <c r="G53" s="61"/>
      <c r="H53" s="61"/>
      <c r="I53" s="61"/>
      <c r="J53" s="61"/>
      <c r="K53" s="61"/>
      <c r="L53" s="61"/>
      <c r="M53" s="61"/>
      <c r="N53" s="61"/>
      <c r="O53" s="61"/>
      <c r="P53" s="61"/>
      <c r="Q53" s="61"/>
      <c r="R53" s="62"/>
      <c r="U53" s="7"/>
    </row>
    <row r="54" spans="3:21" ht="26.25" thickBot="1" x14ac:dyDescent="0.25">
      <c r="C54" s="47" t="s">
        <v>140</v>
      </c>
      <c r="D54" s="63"/>
      <c r="E54" s="63" t="s">
        <v>126</v>
      </c>
      <c r="F54" s="64"/>
      <c r="G54" s="64"/>
      <c r="H54" s="64"/>
      <c r="I54" s="91" t="s">
        <v>135</v>
      </c>
      <c r="J54" s="64">
        <v>53</v>
      </c>
      <c r="K54" s="66"/>
      <c r="L54" s="66"/>
      <c r="N54" s="67"/>
      <c r="O54" s="5"/>
      <c r="P54" s="68"/>
      <c r="Q54" s="67" t="s">
        <v>104</v>
      </c>
      <c r="R54" s="69">
        <f>IFERROR(J54*O54,0)</f>
        <v>0</v>
      </c>
      <c r="U54" s="7"/>
    </row>
    <row r="55" spans="3:21" ht="34.5" customHeight="1" thickBot="1" x14ac:dyDescent="0.25">
      <c r="C55" s="47" t="s">
        <v>141</v>
      </c>
      <c r="D55" s="63"/>
      <c r="E55" s="63" t="s">
        <v>126</v>
      </c>
      <c r="F55" s="64"/>
      <c r="G55" s="64"/>
      <c r="H55" s="64"/>
      <c r="I55" s="83">
        <v>10</v>
      </c>
      <c r="J55" s="64">
        <v>26</v>
      </c>
      <c r="K55" s="66"/>
      <c r="L55" s="66"/>
      <c r="M55" s="67"/>
      <c r="N55" s="5"/>
      <c r="O55" s="68"/>
      <c r="P55" s="68"/>
      <c r="Q55" s="67" t="s">
        <v>139</v>
      </c>
      <c r="R55" s="69">
        <f>IFERROR(N55*J55,0)</f>
        <v>0</v>
      </c>
      <c r="U55" s="7"/>
    </row>
    <row r="56" spans="3:21" ht="13.5" customHeight="1" thickBot="1" x14ac:dyDescent="0.25">
      <c r="C56" s="35" t="s">
        <v>56</v>
      </c>
      <c r="D56" s="36"/>
      <c r="E56" s="36"/>
      <c r="F56" s="73"/>
      <c r="G56" s="73"/>
      <c r="H56" s="73"/>
      <c r="I56" s="73"/>
      <c r="J56" s="73"/>
      <c r="K56" s="74"/>
      <c r="L56" s="74"/>
      <c r="M56" s="74"/>
      <c r="N56" s="74"/>
      <c r="O56" s="74"/>
      <c r="P56" s="74"/>
      <c r="Q56" s="74"/>
      <c r="R56" s="75">
        <f>SUM(R54:R55)</f>
        <v>0</v>
      </c>
      <c r="U56" s="7"/>
    </row>
    <row r="57" spans="3:21" ht="12.75" customHeight="1" thickBot="1" x14ac:dyDescent="0.25">
      <c r="C57" s="92"/>
      <c r="R57" s="93"/>
      <c r="U57" s="7"/>
    </row>
    <row r="58" spans="3:21" ht="13.5" thickBot="1" x14ac:dyDescent="0.25">
      <c r="C58" s="35" t="s">
        <v>32</v>
      </c>
      <c r="D58" s="73"/>
      <c r="E58" s="73"/>
      <c r="F58" s="73"/>
      <c r="G58" s="73"/>
      <c r="H58" s="73"/>
      <c r="I58" s="73"/>
      <c r="J58" s="73"/>
      <c r="K58" s="73"/>
      <c r="L58" s="74"/>
      <c r="M58" s="74"/>
      <c r="N58" s="74"/>
      <c r="O58" s="74"/>
      <c r="P58" s="74"/>
      <c r="Q58" s="74"/>
      <c r="R58" s="75">
        <f>SUM(R$24,R$49,R$28,R$52,R$33,R$43,R$39,R$56,$R$46)</f>
        <v>0</v>
      </c>
      <c r="U58" s="7"/>
    </row>
    <row r="59" spans="3:21" ht="12.75" customHeight="1" x14ac:dyDescent="0.2">
      <c r="R59" s="54"/>
      <c r="U59" s="7"/>
    </row>
    <row r="60" spans="3:21" ht="12.75" customHeight="1" x14ac:dyDescent="0.2">
      <c r="R60" s="54"/>
      <c r="U60" s="7"/>
    </row>
    <row r="61" spans="3:21" ht="12.75" customHeight="1" thickBot="1" x14ac:dyDescent="0.25">
      <c r="R61" s="54"/>
      <c r="U61" s="7"/>
    </row>
    <row r="62" spans="3:21" ht="13.5" thickBot="1" x14ac:dyDescent="0.25">
      <c r="C62" s="94" t="s">
        <v>16</v>
      </c>
      <c r="D62" s="95"/>
      <c r="E62" s="96" t="s">
        <v>64</v>
      </c>
      <c r="F62" s="96" t="s">
        <v>113</v>
      </c>
      <c r="G62" s="96" t="s">
        <v>90</v>
      </c>
      <c r="H62" s="96" t="s">
        <v>15</v>
      </c>
      <c r="U62" s="7"/>
    </row>
    <row r="63" spans="3:21" ht="13.5" customHeight="1" thickBot="1" x14ac:dyDescent="0.25">
      <c r="C63" s="35" t="s">
        <v>31</v>
      </c>
      <c r="D63" s="36"/>
      <c r="E63" s="36"/>
      <c r="F63" s="36"/>
      <c r="G63" s="36"/>
      <c r="H63" s="97"/>
      <c r="U63" s="7"/>
    </row>
    <row r="64" spans="3:21" ht="13.5" customHeight="1" thickBot="1" x14ac:dyDescent="0.25">
      <c r="C64" s="59" t="s">
        <v>62</v>
      </c>
      <c r="D64" s="59"/>
      <c r="E64" s="60"/>
      <c r="F64" s="60"/>
      <c r="G64" s="60"/>
      <c r="H64" s="85"/>
      <c r="U64" s="7"/>
    </row>
    <row r="65" spans="3:21" ht="13.5" thickBot="1" x14ac:dyDescent="0.25">
      <c r="C65" s="118" t="s">
        <v>158</v>
      </c>
      <c r="D65" s="119"/>
      <c r="E65" s="83">
        <v>7166</v>
      </c>
      <c r="F65" s="98"/>
      <c r="G65" s="9"/>
      <c r="H65" s="69">
        <f>IFERROR(E65*G65,0)</f>
        <v>0</v>
      </c>
      <c r="U65" s="7"/>
    </row>
    <row r="66" spans="3:21" ht="13.5" customHeight="1" thickBot="1" x14ac:dyDescent="0.25">
      <c r="C66" s="106" t="s">
        <v>169</v>
      </c>
      <c r="D66" s="105"/>
      <c r="E66" s="83">
        <f>E65</f>
        <v>7166</v>
      </c>
      <c r="F66" s="98"/>
      <c r="G66" s="9"/>
      <c r="H66" s="69">
        <f>IFERROR(E66*G66,0)</f>
        <v>0</v>
      </c>
      <c r="U66" s="7"/>
    </row>
    <row r="67" spans="3:21" ht="15.75" customHeight="1" thickBot="1" x14ac:dyDescent="0.25">
      <c r="C67" s="118" t="s">
        <v>63</v>
      </c>
      <c r="D67" s="119"/>
      <c r="E67" s="83">
        <f>E66</f>
        <v>7166</v>
      </c>
      <c r="F67" s="98"/>
      <c r="G67" s="9"/>
      <c r="H67" s="69">
        <f>IFERROR(E67*G67,0)</f>
        <v>0</v>
      </c>
      <c r="J67" s="103"/>
      <c r="K67" s="104"/>
      <c r="U67" s="7"/>
    </row>
    <row r="68" spans="3:21" ht="15.75" customHeight="1" thickBot="1" x14ac:dyDescent="0.25">
      <c r="C68" s="118" t="s">
        <v>128</v>
      </c>
      <c r="D68" s="119"/>
      <c r="E68" s="83">
        <f>E67</f>
        <v>7166</v>
      </c>
      <c r="F68" s="9"/>
      <c r="G68" s="98"/>
      <c r="H68" s="69">
        <f>IFERROR((39.23*F68)*E68,0)</f>
        <v>0</v>
      </c>
      <c r="U68" s="7"/>
    </row>
    <row r="69" spans="3:21" ht="13.5" customHeight="1" thickBot="1" x14ac:dyDescent="0.25">
      <c r="C69" s="35" t="s">
        <v>58</v>
      </c>
      <c r="D69" s="35"/>
      <c r="E69" s="36"/>
      <c r="F69" s="36"/>
      <c r="G69" s="36"/>
      <c r="H69" s="75">
        <f>SUM(H65,H67:H68)</f>
        <v>0</v>
      </c>
      <c r="U69" s="7"/>
    </row>
    <row r="70" spans="3:21" ht="13.5" customHeight="1" thickBot="1" x14ac:dyDescent="0.25">
      <c r="C70" s="59" t="s">
        <v>73</v>
      </c>
      <c r="D70" s="60"/>
      <c r="E70" s="60"/>
      <c r="F70" s="60"/>
      <c r="G70" s="60"/>
      <c r="H70" s="85"/>
      <c r="U70" s="7"/>
    </row>
    <row r="71" spans="3:21" ht="13.5" thickBot="1" x14ac:dyDescent="0.25">
      <c r="C71" s="118" t="s">
        <v>159</v>
      </c>
      <c r="D71" s="119"/>
      <c r="E71" s="83">
        <v>6223</v>
      </c>
      <c r="F71" s="98"/>
      <c r="G71" s="9"/>
      <c r="H71" s="69">
        <f>IFERROR(E71*G71,0)</f>
        <v>0</v>
      </c>
      <c r="U71" s="7"/>
    </row>
    <row r="72" spans="3:21" ht="12.75" customHeight="1" thickBot="1" x14ac:dyDescent="0.25">
      <c r="C72" s="118" t="s">
        <v>57</v>
      </c>
      <c r="D72" s="119"/>
      <c r="E72" s="83">
        <f>E71</f>
        <v>6223</v>
      </c>
      <c r="F72" s="98"/>
      <c r="G72" s="9"/>
      <c r="H72" s="69">
        <f>IFERROR(E72*G72,0)</f>
        <v>0</v>
      </c>
      <c r="R72" s="54"/>
      <c r="U72" s="7"/>
    </row>
    <row r="73" spans="3:21" ht="12.75" customHeight="1" thickBot="1" x14ac:dyDescent="0.25">
      <c r="C73" s="116" t="s">
        <v>142</v>
      </c>
      <c r="D73" s="117"/>
      <c r="E73" s="83"/>
      <c r="F73" s="98"/>
      <c r="G73" s="9"/>
      <c r="H73" s="69"/>
      <c r="R73" s="54"/>
      <c r="U73" s="7"/>
    </row>
    <row r="74" spans="3:21" ht="12.75" customHeight="1" thickBot="1" x14ac:dyDescent="0.25">
      <c r="C74" s="35" t="s">
        <v>74</v>
      </c>
      <c r="D74" s="35"/>
      <c r="E74" s="36"/>
      <c r="F74" s="36"/>
      <c r="G74" s="36"/>
      <c r="H74" s="75">
        <f>SUM(H71:H73)</f>
        <v>0</v>
      </c>
      <c r="R74" s="54"/>
      <c r="U74" s="7"/>
    </row>
    <row r="75" spans="3:21" ht="13.5" customHeight="1" thickBot="1" x14ac:dyDescent="0.25">
      <c r="C75" s="59" t="s">
        <v>166</v>
      </c>
      <c r="D75" s="60"/>
      <c r="E75" s="60"/>
      <c r="F75" s="60"/>
      <c r="G75" s="60"/>
      <c r="H75" s="85"/>
      <c r="U75" s="7"/>
    </row>
    <row r="76" spans="3:21" ht="13.5" thickBot="1" x14ac:dyDescent="0.25">
      <c r="C76" s="118" t="s">
        <v>168</v>
      </c>
      <c r="D76" s="119"/>
      <c r="E76" s="126">
        <v>271.98680000000002</v>
      </c>
      <c r="F76" s="98"/>
      <c r="G76" s="9"/>
      <c r="H76" s="69">
        <f>IFERROR(E76*G76,0)</f>
        <v>0</v>
      </c>
      <c r="U76" s="7"/>
    </row>
    <row r="77" spans="3:21" ht="12.75" customHeight="1" thickBot="1" x14ac:dyDescent="0.25">
      <c r="C77" s="35" t="s">
        <v>167</v>
      </c>
      <c r="D77" s="35"/>
      <c r="E77" s="36"/>
      <c r="F77" s="36"/>
      <c r="G77" s="36"/>
      <c r="H77" s="75">
        <f>H76</f>
        <v>0</v>
      </c>
      <c r="R77" s="54"/>
      <c r="U77" s="7"/>
    </row>
    <row r="78" spans="3:21" ht="13.5" customHeight="1" thickBot="1" x14ac:dyDescent="0.25">
      <c r="C78" s="59" t="s">
        <v>77</v>
      </c>
      <c r="D78" s="59"/>
      <c r="E78" s="60"/>
      <c r="F78" s="60"/>
      <c r="G78" s="60"/>
      <c r="H78" s="85"/>
      <c r="U78" s="7"/>
    </row>
    <row r="79" spans="3:21" ht="13.5" thickBot="1" x14ac:dyDescent="0.25">
      <c r="C79" s="118" t="s">
        <v>160</v>
      </c>
      <c r="D79" s="119"/>
      <c r="E79" s="83">
        <v>2832</v>
      </c>
      <c r="F79" s="98"/>
      <c r="G79" s="9"/>
      <c r="H79" s="69">
        <f>IFERROR(E79*G79,0)</f>
        <v>0</v>
      </c>
      <c r="U79" s="7"/>
    </row>
    <row r="80" spans="3:21" ht="54.95" customHeight="1" thickBot="1" x14ac:dyDescent="0.25">
      <c r="C80" s="116" t="s">
        <v>143</v>
      </c>
      <c r="D80" s="117"/>
      <c r="E80" s="83">
        <f>E79</f>
        <v>2832</v>
      </c>
      <c r="F80" s="98"/>
      <c r="G80" s="98">
        <v>-117.5</v>
      </c>
      <c r="H80" s="69">
        <f>IFERROR(E80*G80,0)</f>
        <v>-332760</v>
      </c>
      <c r="R80" s="54"/>
      <c r="U80" s="7"/>
    </row>
    <row r="81" spans="3:21" ht="54.95" customHeight="1" thickBot="1" x14ac:dyDescent="0.25">
      <c r="C81" s="116" t="s">
        <v>144</v>
      </c>
      <c r="D81" s="117"/>
      <c r="E81" s="83">
        <f>E80</f>
        <v>2832</v>
      </c>
      <c r="F81" s="98"/>
      <c r="G81" s="9"/>
      <c r="H81" s="69">
        <f>IFERROR(E81*G81,0)</f>
        <v>0</v>
      </c>
      <c r="R81" s="54"/>
      <c r="U81" s="7"/>
    </row>
    <row r="82" spans="3:21" ht="12.75" customHeight="1" thickBot="1" x14ac:dyDescent="0.25">
      <c r="C82" s="116" t="s">
        <v>145</v>
      </c>
      <c r="D82" s="117"/>
      <c r="E82" s="83"/>
      <c r="F82" s="98"/>
      <c r="G82" s="9"/>
      <c r="H82" s="69"/>
      <c r="R82" s="54"/>
      <c r="U82" s="7"/>
    </row>
    <row r="83" spans="3:21" ht="12.75" customHeight="1" thickBot="1" x14ac:dyDescent="0.25">
      <c r="C83" s="35" t="s">
        <v>112</v>
      </c>
      <c r="D83" s="35"/>
      <c r="E83" s="36"/>
      <c r="F83" s="36"/>
      <c r="G83" s="36"/>
      <c r="H83" s="75">
        <f>SUM(H79:H82)</f>
        <v>-332760</v>
      </c>
      <c r="R83" s="54"/>
      <c r="U83" s="7"/>
    </row>
    <row r="84" spans="3:21" ht="13.5" customHeight="1" thickBot="1" x14ac:dyDescent="0.25">
      <c r="C84" s="59" t="s">
        <v>72</v>
      </c>
      <c r="D84" s="59"/>
      <c r="E84" s="60"/>
      <c r="F84" s="60"/>
      <c r="G84" s="60"/>
      <c r="H84" s="85"/>
      <c r="U84" s="7"/>
    </row>
    <row r="85" spans="3:21" ht="13.5" thickBot="1" x14ac:dyDescent="0.25">
      <c r="C85" s="118" t="s">
        <v>154</v>
      </c>
      <c r="D85" s="119"/>
      <c r="E85" s="83">
        <v>1558</v>
      </c>
      <c r="F85" s="98"/>
      <c r="G85" s="9"/>
      <c r="H85" s="69">
        <f>IFERROR(E85*G85,0)</f>
        <v>0</v>
      </c>
      <c r="U85" s="7"/>
    </row>
    <row r="86" spans="3:21" ht="15.75" customHeight="1" thickBot="1" x14ac:dyDescent="0.25">
      <c r="C86" s="118" t="s">
        <v>75</v>
      </c>
      <c r="D86" s="119"/>
      <c r="E86" s="83">
        <f>E85</f>
        <v>1558</v>
      </c>
      <c r="F86" s="98"/>
      <c r="G86" s="9"/>
      <c r="H86" s="69">
        <f>IFERROR(E86*G86,0)</f>
        <v>0</v>
      </c>
      <c r="U86" s="7"/>
    </row>
    <row r="87" spans="3:21" ht="15.75" customHeight="1" thickBot="1" x14ac:dyDescent="0.25">
      <c r="C87" s="118" t="s">
        <v>129</v>
      </c>
      <c r="D87" s="119"/>
      <c r="E87" s="83">
        <f>E86</f>
        <v>1558</v>
      </c>
      <c r="F87" s="9"/>
      <c r="G87" s="98"/>
      <c r="H87" s="69">
        <f>IFERROR((39.23*F87)*E87,0)</f>
        <v>0</v>
      </c>
      <c r="U87" s="7"/>
    </row>
    <row r="88" spans="3:21" ht="13.5" customHeight="1" thickBot="1" x14ac:dyDescent="0.25">
      <c r="C88" s="35" t="s">
        <v>76</v>
      </c>
      <c r="D88" s="35"/>
      <c r="E88" s="36"/>
      <c r="F88" s="36"/>
      <c r="G88" s="36"/>
      <c r="H88" s="75">
        <f>SUM(H85:H87)</f>
        <v>0</v>
      </c>
      <c r="U88" s="7"/>
    </row>
    <row r="89" spans="3:21" ht="13.5" customHeight="1" thickBot="1" x14ac:dyDescent="0.25">
      <c r="C89" s="59" t="s">
        <v>111</v>
      </c>
      <c r="D89" s="59"/>
      <c r="E89" s="60"/>
      <c r="F89" s="60"/>
      <c r="G89" s="60"/>
      <c r="H89" s="85"/>
      <c r="U89" s="7"/>
    </row>
    <row r="90" spans="3:21" ht="13.5" thickBot="1" x14ac:dyDescent="0.25">
      <c r="C90" s="118" t="s">
        <v>155</v>
      </c>
      <c r="D90" s="119"/>
      <c r="E90" s="83">
        <v>16.3</v>
      </c>
      <c r="F90" s="98"/>
      <c r="G90" s="9"/>
      <c r="H90" s="69">
        <f>IFERROR(E90*G90,0)</f>
        <v>0</v>
      </c>
      <c r="U90" s="7"/>
    </row>
    <row r="91" spans="3:21" ht="15.75" customHeight="1" thickBot="1" x14ac:dyDescent="0.25">
      <c r="C91" s="118" t="s">
        <v>96</v>
      </c>
      <c r="D91" s="119"/>
      <c r="E91" s="83">
        <f>E90</f>
        <v>16.3</v>
      </c>
      <c r="F91" s="98"/>
      <c r="G91" s="9"/>
      <c r="H91" s="69">
        <f>IFERROR(E91*G91,0)</f>
        <v>0</v>
      </c>
      <c r="U91" s="7"/>
    </row>
    <row r="92" spans="3:21" ht="13.5" customHeight="1" thickBot="1" x14ac:dyDescent="0.25">
      <c r="C92" s="35" t="s">
        <v>97</v>
      </c>
      <c r="D92" s="35"/>
      <c r="E92" s="36"/>
      <c r="F92" s="36"/>
      <c r="G92" s="36"/>
      <c r="H92" s="75">
        <f>SUM(H90:H91)</f>
        <v>0</v>
      </c>
      <c r="U92" s="7"/>
    </row>
    <row r="93" spans="3:21" ht="13.5" customHeight="1" thickBot="1" x14ac:dyDescent="0.25">
      <c r="C93" s="59" t="s">
        <v>108</v>
      </c>
      <c r="D93" s="60"/>
      <c r="E93" s="60"/>
      <c r="F93" s="60"/>
      <c r="G93" s="60"/>
      <c r="H93" s="85"/>
      <c r="U93" s="7"/>
    </row>
    <row r="94" spans="3:21" ht="13.5" thickBot="1" x14ac:dyDescent="0.25">
      <c r="C94" s="118" t="s">
        <v>156</v>
      </c>
      <c r="D94" s="119"/>
      <c r="E94" s="83">
        <v>38.619999999999997</v>
      </c>
      <c r="F94" s="98"/>
      <c r="G94" s="9"/>
      <c r="H94" s="69">
        <f>IFERROR(E94*G94,0)</f>
        <v>0</v>
      </c>
      <c r="U94" s="7"/>
    </row>
    <row r="95" spans="3:21" ht="12.75" customHeight="1" thickBot="1" x14ac:dyDescent="0.25">
      <c r="C95" s="118" t="s">
        <v>109</v>
      </c>
      <c r="D95" s="119"/>
      <c r="E95" s="83">
        <f>E94</f>
        <v>38.619999999999997</v>
      </c>
      <c r="F95" s="98"/>
      <c r="G95" s="9"/>
      <c r="H95" s="69">
        <f>IFERROR(E95*G95,0)</f>
        <v>0</v>
      </c>
      <c r="R95" s="54"/>
      <c r="U95" s="7"/>
    </row>
    <row r="96" spans="3:21" ht="12.75" customHeight="1" thickBot="1" x14ac:dyDescent="0.25">
      <c r="C96" s="35" t="s">
        <v>110</v>
      </c>
      <c r="D96" s="35"/>
      <c r="E96" s="36"/>
      <c r="F96" s="36"/>
      <c r="G96" s="36"/>
      <c r="H96" s="75">
        <f>SUM(H94:H95)</f>
        <v>0</v>
      </c>
      <c r="R96" s="54"/>
      <c r="U96" s="7"/>
    </row>
    <row r="97" spans="1:21" ht="13.5" customHeight="1" thickBot="1" x14ac:dyDescent="0.25">
      <c r="C97" s="59" t="s">
        <v>146</v>
      </c>
      <c r="D97" s="59"/>
      <c r="E97" s="60"/>
      <c r="F97" s="60"/>
      <c r="G97" s="60"/>
      <c r="H97" s="85"/>
      <c r="U97" s="7"/>
    </row>
    <row r="98" spans="1:21" ht="30" customHeight="1" thickBot="1" x14ac:dyDescent="0.25">
      <c r="C98" s="118" t="s">
        <v>157</v>
      </c>
      <c r="D98" s="119"/>
      <c r="E98" s="83">
        <v>15</v>
      </c>
      <c r="F98" s="98"/>
      <c r="G98" s="9"/>
      <c r="H98" s="69">
        <f>IFERROR(E98*G98,0)</f>
        <v>0</v>
      </c>
      <c r="U98" s="7"/>
    </row>
    <row r="99" spans="1:21" ht="12.75" customHeight="1" thickBot="1" x14ac:dyDescent="0.25">
      <c r="C99" s="118" t="s">
        <v>147</v>
      </c>
      <c r="D99" s="119"/>
      <c r="E99" s="83">
        <v>15</v>
      </c>
      <c r="F99" s="98"/>
      <c r="G99" s="9"/>
      <c r="H99" s="69">
        <f>IFERROR(E99*G99,0)</f>
        <v>0</v>
      </c>
      <c r="R99" s="54"/>
      <c r="U99" s="7"/>
    </row>
    <row r="100" spans="1:21" ht="12.75" customHeight="1" thickBot="1" x14ac:dyDescent="0.25">
      <c r="C100" s="35" t="s">
        <v>78</v>
      </c>
      <c r="D100" s="36"/>
      <c r="E100" s="36"/>
      <c r="F100" s="36"/>
      <c r="G100" s="36"/>
      <c r="H100" s="75">
        <f>SUM(H98:H99)</f>
        <v>0</v>
      </c>
      <c r="U100" s="7"/>
    </row>
    <row r="101" spans="1:21" ht="12.75" customHeight="1" thickBot="1" x14ac:dyDescent="0.25">
      <c r="C101" s="99"/>
      <c r="D101" s="100"/>
      <c r="E101" s="100"/>
      <c r="F101" s="100"/>
      <c r="G101" s="100"/>
      <c r="H101" s="101"/>
      <c r="U101" s="7"/>
    </row>
    <row r="102" spans="1:21" ht="13.5" thickBot="1" x14ac:dyDescent="0.25">
      <c r="C102" s="35" t="s">
        <v>33</v>
      </c>
      <c r="D102" s="73"/>
      <c r="E102" s="73"/>
      <c r="F102" s="73"/>
      <c r="G102" s="73"/>
      <c r="H102" s="75">
        <f>SUM(H$69,H$74,H$77,H$92,H$96,H$83,H$100,H$88)</f>
        <v>-332760</v>
      </c>
      <c r="U102" s="7"/>
    </row>
    <row r="103" spans="1:21" ht="12.75" customHeight="1" thickBot="1" x14ac:dyDescent="0.25">
      <c r="U103" s="7"/>
    </row>
    <row r="104" spans="1:21" ht="12.75" customHeight="1" thickBot="1" x14ac:dyDescent="0.25">
      <c r="C104" s="35" t="s">
        <v>153</v>
      </c>
      <c r="D104" s="36"/>
      <c r="E104" s="36"/>
      <c r="F104" s="36"/>
      <c r="G104" s="36"/>
      <c r="H104" s="102">
        <f>SUM(R$58,H$102)</f>
        <v>-332760</v>
      </c>
      <c r="U104" s="7"/>
    </row>
    <row r="105" spans="1:21" ht="12.75" customHeight="1" x14ac:dyDescent="0.2">
      <c r="R105" s="54"/>
      <c r="U105" s="7"/>
    </row>
    <row r="106" spans="1:21" ht="12.75" customHeight="1" x14ac:dyDescent="0.2">
      <c r="R106" s="54"/>
      <c r="U106" s="7"/>
    </row>
    <row r="107" spans="1:21" x14ac:dyDescent="0.2">
      <c r="A107" s="7"/>
      <c r="B107" s="7"/>
      <c r="C107" s="7"/>
      <c r="D107" s="7"/>
      <c r="E107" s="7"/>
      <c r="F107" s="7"/>
      <c r="G107" s="7"/>
      <c r="H107" s="7"/>
      <c r="I107" s="7"/>
      <c r="J107" s="7"/>
      <c r="K107" s="7"/>
      <c r="L107" s="7"/>
      <c r="M107" s="7"/>
      <c r="N107" s="7"/>
      <c r="O107" s="7"/>
      <c r="P107" s="7"/>
      <c r="Q107" s="7"/>
      <c r="R107" s="7"/>
      <c r="S107" s="7"/>
      <c r="T107" s="7"/>
      <c r="U107" s="7"/>
    </row>
    <row r="108" spans="1:21" x14ac:dyDescent="0.2">
      <c r="H108" s="1"/>
      <c r="I108" s="1"/>
    </row>
  </sheetData>
  <sheetProtection algorithmName="SHA-512" hashValue="MONieXxfoPVqr3RoerCSMaJlhS6zuAqQQwZL+t72I8buYmAs6Aq9xIiMktdZpVO/qKqvGttPsHn3Mgn9gwUChA==" saltValue="wkXmhWSZ7eL5QYEk8c/10g==" spinCount="100000" sheet="1" objects="1" scenarios="1"/>
  <protectedRanges>
    <protectedRange sqref="D7:D11 F7:Q11" name="gegevens_1_2"/>
  </protectedRanges>
  <mergeCells count="31">
    <mergeCell ref="C99:D99"/>
    <mergeCell ref="C98:D98"/>
    <mergeCell ref="C86:D86"/>
    <mergeCell ref="C87:D87"/>
    <mergeCell ref="C85:D85"/>
    <mergeCell ref="C94:D94"/>
    <mergeCell ref="C95:D95"/>
    <mergeCell ref="C91:D91"/>
    <mergeCell ref="C90:D90"/>
    <mergeCell ref="C3:R3"/>
    <mergeCell ref="C4:R4"/>
    <mergeCell ref="D7:G7"/>
    <mergeCell ref="D8:G8"/>
    <mergeCell ref="D9:G9"/>
    <mergeCell ref="D10:G10"/>
    <mergeCell ref="J21:J22"/>
    <mergeCell ref="C65:D65"/>
    <mergeCell ref="I26:I27"/>
    <mergeCell ref="I20:I23"/>
    <mergeCell ref="I36:I37"/>
    <mergeCell ref="C67:D67"/>
    <mergeCell ref="C68:D68"/>
    <mergeCell ref="I30:I32"/>
    <mergeCell ref="C73:D73"/>
    <mergeCell ref="C81:D81"/>
    <mergeCell ref="C82:D82"/>
    <mergeCell ref="C72:D72"/>
    <mergeCell ref="C71:D71"/>
    <mergeCell ref="C80:D80"/>
    <mergeCell ref="C79:D79"/>
    <mergeCell ref="C76:D76"/>
  </mergeCells>
  <pageMargins left="0.70866141732283472" right="0.70866141732283472" top="1.1417322834645669" bottom="1.0236220472440944" header="0.31496062992125984" footer="0.31496062992125984"/>
  <pageSetup paperSize="9" scale="25" fitToHeight="0"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EFD9C4D13F21874E86AE8407454650BD" ma:contentTypeVersion="18" ma:contentTypeDescription="Een nieuw document maken." ma:contentTypeScope="" ma:versionID="4d74a8971d7bbc4eb90f8c9a2ce1ee1b">
  <xsd:schema xmlns:xsd="http://www.w3.org/2001/XMLSchema" xmlns:xs="http://www.w3.org/2001/XMLSchema" xmlns:p="http://schemas.microsoft.com/office/2006/metadata/properties" xmlns:ns3="e17e16cf-9af0-4acd-af27-5a91c0c75358" xmlns:ns4="fdc752f7-2176-4729-ac56-fe21bc629453" targetNamespace="http://schemas.microsoft.com/office/2006/metadata/properties" ma:root="true" ma:fieldsID="946262b06fdb022a439cb061f1c3774b" ns3:_="" ns4:_="">
    <xsd:import namespace="e17e16cf-9af0-4acd-af27-5a91c0c75358"/>
    <xsd:import namespace="fdc752f7-2176-4729-ac56-fe21bc629453"/>
    <xsd:element name="properties">
      <xsd:complexType>
        <xsd:sequence>
          <xsd:element name="documentManagement">
            <xsd:complexType>
              <xsd:all>
                <xsd:element ref="ns3:SharedWithUsers" minOccurs="0"/>
                <xsd:element ref="ns3:SharedWithDetails" minOccurs="0"/>
                <xsd:element ref="ns3:SharingHintHash" minOccurs="0"/>
                <xsd:element ref="ns4:MediaServiceMetadata" minOccurs="0"/>
                <xsd:element ref="ns4:MediaServiceFastMetadata" minOccurs="0"/>
                <xsd:element ref="ns4:MediaServiceAutoTags" minOccurs="0"/>
                <xsd:element ref="ns4:MediaServiceGenerationTime" minOccurs="0"/>
                <xsd:element ref="ns4:MediaServiceEventHashCode" minOccurs="0"/>
                <xsd:element ref="ns4:MediaServiceDateTaken" minOccurs="0"/>
                <xsd:element ref="ns4:MediaServiceOCR" minOccurs="0"/>
                <xsd:element ref="ns4:MediaServiceAutoKeyPoints" minOccurs="0"/>
                <xsd:element ref="ns4:MediaServiceKeyPoints" minOccurs="0"/>
                <xsd:element ref="ns4:MediaServiceLocation" minOccurs="0"/>
                <xsd:element ref="ns4:MediaLengthInSeconds" minOccurs="0"/>
                <xsd:element ref="ns4:_activity" minOccurs="0"/>
                <xsd:element ref="ns4:MediaServiceObjectDetectorVersions" minOccurs="0"/>
                <xsd:element ref="ns4:MediaServiceSystemTags" minOccurs="0"/>
                <xsd:element ref="ns4: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e17e16cf-9af0-4acd-af27-5a91c0c75358"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SharingHintHash" ma:index="10" nillable="true" ma:displayName="Hint-hash delen" ma:hidden="true" ma:internalName="SharingHintHash"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fdc752f7-2176-4729-ac56-fe21bc629453" elementFormDefault="qualified">
    <xsd:import namespace="http://schemas.microsoft.com/office/2006/documentManagement/types"/>
    <xsd:import namespace="http://schemas.microsoft.com/office/infopath/2007/PartnerControls"/>
    <xsd:element name="MediaServiceMetadata" ma:index="11" nillable="true" ma:displayName="MediaServiceMetadata" ma:hidden="true" ma:internalName="MediaServiceMetadata" ma:readOnly="true">
      <xsd:simpleType>
        <xsd:restriction base="dms:Note"/>
      </xsd:simpleType>
    </xsd:element>
    <xsd:element name="MediaServiceFastMetadata" ma:index="12" nillable="true" ma:displayName="MediaServiceFastMetadata" ma:hidden="true" ma:internalName="MediaServiceFastMetadata" ma:readOnly="true">
      <xsd:simpleType>
        <xsd:restriction base="dms:Note"/>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DateTaken" ma:index="16" nillable="true" ma:displayName="MediaServiceDateTaken" ma:hidden="true" ma:internalName="MediaServiceDateTaken" ma:readOnly="true">
      <xsd:simpleType>
        <xsd:restriction base="dms:Text"/>
      </xsd:simpleType>
    </xsd:element>
    <xsd:element name="MediaServiceOCR" ma:index="17" nillable="true" ma:displayName="Extracted Text" ma:internalName="MediaServiceOCR" ma:readOnly="true">
      <xsd:simpleType>
        <xsd:restriction base="dms:Note">
          <xsd:maxLength value="255"/>
        </xsd:restriction>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ServiceLocation" ma:index="20" nillable="true" ma:displayName="Location" ma:internalName="MediaServiceLocatio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element name="_activity" ma:index="22" nillable="true" ma:displayName="_activity" ma:hidden="true" ma:internalName="_activity">
      <xsd:simpleType>
        <xsd:restriction base="dms:Note"/>
      </xsd:simpleType>
    </xsd:element>
    <xsd:element name="MediaServiceObjectDetectorVersions" ma:index="23" nillable="true" ma:displayName="MediaServiceObjectDetectorVersions" ma:description="" ma:hidden="true" ma:indexed="true" ma:internalName="MediaServiceObjectDetectorVersions" ma:readOnly="true">
      <xsd:simpleType>
        <xsd:restriction base="dms:Text"/>
      </xsd:simpleType>
    </xsd:element>
    <xsd:element name="MediaServiceSystemTags" ma:index="24" nillable="true" ma:displayName="MediaServiceSystemTags" ma:hidden="true" ma:internalName="MediaServiceSystemTags" ma:readOnly="true">
      <xsd:simpleType>
        <xsd:restriction base="dms:Note"/>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_activity xmlns="fdc752f7-2176-4729-ac56-fe21bc629453" xsi:nil="true"/>
  </documentManagement>
</p:properties>
</file>

<file path=customXml/itemProps1.xml><?xml version="1.0" encoding="utf-8"?>
<ds:datastoreItem xmlns:ds="http://schemas.openxmlformats.org/officeDocument/2006/customXml" ds:itemID="{63DE0E18-405D-4FC4-B741-D8C197BD5EA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e17e16cf-9af0-4acd-af27-5a91c0c75358"/>
    <ds:schemaRef ds:uri="fdc752f7-2176-4729-ac56-fe21bc62945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8CCE7E7-1644-49BE-80DF-3F365A824B31}">
  <ds:schemaRefs>
    <ds:schemaRef ds:uri="http://schemas.microsoft.com/sharepoint/v3/contenttype/forms"/>
  </ds:schemaRefs>
</ds:datastoreItem>
</file>

<file path=customXml/itemProps3.xml><?xml version="1.0" encoding="utf-8"?>
<ds:datastoreItem xmlns:ds="http://schemas.openxmlformats.org/officeDocument/2006/customXml" ds:itemID="{9200697F-57EC-43BD-8B2F-2737495DE80E}">
  <ds:schemaRefs>
    <ds:schemaRef ds:uri="http://www.w3.org/XML/1998/namespace"/>
    <ds:schemaRef ds:uri="http://purl.org/dc/elements/1.1/"/>
    <ds:schemaRef ds:uri="http://schemas.microsoft.com/office/2006/documentManagement/types"/>
    <ds:schemaRef ds:uri="e17e16cf-9af0-4acd-af27-5a91c0c75358"/>
    <ds:schemaRef ds:uri="http://purl.org/dc/dcmitype/"/>
    <ds:schemaRef ds:uri="http://schemas.microsoft.com/office/infopath/2007/PartnerControls"/>
    <ds:schemaRef ds:uri="http://schemas.openxmlformats.org/package/2006/metadata/core-properties"/>
    <ds:schemaRef ds:uri="fdc752f7-2176-4729-ac56-fe21bc629453"/>
    <ds:schemaRef ds:uri="http://schemas.microsoft.com/office/2006/metadata/properties"/>
    <ds:schemaRef ds:uri="http://purl.org/dc/te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3</vt:i4>
      </vt:variant>
      <vt:variant>
        <vt:lpstr>Benoemde bereiken</vt:lpstr>
      </vt:variant>
      <vt:variant>
        <vt:i4>5</vt:i4>
      </vt:variant>
    </vt:vector>
  </HeadingPairs>
  <TitlesOfParts>
    <vt:vector size="8" baseType="lpstr">
      <vt:lpstr>Instructie</vt:lpstr>
      <vt:lpstr>Formulier logistiek</vt:lpstr>
      <vt:lpstr>Inschrijfformulier</vt:lpstr>
      <vt:lpstr>'Formulier logistiek'!Afdrukbereik</vt:lpstr>
      <vt:lpstr>Inschrijfformulier!Afdrukbereik</vt:lpstr>
      <vt:lpstr>Instructie!Afdrukbereik</vt:lpstr>
      <vt:lpstr>'Formulier logistiek'!Afdruktitels</vt:lpstr>
      <vt:lpstr>Inschrijfformulier!Afdruktitels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Alexander Pluckel</dc:creator>
  <cp:lastModifiedBy>Alexander Pluckel</cp:lastModifiedBy>
  <cp:lastPrinted>2024-03-28T15:08:03Z</cp:lastPrinted>
  <dcterms:created xsi:type="dcterms:W3CDTF">2012-03-19T11:12:17Z</dcterms:created>
  <dcterms:modified xsi:type="dcterms:W3CDTF">2024-07-25T13:04:51Z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0x010100EFD9C4D13F21874E86AE8407454650BD</vt:lpwstr>
  </property>
</Properties>
</file>