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holland.sharepoint.com/teams/InhuurdeskbrokerLaborredimo/Gedeelde documenten/General/Project vanaf 2024/Aanbestedingen/EA Broker/Nota van inlichtingen 2/Herziene documentatie/"/>
    </mc:Choice>
  </mc:AlternateContent>
  <xr:revisionPtr revIDLastSave="292" documentId="8_{A8729DB8-999F-41CD-80E6-B98EF03B334B}" xr6:coauthVersionLast="47" xr6:coauthVersionMax="47" xr10:uidLastSave="{C209499B-AB2D-4592-97E6-82413E0E580A}"/>
  <bookViews>
    <workbookView xWindow="28680" yWindow="-120" windowWidth="29040" windowHeight="15720" tabRatio="703" xr2:uid="{EA2F8B97-EEAE-484A-B62B-5E96081A0568}"/>
  </bookViews>
  <sheets>
    <sheet name="P1 Broker" sheetId="28" r:id="rId1"/>
    <sheet name="P2 Opgave kostprijs Payroll" sheetId="27" r:id="rId2"/>
    <sheet name="P2 Opgave bureaumarge" sheetId="1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6" i="27" l="1"/>
  <c r="R56" i="27"/>
  <c r="Q42" i="27"/>
  <c r="Q43" i="27" s="1"/>
  <c r="O43" i="27"/>
  <c r="J43" i="27"/>
  <c r="G43" i="27"/>
  <c r="E43" i="27"/>
  <c r="E39" i="27"/>
  <c r="E23" i="27"/>
  <c r="E35" i="27"/>
  <c r="L43" i="27"/>
  <c r="G38" i="27"/>
  <c r="O47" i="27"/>
  <c r="O48" i="27"/>
  <c r="O49" i="27"/>
  <c r="O50" i="27"/>
  <c r="O46" i="27"/>
  <c r="G47" i="27"/>
  <c r="Q47" i="27" s="1"/>
  <c r="Q34" i="27"/>
  <c r="Q35" i="27" s="1"/>
  <c r="O34" i="27"/>
  <c r="O35" i="27" s="1"/>
  <c r="L34" i="27"/>
  <c r="L35" i="27" l="1"/>
  <c r="L47" i="27"/>
  <c r="G39" i="27" l="1"/>
  <c r="J34" i="27"/>
  <c r="J35" i="27" s="1"/>
  <c r="G54" i="27"/>
  <c r="J50" i="27"/>
  <c r="G50" i="27"/>
  <c r="Q50" i="27" s="1"/>
  <c r="J49" i="27"/>
  <c r="G49" i="27"/>
  <c r="Q49" i="27" s="1"/>
  <c r="J48" i="27"/>
  <c r="G48" i="27"/>
  <c r="J47" i="27"/>
  <c r="J46" i="27"/>
  <c r="G46" i="27"/>
  <c r="Q39" i="27"/>
  <c r="O39" i="27"/>
  <c r="G35" i="27"/>
  <c r="E28" i="27"/>
  <c r="G27" i="27"/>
  <c r="G26" i="27"/>
  <c r="F24" i="27"/>
  <c r="G22" i="27"/>
  <c r="M17" i="27"/>
  <c r="M36" i="27" s="1"/>
  <c r="K17" i="27"/>
  <c r="H17" i="27"/>
  <c r="L46" i="27" l="1"/>
  <c r="Q46" i="27"/>
  <c r="G51" i="27"/>
  <c r="L48" i="27"/>
  <c r="Q48" i="27"/>
  <c r="K36" i="27"/>
  <c r="J39" i="27"/>
  <c r="L39" i="27"/>
  <c r="M40" i="27" s="1"/>
  <c r="P17" i="27"/>
  <c r="R17" i="27"/>
  <c r="G23" i="27"/>
  <c r="H24" i="27" s="1"/>
  <c r="G28" i="27"/>
  <c r="F29" i="27"/>
  <c r="E51" i="27"/>
  <c r="L49" i="27"/>
  <c r="L50" i="27"/>
  <c r="F36" i="27" l="1"/>
  <c r="F40" i="27" s="1"/>
  <c r="F52" i="27" s="1"/>
  <c r="F54" i="27"/>
  <c r="K40" i="27"/>
  <c r="P36" i="27"/>
  <c r="P40" i="27" s="1"/>
  <c r="R36" i="27"/>
  <c r="R40" i="27" s="1"/>
  <c r="J51" i="27"/>
  <c r="O51" i="27"/>
  <c r="H29" i="27"/>
  <c r="H36" i="27" s="1"/>
  <c r="L51" i="27"/>
  <c r="M52" i="27" s="1"/>
  <c r="M56" i="27" s="1"/>
  <c r="P52" i="27" l="1"/>
  <c r="J59" i="27"/>
  <c r="K52" i="27"/>
  <c r="K56" i="27" s="1"/>
  <c r="F56" i="27"/>
  <c r="F17" i="18" s="1"/>
  <c r="H17" i="18" s="1"/>
  <c r="L59" i="27"/>
  <c r="H54" i="27"/>
  <c r="H40" i="27"/>
  <c r="Q51" i="27"/>
  <c r="R52" i="27" s="1"/>
  <c r="H52" i="27" l="1"/>
  <c r="H56" i="27" s="1"/>
  <c r="F18" i="18" s="1"/>
  <c r="H18" i="18" s="1"/>
  <c r="J17" i="18" s="1"/>
</calcChain>
</file>

<file path=xl/sharedStrings.xml><?xml version="1.0" encoding="utf-8"?>
<sst xmlns="http://schemas.openxmlformats.org/spreadsheetml/2006/main" count="82" uniqueCount="68">
  <si>
    <t>- In de situatie dat een kostprijsfactor wijzigt zal opdrachtgever de wijzigingen verifiëren bij opdrachtnemer en hiervoor de benodigde bewijsstukken willen inzien.</t>
  </si>
  <si>
    <t>Naam Inschrijver:</t>
  </si>
  <si>
    <t>Is Inschrijver eigen risicodrager voor de WGA?</t>
  </si>
  <si>
    <t>Is Inschrijver eigen risicodrager voor de ZW Flex?</t>
  </si>
  <si>
    <t>Kostprijsfactoren - reguliere uren</t>
  </si>
  <si>
    <t>Kostprijsfactoren - overuren</t>
  </si>
  <si>
    <t>Kostprijsfactoren - toeslaguren</t>
  </si>
  <si>
    <t>Feestdagen</t>
  </si>
  <si>
    <t>Eindejaarsuitkering</t>
  </si>
  <si>
    <t>Vakantiebijslag</t>
  </si>
  <si>
    <t>ZVW-premie</t>
  </si>
  <si>
    <t>AWf-premie</t>
  </si>
  <si>
    <t>Basispremie WAO/WIA inclusief de kinderopvang</t>
  </si>
  <si>
    <t>ZW Flex-premie</t>
  </si>
  <si>
    <t>Doorbetaling bij leegloop</t>
  </si>
  <si>
    <t>Dit prijsopgaveformulier is ontwikkeld door Significant Synergy en kan niet zomaar zonder toestemming voor andere inkooptrajecten worden gebruikt of gekopieerd. Voor meer informatie kunt u contact opnemen met info@significant.nl</t>
  </si>
  <si>
    <t>Weging</t>
  </si>
  <si>
    <t>Opgave bureaumarges</t>
  </si>
  <si>
    <t>- Vul alleen de geel gearceerde velden in.</t>
  </si>
  <si>
    <t>Productvorm</t>
  </si>
  <si>
    <t>Bruto uurloon (fictief)</t>
  </si>
  <si>
    <t>Kostprijsfactor</t>
  </si>
  <si>
    <t>Aanbod bureaumarge in euro's</t>
  </si>
  <si>
    <t>Uurtarief (fictief)</t>
  </si>
  <si>
    <t>Gunningscriterium</t>
  </si>
  <si>
    <t>P2: Payroll</t>
  </si>
  <si>
    <t>Maximale Inschrijfprijs Payroll</t>
  </si>
  <si>
    <t>Payroll contract uren
Regulier
Bepaalde tijd</t>
  </si>
  <si>
    <t>Payroll gewerkte uren
Regulier
Bepaalde tijd</t>
  </si>
  <si>
    <t>Risico doorbetaling bij ziekte - ZBC (70%) - eigenrisicodrager</t>
  </si>
  <si>
    <t xml:space="preserve"> </t>
  </si>
  <si>
    <t>5 - Sociale premies</t>
  </si>
  <si>
    <t>4 - Pensioen</t>
  </si>
  <si>
    <t>2 - Reserveringen</t>
  </si>
  <si>
    <t>1 - Brutoloon</t>
  </si>
  <si>
    <t>6 - Transitievergoeding</t>
  </si>
  <si>
    <t>Vakantiedagen</t>
  </si>
  <si>
    <t>Minimale Inschrijfprijs Payroll</t>
  </si>
  <si>
    <t>Payroll - gewerkte uren - bepaalde tijd</t>
  </si>
  <si>
    <t xml:space="preserve">- De maximale Inschrijfprijs geeft weer welke Inschrijfprijs Inschrijver maximaal mag aanbieden. Indien de maximale Inschrijfprijs wordt overschreden dan wordt de Inschrijving terzijde gelegd en komt Inschrijver niet in aanmerking voor gunning. </t>
  </si>
  <si>
    <t xml:space="preserve">Pensioenpremie </t>
  </si>
  <si>
    <t>Bovenwettelijke werkloosheidsregeling HBO (BWR HBO)</t>
  </si>
  <si>
    <t>3 - Werkloosheidsregeling HBO</t>
  </si>
  <si>
    <t>Grondslag voor werkloosheidsregeling</t>
  </si>
  <si>
    <t>Aanvulling ZW uitkering (ZA HBO) - Ziekte buiten contract (ZBC)</t>
  </si>
  <si>
    <t>Risico doorbetaling bij ziekte - Ziekte in contract (ZIC) (90%)</t>
  </si>
  <si>
    <t>Grondslag voor pensioen en SV-premies</t>
  </si>
  <si>
    <t>Omrekenfactor bruto-vergoeding 
(is kostprijsfactor overuren excl aanvulling ZW, bovenwettelijke WW en transitievergoeding)</t>
  </si>
  <si>
    <t>Bijlage H - Prijsopgaveformulier</t>
  </si>
  <si>
    <t>- De kostprijsfactoren kunnen gedurende de looptijd van de Raamovereenkomst alleen gewijzigd worden naar aanleiding van wettelijke/cao-wijzigingen en/of wijzigingen in het aantal kalenderdagen.</t>
  </si>
  <si>
    <r>
      <t>WGA-premie (</t>
    </r>
    <r>
      <rPr>
        <u/>
        <sz val="10"/>
        <rFont val="Arial"/>
        <family val="2"/>
      </rPr>
      <t>verschuldigde premie minus inhouding werknemer)</t>
    </r>
  </si>
  <si>
    <r>
      <t>Transitievergoeding (</t>
    </r>
    <r>
      <rPr>
        <sz val="10"/>
        <color rgb="FFFF0000"/>
        <rFont val="Arial"/>
        <family val="2"/>
      </rPr>
      <t>maximaal 2,78%</t>
    </r>
    <r>
      <rPr>
        <sz val="10"/>
        <rFont val="Arial"/>
        <family val="2"/>
      </rPr>
      <t>)</t>
    </r>
  </si>
  <si>
    <t>Maximaal aantal ongewogen punten</t>
  </si>
  <si>
    <t>Maximaal aantal gewogen punten</t>
  </si>
  <si>
    <t xml:space="preserve">- De weging en het uurloon zijn fictief, Inschrijver kan hieraan geen rechten ontlenen. </t>
  </si>
  <si>
    <t>Instructie aan Inschrijver:</t>
  </si>
  <si>
    <t xml:space="preserve">Instructie aan inschrijver: Vul alleen de geel gearceerde velden in. Deze input wordt overgenomen in de opbouw van de verschillende kostprijsfactoren. </t>
  </si>
  <si>
    <t>Maximale Fee</t>
  </si>
  <si>
    <t>Fee</t>
  </si>
  <si>
    <t xml:space="preserve">- De maximale Fee geeft weer welke Fee Inschrijver maximaal mag aanbieden. Indien de maximale Fee wordt overschreden dan wordt de Inschrijving terzijde gelegd en komt Inschrijver niet in aanmerking voor gunning. </t>
  </si>
  <si>
    <t>P1: Fee per gewerkt uur voor Brokerdienstverlening inclusief Contractbeheer</t>
  </si>
  <si>
    <t>Payroll - contract uren - bepaalde tijd</t>
  </si>
  <si>
    <t>- Vul eerst het tabblad 'opgave kostprijs payroll' in voordat de Bureaumarges worden vermeld in dit tabblad.</t>
  </si>
  <si>
    <t>Inschrijfprijs P2</t>
  </si>
  <si>
    <t>Aanbod Inschrijver P1</t>
  </si>
  <si>
    <t>Minimale 
Fee</t>
  </si>
  <si>
    <t>- De onderste regel (kostprijsfactor) vermeldt de kostprijsfactor die geldt als grondslag voor de berekening van het uurtarief (zie tabblad 'opgave bureaumarges').</t>
  </si>
  <si>
    <r>
      <t>Kort verzuim (</t>
    </r>
    <r>
      <rPr>
        <sz val="10"/>
        <color rgb="FFFF0000"/>
        <rFont val="Arial"/>
        <family val="2"/>
      </rPr>
      <t>maximaal 0,60%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</si>
</sst>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 * #,##0.000_ ;_ * \-#,##0.000_ ;_ * &quot;-&quot;??_ ;_ @_ "/>
    <numFmt numFmtId="166" formatCode="0.0000"/>
    <numFmt numFmtId="167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6" tint="0.3999450666829432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147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3" fillId="2" borderId="0" xfId="0" quotePrefix="1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3" fillId="2" borderId="0" xfId="0" applyFont="1" applyFill="1" applyAlignment="1" applyProtection="1">
      <alignment vertical="top"/>
      <protection hidden="1"/>
    </xf>
    <xf numFmtId="0" fontId="3" fillId="2" borderId="0" xfId="0" applyFont="1" applyFill="1" applyAlignment="1" applyProtection="1">
      <alignment vertical="top" wrapText="1"/>
      <protection hidden="1"/>
    </xf>
    <xf numFmtId="0" fontId="5" fillId="2" borderId="1" xfId="0" applyFont="1" applyFill="1" applyBorder="1" applyProtection="1">
      <protection hidden="1"/>
    </xf>
    <xf numFmtId="0" fontId="5" fillId="2" borderId="12" xfId="0" applyFont="1" applyFill="1" applyBorder="1" applyProtection="1">
      <protection hidden="1"/>
    </xf>
    <xf numFmtId="0" fontId="3" fillId="2" borderId="2" xfId="0" applyFont="1" applyFill="1" applyBorder="1" applyAlignment="1" applyProtection="1">
      <alignment horizontal="left"/>
      <protection hidden="1"/>
    </xf>
    <xf numFmtId="0" fontId="3" fillId="2" borderId="13" xfId="0" applyFont="1" applyFill="1" applyBorder="1" applyProtection="1">
      <protection hidden="1"/>
    </xf>
    <xf numFmtId="0" fontId="3" fillId="2" borderId="4" xfId="0" applyFont="1" applyFill="1" applyBorder="1" applyProtection="1">
      <protection hidden="1"/>
    </xf>
    <xf numFmtId="2" fontId="3" fillId="2" borderId="0" xfId="0" applyNumberFormat="1" applyFont="1" applyFill="1" applyProtection="1">
      <protection hidden="1"/>
    </xf>
    <xf numFmtId="2" fontId="3" fillId="2" borderId="5" xfId="0" applyNumberFormat="1" applyFont="1" applyFill="1" applyBorder="1" applyProtection="1">
      <protection hidden="1"/>
    </xf>
    <xf numFmtId="0" fontId="3" fillId="2" borderId="0" xfId="0" applyFont="1" applyFill="1" applyAlignment="1" applyProtection="1">
      <alignment horizontal="left"/>
      <protection hidden="1"/>
    </xf>
    <xf numFmtId="2" fontId="3" fillId="2" borderId="0" xfId="0" applyNumberFormat="1" applyFont="1" applyFill="1" applyAlignment="1" applyProtection="1">
      <alignment horizontal="left"/>
      <protection hidden="1"/>
    </xf>
    <xf numFmtId="44" fontId="12" fillId="4" borderId="0" xfId="6" applyFont="1" applyFill="1" applyAlignment="1" applyProtection="1">
      <alignment horizontal="center"/>
    </xf>
    <xf numFmtId="44" fontId="3" fillId="2" borderId="11" xfId="6" applyFont="1" applyFill="1" applyBorder="1" applyAlignment="1" applyProtection="1">
      <alignment horizontal="right"/>
    </xf>
    <xf numFmtId="9" fontId="3" fillId="2" borderId="11" xfId="2" applyFont="1" applyFill="1" applyBorder="1" applyAlignment="1" applyProtection="1">
      <alignment horizontal="right"/>
    </xf>
    <xf numFmtId="0" fontId="13" fillId="2" borderId="0" xfId="0" applyFont="1" applyFill="1" applyAlignment="1" applyProtection="1">
      <alignment horizontal="right"/>
      <protection hidden="1"/>
    </xf>
    <xf numFmtId="0" fontId="12" fillId="2" borderId="0" xfId="0" applyFont="1" applyFill="1" applyProtection="1">
      <protection hidden="1"/>
    </xf>
    <xf numFmtId="44" fontId="3" fillId="0" borderId="11" xfId="6" applyFont="1" applyFill="1" applyBorder="1" applyAlignment="1" applyProtection="1">
      <alignment vertical="center" wrapText="1"/>
    </xf>
    <xf numFmtId="2" fontId="3" fillId="2" borderId="4" xfId="0" applyNumberFormat="1" applyFont="1" applyFill="1" applyBorder="1" applyProtection="1">
      <protection hidden="1"/>
    </xf>
    <xf numFmtId="0" fontId="3" fillId="0" borderId="0" xfId="0" applyFont="1" applyProtection="1">
      <protection hidden="1"/>
    </xf>
    <xf numFmtId="0" fontId="15" fillId="2" borderId="23" xfId="9" applyFont="1" applyFill="1" applyBorder="1" applyProtection="1">
      <protection hidden="1"/>
    </xf>
    <xf numFmtId="0" fontId="3" fillId="2" borderId="5" xfId="0" applyFont="1" applyFill="1" applyBorder="1" applyProtection="1">
      <protection hidden="1"/>
    </xf>
    <xf numFmtId="10" fontId="3" fillId="2" borderId="4" xfId="0" applyNumberFormat="1" applyFont="1" applyFill="1" applyBorder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7" fillId="2" borderId="0" xfId="0" applyFont="1" applyFill="1" applyProtection="1">
      <protection hidden="1"/>
    </xf>
    <xf numFmtId="166" fontId="3" fillId="2" borderId="0" xfId="0" applyNumberFormat="1" applyFont="1" applyFill="1" applyAlignment="1" applyProtection="1">
      <alignment horizontal="center"/>
      <protection hidden="1"/>
    </xf>
    <xf numFmtId="166" fontId="3" fillId="2" borderId="0" xfId="0" applyNumberFormat="1" applyFont="1" applyFill="1" applyProtection="1">
      <protection hidden="1"/>
    </xf>
    <xf numFmtId="0" fontId="5" fillId="2" borderId="2" xfId="0" applyFont="1" applyFill="1" applyBorder="1" applyAlignment="1" applyProtection="1">
      <alignment vertical="top" wrapText="1"/>
      <protection hidden="1"/>
    </xf>
    <xf numFmtId="0" fontId="3" fillId="2" borderId="13" xfId="0" applyFont="1" applyFill="1" applyBorder="1" applyAlignment="1" applyProtection="1">
      <alignment vertical="top"/>
      <protection hidden="1"/>
    </xf>
    <xf numFmtId="10" fontId="3" fillId="2" borderId="4" xfId="0" applyNumberFormat="1" applyFont="1" applyFill="1" applyBorder="1" applyAlignment="1" applyProtection="1">
      <alignment vertical="top"/>
      <protection hidden="1"/>
    </xf>
    <xf numFmtId="2" fontId="3" fillId="2" borderId="5" xfId="1" applyNumberFormat="1" applyFont="1" applyFill="1" applyBorder="1" applyAlignment="1" applyProtection="1">
      <alignment vertical="top"/>
      <protection hidden="1"/>
    </xf>
    <xf numFmtId="10" fontId="3" fillId="2" borderId="0" xfId="0" applyNumberFormat="1" applyFont="1" applyFill="1" applyAlignment="1" applyProtection="1">
      <alignment vertical="top"/>
      <protection hidden="1"/>
    </xf>
    <xf numFmtId="2" fontId="3" fillId="2" borderId="0" xfId="1" applyNumberFormat="1" applyFont="1" applyFill="1" applyBorder="1" applyAlignment="1" applyProtection="1">
      <alignment vertical="top"/>
      <protection hidden="1"/>
    </xf>
    <xf numFmtId="2" fontId="3" fillId="2" borderId="4" xfId="1" applyNumberFormat="1" applyFont="1" applyFill="1" applyBorder="1" applyAlignment="1" applyProtection="1">
      <alignment vertical="top"/>
      <protection hidden="1"/>
    </xf>
    <xf numFmtId="2" fontId="3" fillId="2" borderId="5" xfId="0" applyNumberFormat="1" applyFont="1" applyFill="1" applyBorder="1" applyAlignment="1" applyProtection="1">
      <alignment vertical="top"/>
      <protection hidden="1"/>
    </xf>
    <xf numFmtId="2" fontId="3" fillId="2" borderId="4" xfId="0" applyNumberFormat="1" applyFont="1" applyFill="1" applyBorder="1" applyAlignment="1" applyProtection="1">
      <alignment vertical="top"/>
      <protection hidden="1"/>
    </xf>
    <xf numFmtId="0" fontId="5" fillId="2" borderId="15" xfId="0" applyFont="1" applyFill="1" applyBorder="1" applyAlignment="1" applyProtection="1">
      <alignment vertical="top" wrapText="1"/>
      <protection hidden="1"/>
    </xf>
    <xf numFmtId="0" fontId="6" fillId="2" borderId="13" xfId="0" applyFont="1" applyFill="1" applyBorder="1" applyAlignment="1" applyProtection="1">
      <alignment vertical="top"/>
      <protection hidden="1"/>
    </xf>
    <xf numFmtId="0" fontId="3" fillId="2" borderId="13" xfId="0" quotePrefix="1" applyFont="1" applyFill="1" applyBorder="1" applyProtection="1">
      <protection hidden="1"/>
    </xf>
    <xf numFmtId="10" fontId="3" fillId="2" borderId="4" xfId="2" applyNumberFormat="1" applyFont="1" applyFill="1" applyBorder="1" applyProtection="1">
      <protection hidden="1"/>
    </xf>
    <xf numFmtId="0" fontId="3" fillId="2" borderId="13" xfId="0" quotePrefix="1" applyFont="1" applyFill="1" applyBorder="1" applyAlignment="1" applyProtection="1">
      <alignment vertical="top"/>
      <protection hidden="1"/>
    </xf>
    <xf numFmtId="10" fontId="7" fillId="2" borderId="4" xfId="2" applyNumberFormat="1" applyFont="1" applyFill="1" applyBorder="1" applyProtection="1">
      <protection hidden="1"/>
    </xf>
    <xf numFmtId="2" fontId="7" fillId="2" borderId="5" xfId="0" applyNumberFormat="1" applyFont="1" applyFill="1" applyBorder="1" applyAlignment="1" applyProtection="1">
      <alignment vertical="top"/>
      <protection hidden="1"/>
    </xf>
    <xf numFmtId="10" fontId="3" fillId="2" borderId="6" xfId="2" applyNumberFormat="1" applyFont="1" applyFill="1" applyBorder="1" applyProtection="1">
      <protection hidden="1"/>
    </xf>
    <xf numFmtId="10" fontId="3" fillId="2" borderId="6" xfId="0" applyNumberFormat="1" applyFont="1" applyFill="1" applyBorder="1" applyAlignment="1" applyProtection="1">
      <alignment vertical="top"/>
      <protection hidden="1"/>
    </xf>
    <xf numFmtId="10" fontId="3" fillId="0" borderId="4" xfId="2" applyNumberFormat="1" applyFont="1" applyFill="1" applyBorder="1" applyAlignment="1" applyProtection="1">
      <alignment vertical="top"/>
      <protection hidden="1"/>
    </xf>
    <xf numFmtId="9" fontId="3" fillId="0" borderId="4" xfId="2" applyFont="1" applyFill="1" applyBorder="1" applyAlignment="1" applyProtection="1">
      <alignment vertical="top"/>
      <protection hidden="1"/>
    </xf>
    <xf numFmtId="10" fontId="3" fillId="2" borderId="4" xfId="2" applyNumberFormat="1" applyFont="1" applyFill="1" applyBorder="1" applyAlignment="1" applyProtection="1">
      <alignment vertical="top"/>
      <protection hidden="1"/>
    </xf>
    <xf numFmtId="10" fontId="3" fillId="2" borderId="6" xfId="2" applyNumberFormat="1" applyFont="1" applyFill="1" applyBorder="1" applyAlignment="1" applyProtection="1">
      <alignment vertical="top"/>
      <protection hidden="1"/>
    </xf>
    <xf numFmtId="0" fontId="6" fillId="2" borderId="15" xfId="0" applyFont="1" applyFill="1" applyBorder="1" applyAlignment="1" applyProtection="1">
      <alignment vertical="top" wrapText="1"/>
      <protection hidden="1"/>
    </xf>
    <xf numFmtId="0" fontId="3" fillId="2" borderId="23" xfId="9" applyFill="1" applyBorder="1" applyProtection="1">
      <protection hidden="1"/>
    </xf>
    <xf numFmtId="10" fontId="3" fillId="2" borderId="21" xfId="0" applyNumberFormat="1" applyFont="1" applyFill="1" applyBorder="1" applyAlignment="1" applyProtection="1">
      <alignment vertical="top"/>
      <protection hidden="1"/>
    </xf>
    <xf numFmtId="0" fontId="6" fillId="2" borderId="2" xfId="0" applyFont="1" applyFill="1" applyBorder="1" applyAlignment="1" applyProtection="1">
      <alignment vertical="top"/>
      <protection hidden="1"/>
    </xf>
    <xf numFmtId="2" fontId="7" fillId="2" borderId="5" xfId="1" applyNumberFormat="1" applyFont="1" applyFill="1" applyBorder="1" applyAlignment="1" applyProtection="1">
      <alignment vertical="top"/>
      <protection hidden="1"/>
    </xf>
    <xf numFmtId="0" fontId="13" fillId="2" borderId="13" xfId="0" quotePrefix="1" applyFont="1" applyFill="1" applyBorder="1" applyAlignment="1" applyProtection="1">
      <alignment vertical="top"/>
      <protection hidden="1"/>
    </xf>
    <xf numFmtId="10" fontId="3" fillId="3" borderId="4" xfId="0" applyNumberFormat="1" applyFont="1" applyFill="1" applyBorder="1" applyAlignment="1" applyProtection="1">
      <alignment vertical="top"/>
      <protection locked="0" hidden="1"/>
    </xf>
    <xf numFmtId="0" fontId="3" fillId="0" borderId="13" xfId="0" quotePrefix="1" applyFont="1" applyBorder="1" applyProtection="1">
      <protection hidden="1"/>
    </xf>
    <xf numFmtId="10" fontId="3" fillId="2" borderId="21" xfId="2" applyNumberFormat="1" applyFont="1" applyFill="1" applyBorder="1" applyAlignment="1" applyProtection="1">
      <alignment vertical="top"/>
      <protection hidden="1"/>
    </xf>
    <xf numFmtId="0" fontId="7" fillId="2" borderId="13" xfId="0" applyFont="1" applyFill="1" applyBorder="1" applyAlignment="1" applyProtection="1">
      <alignment vertical="top"/>
      <protection hidden="1"/>
    </xf>
    <xf numFmtId="0" fontId="3" fillId="2" borderId="2" xfId="0" applyFont="1" applyFill="1" applyBorder="1" applyAlignment="1" applyProtection="1">
      <alignment vertical="top"/>
      <protection hidden="1"/>
    </xf>
    <xf numFmtId="166" fontId="3" fillId="2" borderId="3" xfId="0" applyNumberFormat="1" applyFont="1" applyFill="1" applyBorder="1" applyAlignment="1" applyProtection="1">
      <alignment vertical="top"/>
      <protection hidden="1"/>
    </xf>
    <xf numFmtId="166" fontId="6" fillId="2" borderId="14" xfId="0" applyNumberFormat="1" applyFont="1" applyFill="1" applyBorder="1" applyAlignment="1" applyProtection="1">
      <alignment horizontal="right" vertical="top"/>
      <protection hidden="1"/>
    </xf>
    <xf numFmtId="166" fontId="6" fillId="2" borderId="7" xfId="0" applyNumberFormat="1" applyFont="1" applyFill="1" applyBorder="1" applyAlignment="1" applyProtection="1">
      <alignment horizontal="right" vertical="top"/>
      <protection hidden="1"/>
    </xf>
    <xf numFmtId="166" fontId="6" fillId="2" borderId="8" xfId="1" applyNumberFormat="1" applyFont="1" applyFill="1" applyBorder="1" applyAlignment="1" applyProtection="1">
      <alignment vertical="top"/>
      <protection hidden="1"/>
    </xf>
    <xf numFmtId="166" fontId="6" fillId="2" borderId="7" xfId="1" applyNumberFormat="1" applyFont="1" applyFill="1" applyBorder="1" applyAlignment="1" applyProtection="1">
      <alignment vertical="top"/>
      <protection hidden="1"/>
    </xf>
    <xf numFmtId="0" fontId="13" fillId="0" borderId="13" xfId="0" applyFont="1" applyBorder="1" applyAlignment="1" applyProtection="1">
      <alignment vertical="top"/>
      <protection hidden="1"/>
    </xf>
    <xf numFmtId="0" fontId="3" fillId="0" borderId="13" xfId="0" applyFont="1" applyBorder="1" applyAlignment="1" applyProtection="1">
      <alignment vertical="top"/>
      <protection hidden="1"/>
    </xf>
    <xf numFmtId="10" fontId="3" fillId="3" borderId="6" xfId="2" applyNumberFormat="1" applyFont="1" applyFill="1" applyBorder="1" applyAlignment="1" applyProtection="1">
      <alignment vertical="top"/>
      <protection locked="0" hidden="1"/>
    </xf>
    <xf numFmtId="10" fontId="3" fillId="3" borderId="4" xfId="2" applyNumberFormat="1" applyFont="1" applyFill="1" applyBorder="1" applyAlignment="1" applyProtection="1">
      <alignment vertical="top"/>
      <protection locked="0" hidden="1"/>
    </xf>
    <xf numFmtId="0" fontId="4" fillId="3" borderId="11" xfId="0" applyFont="1" applyFill="1" applyBorder="1" applyProtection="1">
      <protection locked="0" hidden="1"/>
    </xf>
    <xf numFmtId="10" fontId="3" fillId="3" borderId="6" xfId="0" applyNumberFormat="1" applyFont="1" applyFill="1" applyBorder="1" applyAlignment="1" applyProtection="1">
      <alignment vertical="top"/>
      <protection locked="0" hidden="1"/>
    </xf>
    <xf numFmtId="0" fontId="16" fillId="2" borderId="0" xfId="0" applyFont="1" applyFill="1" applyProtection="1">
      <protection hidden="1"/>
    </xf>
    <xf numFmtId="2" fontId="3" fillId="2" borderId="0" xfId="0" applyNumberFormat="1" applyFont="1" applyFill="1" applyAlignment="1" applyProtection="1">
      <alignment vertical="top"/>
      <protection hidden="1"/>
    </xf>
    <xf numFmtId="2" fontId="7" fillId="2" borderId="0" xfId="1" applyNumberFormat="1" applyFont="1" applyFill="1" applyBorder="1" applyAlignment="1" applyProtection="1">
      <alignment vertical="top"/>
      <protection hidden="1"/>
    </xf>
    <xf numFmtId="166" fontId="6" fillId="2" borderId="26" xfId="1" applyNumberFormat="1" applyFont="1" applyFill="1" applyBorder="1" applyAlignment="1" applyProtection="1">
      <alignment vertical="top"/>
      <protection hidden="1"/>
    </xf>
    <xf numFmtId="2" fontId="3" fillId="2" borderId="27" xfId="0" applyNumberFormat="1" applyFont="1" applyFill="1" applyBorder="1" applyProtection="1">
      <protection hidden="1"/>
    </xf>
    <xf numFmtId="2" fontId="3" fillId="2" borderId="28" xfId="0" applyNumberFormat="1" applyFont="1" applyFill="1" applyBorder="1" applyProtection="1">
      <protection hidden="1"/>
    </xf>
    <xf numFmtId="167" fontId="15" fillId="3" borderId="11" xfId="0" applyNumberFormat="1" applyFont="1" applyFill="1" applyBorder="1" applyProtection="1">
      <protection locked="0"/>
    </xf>
    <xf numFmtId="10" fontId="3" fillId="0" borderId="4" xfId="0" applyNumberFormat="1" applyFont="1" applyBorder="1" applyAlignment="1" applyProtection="1">
      <alignment vertical="top"/>
      <protection hidden="1"/>
    </xf>
    <xf numFmtId="10" fontId="3" fillId="0" borderId="0" xfId="0" applyNumberFormat="1" applyFont="1" applyAlignment="1" applyProtection="1">
      <alignment vertical="top"/>
      <protection hidden="1"/>
    </xf>
    <xf numFmtId="2" fontId="7" fillId="0" borderId="5" xfId="0" applyNumberFormat="1" applyFont="1" applyBorder="1" applyAlignment="1" applyProtection="1">
      <alignment vertical="top"/>
      <protection hidden="1"/>
    </xf>
    <xf numFmtId="10" fontId="3" fillId="2" borderId="29" xfId="0" applyNumberFormat="1" applyFont="1" applyFill="1" applyBorder="1" applyAlignment="1" applyProtection="1">
      <alignment vertical="top"/>
      <protection hidden="1"/>
    </xf>
    <xf numFmtId="10" fontId="3" fillId="2" borderId="30" xfId="0" applyNumberFormat="1" applyFont="1" applyFill="1" applyBorder="1" applyAlignment="1" applyProtection="1">
      <alignment vertical="top"/>
      <protection hidden="1"/>
    </xf>
    <xf numFmtId="10" fontId="3" fillId="2" borderId="30" xfId="2" applyNumberFormat="1" applyFont="1" applyFill="1" applyBorder="1" applyAlignment="1" applyProtection="1">
      <alignment vertical="top"/>
      <protection hidden="1"/>
    </xf>
    <xf numFmtId="10" fontId="3" fillId="2" borderId="0" xfId="2" applyNumberFormat="1" applyFont="1" applyFill="1" applyBorder="1" applyAlignment="1" applyProtection="1">
      <alignment vertical="top"/>
      <protection hidden="1"/>
    </xf>
    <xf numFmtId="0" fontId="3" fillId="2" borderId="27" xfId="0" applyFont="1" applyFill="1" applyBorder="1" applyProtection="1">
      <protection hidden="1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18" fillId="2" borderId="0" xfId="0" applyFont="1" applyFill="1"/>
    <xf numFmtId="0" fontId="9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3" fillId="2" borderId="0" xfId="0" quotePrefix="1" applyFont="1" applyFill="1" applyAlignment="1">
      <alignment horizontal="left"/>
    </xf>
    <xf numFmtId="0" fontId="19" fillId="2" borderId="11" xfId="0" applyFont="1" applyFill="1" applyBorder="1"/>
    <xf numFmtId="0" fontId="19" fillId="2" borderId="11" xfId="0" applyFont="1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15" fillId="2" borderId="11" xfId="0" applyFont="1" applyFill="1" applyBorder="1" applyAlignment="1">
      <alignment wrapText="1"/>
    </xf>
    <xf numFmtId="0" fontId="15" fillId="2" borderId="11" xfId="0" applyFont="1" applyFill="1" applyBorder="1"/>
    <xf numFmtId="9" fontId="15" fillId="2" borderId="11" xfId="0" applyNumberFormat="1" applyFont="1" applyFill="1" applyBorder="1"/>
    <xf numFmtId="167" fontId="7" fillId="2" borderId="11" xfId="0" applyNumberFormat="1" applyFont="1" applyFill="1" applyBorder="1"/>
    <xf numFmtId="0" fontId="16" fillId="2" borderId="0" xfId="0" applyFont="1" applyFill="1"/>
    <xf numFmtId="0" fontId="8" fillId="2" borderId="0" xfId="0" applyFont="1" applyFill="1"/>
    <xf numFmtId="0" fontId="10" fillId="2" borderId="0" xfId="0" quotePrefix="1" applyFont="1" applyFill="1"/>
    <xf numFmtId="0" fontId="3" fillId="2" borderId="0" xfId="0" applyFont="1" applyFill="1"/>
    <xf numFmtId="0" fontId="1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6" fillId="6" borderId="9" xfId="0" applyFont="1" applyFill="1" applyBorder="1" applyAlignment="1">
      <alignment vertical="center" wrapText="1"/>
    </xf>
    <xf numFmtId="2" fontId="6" fillId="6" borderId="10" xfId="0" applyNumberFormat="1" applyFont="1" applyFill="1" applyBorder="1" applyAlignment="1">
      <alignment vertical="center" wrapText="1"/>
    </xf>
    <xf numFmtId="0" fontId="6" fillId="6" borderId="9" xfId="0" applyFont="1" applyFill="1" applyBorder="1" applyAlignment="1">
      <alignment horizontal="right" vertical="center" wrapText="1"/>
    </xf>
    <xf numFmtId="166" fontId="6" fillId="6" borderId="9" xfId="0" applyNumberFormat="1" applyFont="1" applyFill="1" applyBorder="1" applyAlignment="1">
      <alignment horizontal="right" vertical="center" wrapText="1"/>
    </xf>
    <xf numFmtId="0" fontId="6" fillId="6" borderId="11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vertical="center"/>
    </xf>
    <xf numFmtId="166" fontId="3" fillId="2" borderId="11" xfId="0" applyNumberFormat="1" applyFont="1" applyFill="1" applyBorder="1" applyAlignment="1">
      <alignment horizontal="center" vertical="center"/>
    </xf>
    <xf numFmtId="166" fontId="6" fillId="0" borderId="26" xfId="1" applyNumberFormat="1" applyFont="1" applyFill="1" applyBorder="1" applyAlignment="1" applyProtection="1">
      <alignment vertical="top"/>
      <protection hidden="1"/>
    </xf>
    <xf numFmtId="166" fontId="6" fillId="0" borderId="8" xfId="1" applyNumberFormat="1" applyFont="1" applyFill="1" applyBorder="1" applyAlignment="1" applyProtection="1">
      <alignment vertical="top"/>
      <protection hidden="1"/>
    </xf>
    <xf numFmtId="0" fontId="4" fillId="2" borderId="0" xfId="0" applyFont="1" applyFill="1" applyAlignment="1">
      <alignment horizontal="left"/>
    </xf>
    <xf numFmtId="0" fontId="0" fillId="3" borderId="11" xfId="0" applyFill="1" applyBorder="1" applyProtection="1">
      <protection locked="0"/>
    </xf>
    <xf numFmtId="0" fontId="3" fillId="2" borderId="0" xfId="0" quotePrefix="1" applyFont="1" applyFill="1" applyAlignment="1">
      <alignment horizontal="left" wrapText="1"/>
    </xf>
    <xf numFmtId="0" fontId="5" fillId="2" borderId="16" xfId="0" applyFont="1" applyFill="1" applyBorder="1" applyAlignment="1" applyProtection="1">
      <alignment horizontal="center" wrapText="1"/>
      <protection hidden="1"/>
    </xf>
    <xf numFmtId="0" fontId="5" fillId="2" borderId="22" xfId="0" applyFont="1" applyFill="1" applyBorder="1" applyAlignment="1" applyProtection="1">
      <alignment horizontal="center" wrapText="1"/>
      <protection hidden="1"/>
    </xf>
    <xf numFmtId="0" fontId="6" fillId="2" borderId="11" xfId="0" applyFont="1" applyFill="1" applyBorder="1" applyAlignment="1" applyProtection="1">
      <alignment horizontal="center" wrapText="1"/>
      <protection hidden="1"/>
    </xf>
    <xf numFmtId="165" fontId="6" fillId="2" borderId="9" xfId="1" applyNumberFormat="1" applyFont="1" applyFill="1" applyBorder="1" applyAlignment="1" applyProtection="1">
      <alignment horizontal="center" vertical="center"/>
      <protection hidden="1"/>
    </xf>
    <xf numFmtId="165" fontId="6" fillId="2" borderId="19" xfId="1" applyNumberFormat="1" applyFont="1" applyFill="1" applyBorder="1" applyAlignment="1" applyProtection="1">
      <alignment horizontal="center" vertical="center"/>
      <protection hidden="1"/>
    </xf>
    <xf numFmtId="0" fontId="5" fillId="2" borderId="20" xfId="0" applyFont="1" applyFill="1" applyBorder="1" applyAlignment="1" applyProtection="1">
      <alignment horizontal="center" wrapText="1"/>
      <protection hidden="1"/>
    </xf>
    <xf numFmtId="0" fontId="5" fillId="2" borderId="24" xfId="0" applyFont="1" applyFill="1" applyBorder="1" applyAlignment="1" applyProtection="1">
      <alignment horizontal="center" wrapText="1"/>
      <protection hidden="1"/>
    </xf>
    <xf numFmtId="0" fontId="17" fillId="3" borderId="11" xfId="0" applyFont="1" applyFill="1" applyBorder="1" applyAlignment="1" applyProtection="1">
      <alignment horizontal="center"/>
      <protection locked="0" hidden="1"/>
    </xf>
    <xf numFmtId="0" fontId="4" fillId="2" borderId="16" xfId="0" applyFont="1" applyFill="1" applyBorder="1" applyAlignment="1" applyProtection="1">
      <alignment horizontal="center" vertical="center" wrapText="1"/>
      <protection hidden="1"/>
    </xf>
    <xf numFmtId="0" fontId="4" fillId="2" borderId="18" xfId="0" applyFont="1" applyFill="1" applyBorder="1" applyAlignment="1" applyProtection="1">
      <alignment horizontal="center" vertical="center" wrapText="1"/>
      <protection hidden="1"/>
    </xf>
    <xf numFmtId="0" fontId="4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right" vertical="center" wrapText="1"/>
      <protection hidden="1"/>
    </xf>
    <xf numFmtId="0" fontId="11" fillId="2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left"/>
      <protection locked="0"/>
    </xf>
    <xf numFmtId="7" fontId="3" fillId="3" borderId="11" xfId="6" applyNumberFormat="1" applyFont="1" applyFill="1" applyBorder="1" applyAlignment="1" applyProtection="1">
      <alignment horizontal="center" vertical="center"/>
      <protection locked="0"/>
    </xf>
    <xf numFmtId="44" fontId="3" fillId="2" borderId="11" xfId="6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25" xfId="0" applyFont="1" applyFill="1" applyBorder="1" applyAlignment="1">
      <alignment horizontal="right"/>
    </xf>
    <xf numFmtId="10" fontId="3" fillId="0" borderId="6" xfId="0" applyNumberFormat="1" applyFont="1" applyBorder="1" applyProtection="1"/>
    <xf numFmtId="0" fontId="14" fillId="5" borderId="0" xfId="0" applyFont="1" applyFill="1" applyAlignment="1" applyProtection="1">
      <alignment horizontal="center" wrapText="1"/>
    </xf>
  </cellXfs>
  <cellStyles count="10">
    <cellStyle name="Komma" xfId="1" builtinId="3"/>
    <cellStyle name="Komma 2" xfId="3" xr:uid="{9D88AE03-9008-43CF-A44D-4B72E785E009}"/>
    <cellStyle name="Komma 3" xfId="5" xr:uid="{48DB3C6A-A877-4FF2-9A51-6DB73D8D9598}"/>
    <cellStyle name="Komma 4" xfId="7" xr:uid="{EF047B4B-6DBA-48F9-88EE-C0D08DA5654F}"/>
    <cellStyle name="Normal 2" xfId="9" xr:uid="{F04A05D2-475B-4433-BA25-55E5A660ECF9}"/>
    <cellStyle name="Procent" xfId="2" builtinId="5"/>
    <cellStyle name="Standaard" xfId="0" builtinId="0"/>
    <cellStyle name="Valuta" xfId="6" builtinId="4"/>
    <cellStyle name="Valuta 2" xfId="4" xr:uid="{6934795E-0438-459B-8EC9-0373117C98F3}"/>
    <cellStyle name="Valuta 3" xfId="8" xr:uid="{6D10934F-7141-4151-A191-87A5D1FA7AC9}"/>
  </cellStyles>
  <dxfs count="1">
    <dxf>
      <font>
        <b val="0"/>
        <i val="0"/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CF598-41B4-4AAE-A5C6-C939C37F0B2A}">
  <dimension ref="A1:L24"/>
  <sheetViews>
    <sheetView tabSelected="1" workbookViewId="0">
      <selection activeCell="F15" sqref="F15"/>
    </sheetView>
  </sheetViews>
  <sheetFormatPr defaultColWidth="0" defaultRowHeight="14.4" zeroHeight="1" x14ac:dyDescent="0.3"/>
  <cols>
    <col min="1" max="1" width="8.88671875" customWidth="1"/>
    <col min="2" max="2" width="52.109375" customWidth="1"/>
    <col min="3" max="3" width="19.88671875" customWidth="1"/>
    <col min="4" max="4" width="8.88671875" customWidth="1"/>
    <col min="5" max="5" width="19" customWidth="1"/>
    <col min="6" max="6" width="12.21875" customWidth="1"/>
    <col min="7" max="7" width="12" customWidth="1"/>
    <col min="8" max="8" width="15.77734375" customWidth="1"/>
    <col min="9" max="12" width="8.88671875" customWidth="1"/>
    <col min="13" max="16384" width="8.88671875" hidden="1"/>
  </cols>
  <sheetData>
    <row r="1" spans="1:12" ht="21" x14ac:dyDescent="0.4">
      <c r="A1" s="93"/>
      <c r="B1" s="78" t="s">
        <v>48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x14ac:dyDescent="0.3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17.399999999999999" x14ac:dyDescent="0.3">
      <c r="A3" s="93"/>
      <c r="B3" s="7" t="s">
        <v>1</v>
      </c>
      <c r="C3" s="125"/>
      <c r="D3" s="125"/>
      <c r="E3" s="125"/>
      <c r="F3" s="93"/>
      <c r="G3" s="94"/>
      <c r="H3" s="94"/>
      <c r="I3" s="124"/>
      <c r="J3" s="124"/>
      <c r="K3" s="124"/>
      <c r="L3" s="93"/>
    </row>
    <row r="4" spans="1:12" ht="17.399999999999999" x14ac:dyDescent="0.3">
      <c r="A4" s="93"/>
      <c r="B4" s="7"/>
      <c r="C4" s="93"/>
      <c r="D4" s="93"/>
      <c r="E4" s="93"/>
      <c r="F4" s="93"/>
      <c r="G4" s="94"/>
      <c r="H4" s="94"/>
      <c r="I4" s="95"/>
      <c r="J4" s="95"/>
      <c r="K4" s="95"/>
      <c r="L4" s="93"/>
    </row>
    <row r="5" spans="1:12" ht="17.399999999999999" x14ac:dyDescent="0.3">
      <c r="A5" s="96"/>
      <c r="B5" s="97" t="s">
        <v>55</v>
      </c>
      <c r="C5" s="96"/>
      <c r="D5" s="96"/>
      <c r="E5" s="96"/>
      <c r="F5" s="96"/>
      <c r="G5" s="98"/>
      <c r="H5" s="98"/>
      <c r="I5" s="95"/>
      <c r="J5" s="95"/>
      <c r="K5" s="95"/>
      <c r="L5" s="93"/>
    </row>
    <row r="6" spans="1:12" ht="15" customHeight="1" x14ac:dyDescent="0.3">
      <c r="A6" s="96"/>
      <c r="B6" s="99" t="s">
        <v>18</v>
      </c>
      <c r="C6" s="96"/>
      <c r="D6" s="96"/>
      <c r="E6" s="96"/>
      <c r="F6" s="96"/>
      <c r="G6" s="98"/>
      <c r="H6" s="98"/>
      <c r="I6" s="95"/>
      <c r="J6" s="95"/>
      <c r="K6" s="95"/>
      <c r="L6" s="93"/>
    </row>
    <row r="7" spans="1:12" ht="38.4" customHeight="1" x14ac:dyDescent="0.3">
      <c r="A7" s="96"/>
      <c r="B7" s="126" t="s">
        <v>59</v>
      </c>
      <c r="C7" s="126"/>
      <c r="D7" s="126"/>
      <c r="E7" s="96"/>
      <c r="F7" s="96"/>
      <c r="G7" s="96"/>
      <c r="H7" s="96"/>
      <c r="I7" s="93"/>
      <c r="J7" s="93"/>
      <c r="K7" s="93"/>
      <c r="L7" s="93"/>
    </row>
    <row r="8" spans="1:12" x14ac:dyDescent="0.3">
      <c r="A8" s="96"/>
      <c r="B8" s="99"/>
      <c r="C8" s="96"/>
      <c r="D8" s="96"/>
      <c r="E8" s="96"/>
      <c r="F8" s="96"/>
      <c r="G8" s="96"/>
      <c r="H8" s="96"/>
      <c r="I8" s="93"/>
      <c r="J8" s="93"/>
      <c r="K8" s="93"/>
      <c r="L8" s="93"/>
    </row>
    <row r="9" spans="1:12" x14ac:dyDescent="0.3">
      <c r="A9" s="96"/>
      <c r="B9" s="99"/>
      <c r="C9" s="96"/>
      <c r="D9" s="96"/>
      <c r="E9" s="96"/>
      <c r="F9" s="96"/>
      <c r="G9" s="96"/>
      <c r="H9" s="96"/>
      <c r="I9" s="93"/>
      <c r="J9" s="93"/>
      <c r="K9" s="93"/>
      <c r="L9" s="93"/>
    </row>
    <row r="10" spans="1:12" ht="33" customHeight="1" x14ac:dyDescent="0.3">
      <c r="A10" s="96"/>
      <c r="B10" s="100" t="s">
        <v>58</v>
      </c>
      <c r="C10" s="101" t="s">
        <v>52</v>
      </c>
      <c r="D10" s="100" t="s">
        <v>16</v>
      </c>
      <c r="E10" s="101" t="s">
        <v>53</v>
      </c>
      <c r="F10" s="102" t="s">
        <v>65</v>
      </c>
      <c r="G10" s="102" t="s">
        <v>57</v>
      </c>
      <c r="H10" s="101" t="s">
        <v>64</v>
      </c>
      <c r="I10" s="93"/>
      <c r="J10" s="93"/>
      <c r="K10" s="93"/>
      <c r="L10" s="93"/>
    </row>
    <row r="11" spans="1:12" ht="30.6" customHeight="1" x14ac:dyDescent="0.3">
      <c r="A11" s="96"/>
      <c r="B11" s="103" t="s">
        <v>60</v>
      </c>
      <c r="C11" s="104">
        <v>100</v>
      </c>
      <c r="D11" s="105">
        <v>0.2</v>
      </c>
      <c r="E11" s="104">
        <v>20</v>
      </c>
      <c r="F11" s="106">
        <v>1.5</v>
      </c>
      <c r="G11" s="106">
        <v>4</v>
      </c>
      <c r="H11" s="84">
        <v>0</v>
      </c>
      <c r="I11" s="93"/>
      <c r="J11" s="93"/>
      <c r="K11" s="93"/>
      <c r="L11" s="93"/>
    </row>
    <row r="12" spans="1:12" x14ac:dyDescent="0.3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</row>
    <row r="13" spans="1:12" x14ac:dyDescent="0.3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</row>
    <row r="14" spans="1:12" x14ac:dyDescent="0.3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</row>
    <row r="15" spans="1:12" x14ac:dyDescent="0.3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</row>
    <row r="16" spans="1:12" x14ac:dyDescent="0.3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</row>
    <row r="17" spans="1:11" hidden="1" x14ac:dyDescent="0.3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</row>
    <row r="18" spans="1:11" hidden="1" x14ac:dyDescent="0.3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1" hidden="1" x14ac:dyDescent="0.3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</row>
    <row r="20" spans="1:11" hidden="1" x14ac:dyDescent="0.3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</row>
    <row r="21" spans="1:11" hidden="1" x14ac:dyDescent="0.3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 hidden="1" x14ac:dyDescent="0.3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hidden="1" x14ac:dyDescent="0.3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</row>
    <row r="24" spans="1:11" hidden="1" x14ac:dyDescent="0.3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</row>
  </sheetData>
  <sheetProtection algorithmName="SHA-512" hashValue="F7ZpxmryQrWgyVX+LW8PSEVPH8CwS/90DGEVolCfZvptTQYAvUVOrcULG2c5kBHtK6VT25Xhi/HrlveDtEQ3+g==" saltValue="NoXKWZFg/JLYGBKe96fcng==" spinCount="100000" sheet="1" objects="1" scenarios="1"/>
  <mergeCells count="3">
    <mergeCell ref="I3:K3"/>
    <mergeCell ref="C3:E3"/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594E-A52C-49AF-A220-4079DCF25027}">
  <dimension ref="B1:S93"/>
  <sheetViews>
    <sheetView zoomScaleNormal="100" workbookViewId="0">
      <selection activeCell="F64" sqref="F64"/>
    </sheetView>
  </sheetViews>
  <sheetFormatPr defaultColWidth="9.21875" defaultRowHeight="13.2" x14ac:dyDescent="0.25"/>
  <cols>
    <col min="1" max="2" width="2" style="2" customWidth="1"/>
    <col min="3" max="3" width="46.77734375" style="17" customWidth="1"/>
    <col min="4" max="4" width="61.21875" style="2" customWidth="1"/>
    <col min="5" max="5" width="10.5546875" style="2" customWidth="1"/>
    <col min="6" max="6" width="10.5546875" style="15" customWidth="1"/>
    <col min="7" max="8" width="10.5546875" style="2" customWidth="1"/>
    <col min="9" max="9" width="6.77734375" style="3" customWidth="1"/>
    <col min="10" max="10" width="10.5546875" style="3" customWidth="1"/>
    <col min="11" max="11" width="10.5546875" style="4" customWidth="1"/>
    <col min="12" max="13" width="10.5546875" style="2" customWidth="1"/>
    <col min="14" max="14" width="7.44140625" style="2" customWidth="1"/>
    <col min="15" max="18" width="10.5546875" style="2" customWidth="1"/>
    <col min="19" max="16384" width="9.21875" style="2"/>
  </cols>
  <sheetData>
    <row r="1" spans="2:18" ht="22.8" x14ac:dyDescent="0.4">
      <c r="B1" s="1"/>
      <c r="C1" s="78" t="s">
        <v>48</v>
      </c>
      <c r="D1" s="1"/>
      <c r="E1" s="1"/>
      <c r="F1" s="1"/>
      <c r="G1" s="1"/>
      <c r="H1" s="1"/>
    </row>
    <row r="2" spans="2:18" ht="14.85" customHeight="1" x14ac:dyDescent="0.4">
      <c r="B2" s="1"/>
      <c r="C2" s="1"/>
      <c r="D2" s="1"/>
      <c r="E2" s="1"/>
      <c r="F2" s="1"/>
      <c r="G2" s="1"/>
      <c r="H2" s="1"/>
    </row>
    <row r="3" spans="2:18" ht="14.85" customHeight="1" x14ac:dyDescent="0.4">
      <c r="B3" s="1"/>
      <c r="C3" s="5" t="s">
        <v>56</v>
      </c>
    </row>
    <row r="4" spans="2:18" ht="14.85" customHeight="1" x14ac:dyDescent="0.4">
      <c r="B4" s="1"/>
      <c r="C4" s="6" t="s">
        <v>49</v>
      </c>
    </row>
    <row r="5" spans="2:18" ht="14.85" customHeight="1" x14ac:dyDescent="0.4">
      <c r="B5" s="1"/>
      <c r="C5" s="6" t="s">
        <v>0</v>
      </c>
    </row>
    <row r="6" spans="2:18" ht="14.85" customHeight="1" x14ac:dyDescent="0.4">
      <c r="B6" s="1"/>
      <c r="C6" s="6" t="s">
        <v>66</v>
      </c>
    </row>
    <row r="7" spans="2:18" ht="14.85" customHeight="1" x14ac:dyDescent="0.4">
      <c r="B7" s="1"/>
      <c r="C7" s="6"/>
    </row>
    <row r="8" spans="2:18" ht="14.85" customHeight="1" x14ac:dyDescent="0.4">
      <c r="B8" s="1"/>
      <c r="C8" s="6"/>
      <c r="D8" s="1"/>
      <c r="E8" s="1"/>
      <c r="F8" s="1"/>
      <c r="G8" s="1"/>
      <c r="H8" s="1"/>
    </row>
    <row r="9" spans="2:18" ht="22.8" x14ac:dyDescent="0.4">
      <c r="B9" s="1"/>
      <c r="C9" s="2"/>
      <c r="D9" s="7" t="s">
        <v>1</v>
      </c>
      <c r="E9" s="134"/>
      <c r="F9" s="134"/>
      <c r="G9" s="134"/>
      <c r="H9" s="134"/>
      <c r="I9" s="134"/>
      <c r="L9" s="23"/>
    </row>
    <row r="10" spans="2:18" ht="21.6" customHeight="1" x14ac:dyDescent="0.25">
      <c r="C10" s="8"/>
      <c r="D10" s="9"/>
      <c r="E10" s="9"/>
      <c r="F10" s="9"/>
    </row>
    <row r="11" spans="2:18" ht="28.35" customHeight="1" x14ac:dyDescent="0.3">
      <c r="C11" s="138" t="s">
        <v>2</v>
      </c>
      <c r="D11" s="138"/>
      <c r="E11" s="76"/>
      <c r="F11" s="2"/>
    </row>
    <row r="12" spans="2:18" ht="28.35" customHeight="1" x14ac:dyDescent="0.3">
      <c r="C12" s="138" t="s">
        <v>3</v>
      </c>
      <c r="D12" s="138"/>
      <c r="E12" s="76"/>
      <c r="F12" s="2"/>
    </row>
    <row r="13" spans="2:18" ht="21.6" customHeight="1" thickBot="1" x14ac:dyDescent="0.3">
      <c r="C13" s="8"/>
      <c r="D13" s="9"/>
      <c r="E13" s="9"/>
      <c r="F13" s="9"/>
    </row>
    <row r="14" spans="2:18" ht="52.5" customHeight="1" thickBot="1" x14ac:dyDescent="0.3">
      <c r="C14" s="8"/>
      <c r="D14" s="9"/>
      <c r="E14" s="135" t="s">
        <v>4</v>
      </c>
      <c r="F14" s="136"/>
      <c r="G14" s="136"/>
      <c r="H14" s="137"/>
      <c r="J14" s="135" t="s">
        <v>5</v>
      </c>
      <c r="K14" s="136"/>
      <c r="L14" s="136"/>
      <c r="M14" s="137"/>
      <c r="O14" s="135" t="s">
        <v>6</v>
      </c>
      <c r="P14" s="136"/>
      <c r="Q14" s="136"/>
      <c r="R14" s="137"/>
    </row>
    <row r="15" spans="2:18" ht="54.6" customHeight="1" thickBot="1" x14ac:dyDescent="0.3">
      <c r="C15" s="10"/>
      <c r="D15" s="11"/>
      <c r="E15" s="132" t="s">
        <v>28</v>
      </c>
      <c r="F15" s="133"/>
      <c r="G15" s="132" t="s">
        <v>27</v>
      </c>
      <c r="H15" s="133"/>
      <c r="J15" s="127" t="s">
        <v>28</v>
      </c>
      <c r="K15" s="128"/>
      <c r="L15" s="127" t="s">
        <v>27</v>
      </c>
      <c r="M15" s="128"/>
      <c r="O15" s="127" t="s">
        <v>28</v>
      </c>
      <c r="P15" s="128"/>
      <c r="Q15" s="127" t="s">
        <v>27</v>
      </c>
      <c r="R15" s="128"/>
    </row>
    <row r="16" spans="2:18" x14ac:dyDescent="0.25">
      <c r="C16" s="12"/>
      <c r="D16" s="13"/>
      <c r="E16" s="14"/>
      <c r="F16" s="16"/>
      <c r="G16" s="25"/>
      <c r="H16" s="16"/>
      <c r="J16" s="92"/>
      <c r="K16" s="83"/>
      <c r="L16" s="15"/>
      <c r="M16" s="16"/>
      <c r="O16" s="14"/>
      <c r="P16" s="15"/>
      <c r="Q16" s="82"/>
      <c r="R16" s="83"/>
    </row>
    <row r="17" spans="3:19" ht="13.35" customHeight="1" x14ac:dyDescent="0.25">
      <c r="C17" s="59" t="s">
        <v>34</v>
      </c>
      <c r="D17" s="35"/>
      <c r="E17" s="36"/>
      <c r="F17" s="37">
        <v>100</v>
      </c>
      <c r="G17" s="40"/>
      <c r="H17" s="37">
        <f>F17</f>
        <v>100</v>
      </c>
      <c r="J17" s="36"/>
      <c r="K17" s="37">
        <f>F17</f>
        <v>100</v>
      </c>
      <c r="L17" s="39"/>
      <c r="M17" s="37">
        <f>F17</f>
        <v>100</v>
      </c>
      <c r="O17" s="36"/>
      <c r="P17" s="39">
        <f>K17</f>
        <v>100</v>
      </c>
      <c r="Q17" s="40"/>
      <c r="R17" s="37">
        <f>K17</f>
        <v>100</v>
      </c>
    </row>
    <row r="18" spans="3:19" x14ac:dyDescent="0.25">
      <c r="C18" s="59"/>
      <c r="D18" s="35"/>
      <c r="E18" s="36"/>
      <c r="F18" s="41"/>
      <c r="G18" s="42"/>
      <c r="H18" s="41"/>
      <c r="J18" s="36"/>
      <c r="K18" s="41"/>
      <c r="L18" s="79"/>
      <c r="M18" s="41"/>
      <c r="O18" s="36"/>
      <c r="P18" s="79"/>
      <c r="Q18" s="42"/>
      <c r="R18" s="41"/>
    </row>
    <row r="19" spans="3:19" ht="14.55" customHeight="1" x14ac:dyDescent="0.25">
      <c r="C19" s="59" t="s">
        <v>33</v>
      </c>
      <c r="D19" s="44"/>
      <c r="E19" s="36"/>
      <c r="F19" s="41"/>
      <c r="G19" s="42"/>
      <c r="H19" s="41"/>
      <c r="J19" s="36"/>
      <c r="K19" s="41"/>
      <c r="L19" s="79"/>
      <c r="M19" s="41"/>
      <c r="O19" s="36"/>
      <c r="P19" s="79"/>
      <c r="Q19" s="42"/>
      <c r="R19" s="41"/>
    </row>
    <row r="20" spans="3:19" ht="20.85" customHeight="1" x14ac:dyDescent="0.25">
      <c r="C20" s="34"/>
      <c r="D20" s="45" t="s">
        <v>36</v>
      </c>
      <c r="E20" s="29">
        <v>0.11700000000000001</v>
      </c>
      <c r="F20" s="16"/>
      <c r="G20" s="46"/>
      <c r="H20" s="16"/>
      <c r="J20" s="36"/>
      <c r="K20" s="16"/>
      <c r="L20" s="79"/>
      <c r="M20" s="41"/>
      <c r="O20" s="36"/>
      <c r="P20" s="15"/>
      <c r="Q20" s="42"/>
      <c r="R20" s="41"/>
    </row>
    <row r="21" spans="3:19" x14ac:dyDescent="0.25">
      <c r="C21" s="43"/>
      <c r="D21" s="47" t="s">
        <v>7</v>
      </c>
      <c r="E21" s="36">
        <v>3.0599999999999999E-2</v>
      </c>
      <c r="F21" s="41"/>
      <c r="G21" s="48"/>
      <c r="H21" s="49"/>
      <c r="J21" s="36"/>
      <c r="K21" s="41"/>
      <c r="L21" s="79"/>
      <c r="M21" s="41"/>
      <c r="O21" s="36"/>
      <c r="P21" s="79"/>
      <c r="Q21" s="42"/>
      <c r="R21" s="41"/>
    </row>
    <row r="22" spans="3:19" x14ac:dyDescent="0.25">
      <c r="C22" s="43"/>
      <c r="D22" s="47" t="s">
        <v>67</v>
      </c>
      <c r="E22" s="74"/>
      <c r="F22" s="41"/>
      <c r="G22" s="50">
        <f>E22</f>
        <v>0</v>
      </c>
      <c r="H22" s="41"/>
      <c r="J22" s="36"/>
      <c r="K22" s="41"/>
      <c r="L22" s="79"/>
      <c r="M22" s="41"/>
      <c r="O22" s="36"/>
      <c r="P22" s="79"/>
      <c r="Q22" s="42"/>
      <c r="R22" s="41"/>
    </row>
    <row r="23" spans="3:19" x14ac:dyDescent="0.25">
      <c r="C23" s="43"/>
      <c r="D23" s="47"/>
      <c r="E23" s="52">
        <f>SUM(E20:E22)</f>
        <v>0.14760000000000001</v>
      </c>
      <c r="F23" s="28"/>
      <c r="G23" s="36">
        <f>SUM(G20:G22)</f>
        <v>0</v>
      </c>
      <c r="H23" s="28"/>
      <c r="J23" s="36"/>
      <c r="K23" s="41"/>
      <c r="L23" s="79"/>
      <c r="M23" s="41"/>
      <c r="O23" s="36"/>
      <c r="P23" s="79"/>
      <c r="Q23" s="42"/>
      <c r="R23" s="41"/>
    </row>
    <row r="24" spans="3:19" x14ac:dyDescent="0.25">
      <c r="C24" s="43"/>
      <c r="D24" s="47"/>
      <c r="E24" s="36"/>
      <c r="F24" s="41">
        <f>(1+E23)*F17</f>
        <v>114.75999999999999</v>
      </c>
      <c r="G24" s="53"/>
      <c r="H24" s="41">
        <f>(1+G23)*H17</f>
        <v>100</v>
      </c>
      <c r="J24" s="36"/>
      <c r="K24" s="41"/>
      <c r="L24" s="79"/>
      <c r="M24" s="41"/>
      <c r="O24" s="36"/>
      <c r="P24" s="79"/>
      <c r="Q24" s="42"/>
      <c r="R24" s="41"/>
    </row>
    <row r="25" spans="3:19" x14ac:dyDescent="0.25">
      <c r="C25" s="43"/>
      <c r="D25" s="47"/>
      <c r="E25" s="36"/>
      <c r="F25" s="41"/>
      <c r="G25" s="46"/>
      <c r="H25" s="41"/>
      <c r="J25" s="36"/>
      <c r="K25" s="41"/>
      <c r="L25" s="79"/>
      <c r="M25" s="41"/>
      <c r="O25" s="36"/>
      <c r="P25" s="79"/>
      <c r="Q25" s="42"/>
      <c r="R25" s="41"/>
      <c r="S25" s="2" t="s">
        <v>30</v>
      </c>
    </row>
    <row r="26" spans="3:19" x14ac:dyDescent="0.25">
      <c r="C26" s="43"/>
      <c r="D26" s="47" t="s">
        <v>9</v>
      </c>
      <c r="E26" s="36">
        <v>0.08</v>
      </c>
      <c r="F26" s="41"/>
      <c r="G26" s="54">
        <f>E26</f>
        <v>0.08</v>
      </c>
      <c r="H26" s="41"/>
      <c r="J26" s="36"/>
      <c r="K26" s="41"/>
      <c r="L26" s="79"/>
      <c r="M26" s="41"/>
      <c r="O26" s="36"/>
      <c r="P26" s="79"/>
      <c r="Q26" s="42"/>
      <c r="R26" s="41"/>
    </row>
    <row r="27" spans="3:19" x14ac:dyDescent="0.25">
      <c r="C27" s="43"/>
      <c r="D27" s="47" t="s">
        <v>8</v>
      </c>
      <c r="E27" s="51">
        <v>8.3000000000000004E-2</v>
      </c>
      <c r="F27" s="41"/>
      <c r="G27" s="55">
        <f>E27</f>
        <v>8.3000000000000004E-2</v>
      </c>
      <c r="H27" s="41"/>
      <c r="J27" s="36"/>
      <c r="K27" s="41"/>
      <c r="L27" s="79"/>
      <c r="M27" s="41"/>
      <c r="O27" s="36"/>
      <c r="P27" s="79"/>
      <c r="Q27" s="42"/>
      <c r="R27" s="41"/>
    </row>
    <row r="28" spans="3:19" x14ac:dyDescent="0.25">
      <c r="C28" s="43"/>
      <c r="D28" s="47"/>
      <c r="E28" s="36">
        <f>SUM(E26:E27)</f>
        <v>0.16300000000000001</v>
      </c>
      <c r="F28" s="41"/>
      <c r="G28" s="36">
        <f>SUM(G26:G27)</f>
        <v>0.16300000000000001</v>
      </c>
      <c r="H28" s="41"/>
      <c r="J28" s="36"/>
      <c r="K28" s="41"/>
      <c r="L28" s="79"/>
      <c r="M28" s="41"/>
      <c r="O28" s="36"/>
      <c r="P28" s="79"/>
      <c r="Q28" s="42"/>
      <c r="R28" s="41"/>
    </row>
    <row r="29" spans="3:19" x14ac:dyDescent="0.25">
      <c r="C29" s="43"/>
      <c r="D29" s="47"/>
      <c r="E29" s="36"/>
      <c r="F29" s="41">
        <f>(1+E28)*F24</f>
        <v>133.46588</v>
      </c>
      <c r="G29" s="46"/>
      <c r="H29" s="41">
        <f>(1+G28)*H24</f>
        <v>116.3</v>
      </c>
      <c r="J29" s="36"/>
      <c r="K29" s="41"/>
      <c r="L29" s="79"/>
      <c r="M29" s="41"/>
      <c r="O29" s="36"/>
      <c r="P29" s="79"/>
      <c r="Q29" s="42"/>
      <c r="R29" s="41"/>
    </row>
    <row r="30" spans="3:19" x14ac:dyDescent="0.25">
      <c r="C30" s="43"/>
      <c r="D30" s="47"/>
      <c r="E30" s="36"/>
      <c r="F30" s="41"/>
      <c r="G30" s="46"/>
      <c r="H30" s="41"/>
      <c r="J30" s="36"/>
      <c r="K30" s="41"/>
      <c r="L30" s="79"/>
      <c r="M30" s="41"/>
      <c r="O30" s="36"/>
      <c r="P30" s="79"/>
      <c r="Q30" s="42"/>
      <c r="R30" s="41"/>
    </row>
    <row r="31" spans="3:19" x14ac:dyDescent="0.25">
      <c r="C31" s="43"/>
      <c r="D31" s="47" t="s">
        <v>14</v>
      </c>
      <c r="E31" s="75"/>
      <c r="F31" s="37"/>
      <c r="G31" s="75"/>
      <c r="H31" s="37"/>
      <c r="J31" s="36"/>
      <c r="K31" s="37"/>
      <c r="L31" s="39"/>
      <c r="M31" s="37"/>
      <c r="O31" s="36"/>
      <c r="P31" s="39"/>
      <c r="Q31" s="40"/>
      <c r="R31" s="37"/>
    </row>
    <row r="32" spans="3:19" x14ac:dyDescent="0.25">
      <c r="C32" s="56"/>
      <c r="D32" s="57" t="s">
        <v>44</v>
      </c>
      <c r="E32" s="75"/>
      <c r="F32" s="41"/>
      <c r="G32" s="75"/>
      <c r="H32" s="41"/>
      <c r="J32" s="36">
        <v>0</v>
      </c>
      <c r="K32" s="41"/>
      <c r="L32" s="38">
        <v>0</v>
      </c>
      <c r="M32" s="41"/>
      <c r="O32" s="36">
        <v>0</v>
      </c>
      <c r="P32" s="79"/>
      <c r="Q32" s="36">
        <v>0</v>
      </c>
      <c r="R32" s="41"/>
    </row>
    <row r="33" spans="3:19" x14ac:dyDescent="0.25">
      <c r="C33" s="43"/>
      <c r="D33" s="27" t="s">
        <v>45</v>
      </c>
      <c r="E33" s="75"/>
      <c r="F33" s="41"/>
      <c r="G33" s="75"/>
      <c r="H33" s="41"/>
      <c r="J33" s="85">
        <v>0</v>
      </c>
      <c r="K33" s="41"/>
      <c r="L33" s="86">
        <v>0</v>
      </c>
      <c r="M33" s="41"/>
      <c r="O33" s="36">
        <v>0</v>
      </c>
      <c r="P33" s="87"/>
      <c r="Q33" s="36">
        <v>0</v>
      </c>
      <c r="R33" s="87"/>
    </row>
    <row r="34" spans="3:19" x14ac:dyDescent="0.25">
      <c r="C34" s="43"/>
      <c r="D34" s="27" t="s">
        <v>29</v>
      </c>
      <c r="E34" s="74"/>
      <c r="F34" s="41"/>
      <c r="G34" s="74"/>
      <c r="H34" s="41"/>
      <c r="J34" s="85">
        <f>E34</f>
        <v>0</v>
      </c>
      <c r="K34" s="41"/>
      <c r="L34" s="86">
        <f>G34</f>
        <v>0</v>
      </c>
      <c r="M34" s="41"/>
      <c r="O34" s="85">
        <f>E34</f>
        <v>0</v>
      </c>
      <c r="P34" s="79"/>
      <c r="Q34" s="85">
        <f>G34</f>
        <v>0</v>
      </c>
      <c r="R34" s="41"/>
    </row>
    <row r="35" spans="3:19" x14ac:dyDescent="0.25">
      <c r="C35" s="43"/>
      <c r="E35" s="36">
        <f>SUM(E31:E34)</f>
        <v>0</v>
      </c>
      <c r="F35" s="37"/>
      <c r="G35" s="36">
        <f>SUM(G31:G34)</f>
        <v>0</v>
      </c>
      <c r="H35" s="37"/>
      <c r="J35" s="58">
        <f>SUM(J31:J34)</f>
        <v>0</v>
      </c>
      <c r="K35" s="41"/>
      <c r="L35" s="88">
        <f>SUM(L31:L34)</f>
        <v>0</v>
      </c>
      <c r="M35" s="41"/>
      <c r="O35" s="58">
        <f>SUM(O31:O34)</f>
        <v>0</v>
      </c>
      <c r="P35" s="79"/>
      <c r="Q35" s="58">
        <f>SUM(Q31:Q34)</f>
        <v>0</v>
      </c>
      <c r="R35" s="41"/>
    </row>
    <row r="36" spans="3:19" x14ac:dyDescent="0.25">
      <c r="C36" s="43"/>
      <c r="D36" s="72" t="s">
        <v>43</v>
      </c>
      <c r="E36" s="36"/>
      <c r="F36" s="41">
        <f>(1+E35)*F29</f>
        <v>133.46588</v>
      </c>
      <c r="G36" s="36"/>
      <c r="H36" s="41">
        <f>(1+G35)*H29</f>
        <v>116.3</v>
      </c>
      <c r="J36" s="36"/>
      <c r="K36" s="37">
        <f>(1+J35)*K17</f>
        <v>100</v>
      </c>
      <c r="L36" s="79"/>
      <c r="M36" s="37">
        <f>(1+L35)*M17</f>
        <v>100</v>
      </c>
      <c r="O36" s="36"/>
      <c r="P36" s="39">
        <f>(1+O35)*P17</f>
        <v>100</v>
      </c>
      <c r="Q36" s="42"/>
      <c r="R36" s="37">
        <f>(1+Q35)*R17</f>
        <v>100</v>
      </c>
    </row>
    <row r="37" spans="3:19" x14ac:dyDescent="0.25">
      <c r="C37" s="43"/>
      <c r="E37" s="36"/>
      <c r="F37" s="37"/>
      <c r="G37" s="42"/>
      <c r="H37" s="41"/>
      <c r="J37" s="36"/>
      <c r="K37" s="41"/>
      <c r="L37" s="79"/>
      <c r="M37" s="41"/>
      <c r="O37" s="36"/>
      <c r="P37" s="79"/>
      <c r="Q37" s="42"/>
      <c r="R37" s="41"/>
    </row>
    <row r="38" spans="3:19" s="31" customFormat="1" x14ac:dyDescent="0.25">
      <c r="C38" s="59" t="s">
        <v>42</v>
      </c>
      <c r="D38" s="73" t="s">
        <v>41</v>
      </c>
      <c r="E38" s="77"/>
      <c r="F38" s="60"/>
      <c r="G38" s="51">
        <f>E38</f>
        <v>0</v>
      </c>
      <c r="H38" s="60"/>
      <c r="I38" s="30"/>
      <c r="J38" s="51">
        <v>0</v>
      </c>
      <c r="K38" s="37"/>
      <c r="L38" s="89">
        <v>0</v>
      </c>
      <c r="M38" s="37"/>
      <c r="O38" s="51">
        <v>0</v>
      </c>
      <c r="P38" s="80"/>
      <c r="Q38" s="51">
        <v>0</v>
      </c>
      <c r="R38" s="60"/>
      <c r="S38" s="31" t="s">
        <v>30</v>
      </c>
    </row>
    <row r="39" spans="3:19" x14ac:dyDescent="0.25">
      <c r="C39" s="43"/>
      <c r="E39" s="36">
        <f>SUM(E38:E38)</f>
        <v>0</v>
      </c>
      <c r="F39" s="37"/>
      <c r="G39" s="36">
        <f>SUM(G38:G38)</f>
        <v>0</v>
      </c>
      <c r="H39" s="37"/>
      <c r="J39" s="36">
        <f>SUM(J38:J38)</f>
        <v>0</v>
      </c>
      <c r="K39" s="37"/>
      <c r="L39" s="38">
        <f>SUM(L38:L38)</f>
        <v>0</v>
      </c>
      <c r="M39" s="37"/>
      <c r="O39" s="36">
        <f>SUM(O38:O38)</f>
        <v>0</v>
      </c>
      <c r="P39" s="39"/>
      <c r="Q39" s="36">
        <f>SUM(Q38:Q38)</f>
        <v>0</v>
      </c>
      <c r="R39" s="37"/>
    </row>
    <row r="40" spans="3:19" x14ac:dyDescent="0.25">
      <c r="C40" s="43"/>
      <c r="D40" s="61" t="s">
        <v>46</v>
      </c>
      <c r="E40" s="36"/>
      <c r="F40" s="37">
        <f>F36*(1+E39)</f>
        <v>133.46588</v>
      </c>
      <c r="G40" s="36"/>
      <c r="H40" s="37">
        <f>H36*(1+G39)</f>
        <v>116.3</v>
      </c>
      <c r="J40" s="36"/>
      <c r="K40" s="37">
        <f>K36*(1+J39)</f>
        <v>100</v>
      </c>
      <c r="L40" s="38"/>
      <c r="M40" s="37">
        <f>M36*(1+L39)</f>
        <v>100</v>
      </c>
      <c r="O40" s="36"/>
      <c r="P40" s="39">
        <f>P36*(1+O39)</f>
        <v>100</v>
      </c>
      <c r="Q40" s="36"/>
      <c r="R40" s="37">
        <f>R36*(1+Q39)</f>
        <v>100</v>
      </c>
    </row>
    <row r="41" spans="3:19" x14ac:dyDescent="0.25">
      <c r="C41" s="43"/>
      <c r="D41" s="73"/>
      <c r="E41" s="36"/>
      <c r="F41" s="37"/>
      <c r="G41" s="40"/>
      <c r="H41" s="37"/>
      <c r="J41" s="36"/>
      <c r="K41" s="37"/>
      <c r="L41" s="39"/>
      <c r="M41" s="37"/>
      <c r="O41" s="36"/>
      <c r="P41" s="39"/>
      <c r="Q41" s="40"/>
      <c r="R41" s="37"/>
    </row>
    <row r="42" spans="3:19" x14ac:dyDescent="0.25">
      <c r="C42" s="59" t="s">
        <v>32</v>
      </c>
      <c r="D42" s="35" t="s">
        <v>40</v>
      </c>
      <c r="E42" s="77"/>
      <c r="F42" s="41"/>
      <c r="G42" s="74"/>
      <c r="H42" s="41"/>
      <c r="J42" s="145">
        <v>0</v>
      </c>
      <c r="K42" s="87"/>
      <c r="L42" s="90">
        <v>0</v>
      </c>
      <c r="M42" s="87"/>
      <c r="O42" s="145">
        <v>0</v>
      </c>
      <c r="P42" s="87"/>
      <c r="Q42" s="55">
        <f>0%</f>
        <v>0</v>
      </c>
      <c r="R42" s="87"/>
      <c r="S42" s="2" t="s">
        <v>30</v>
      </c>
    </row>
    <row r="43" spans="3:19" x14ac:dyDescent="0.25">
      <c r="C43" s="43"/>
      <c r="D43" s="35"/>
      <c r="E43" s="36">
        <f>SUM(E42)</f>
        <v>0</v>
      </c>
      <c r="F43" s="37"/>
      <c r="G43" s="36">
        <f>SUM(G42)</f>
        <v>0</v>
      </c>
      <c r="H43" s="37"/>
      <c r="J43" s="36">
        <f>SUM(J42)</f>
        <v>0</v>
      </c>
      <c r="K43" s="37"/>
      <c r="L43" s="38">
        <f>SUM(L42)</f>
        <v>0</v>
      </c>
      <c r="M43" s="37"/>
      <c r="O43" s="36">
        <f>SUM(O42)</f>
        <v>0</v>
      </c>
      <c r="P43" s="39"/>
      <c r="Q43" s="36">
        <f>SUM(Q42)</f>
        <v>0</v>
      </c>
      <c r="R43" s="37"/>
    </row>
    <row r="44" spans="3:19" x14ac:dyDescent="0.25">
      <c r="C44" s="43"/>
      <c r="E44" s="36"/>
      <c r="F44" s="41"/>
      <c r="G44" s="42"/>
      <c r="H44" s="41"/>
      <c r="J44" s="36"/>
      <c r="K44" s="41"/>
      <c r="L44" s="79"/>
      <c r="M44" s="41"/>
      <c r="O44" s="36"/>
      <c r="P44" s="79"/>
      <c r="Q44" s="42"/>
      <c r="R44" s="41"/>
    </row>
    <row r="45" spans="3:19" x14ac:dyDescent="0.25">
      <c r="C45" s="43"/>
      <c r="D45" s="35"/>
      <c r="E45" s="36"/>
      <c r="F45" s="41"/>
      <c r="G45" s="42"/>
      <c r="H45" s="41"/>
      <c r="J45" s="36"/>
      <c r="K45" s="41"/>
      <c r="L45" s="79"/>
      <c r="M45" s="41"/>
      <c r="O45" s="36"/>
      <c r="P45" s="79"/>
      <c r="Q45" s="42"/>
      <c r="R45" s="41"/>
    </row>
    <row r="46" spans="3:19" ht="13.35" customHeight="1" x14ac:dyDescent="0.25">
      <c r="C46" s="59" t="s">
        <v>31</v>
      </c>
      <c r="D46" s="45" t="s">
        <v>10</v>
      </c>
      <c r="E46" s="36">
        <v>6.5100000000000005E-2</v>
      </c>
      <c r="F46" s="41"/>
      <c r="G46" s="54">
        <f>E46</f>
        <v>6.5100000000000005E-2</v>
      </c>
      <c r="H46" s="41"/>
      <c r="J46" s="36">
        <f>E46</f>
        <v>6.5100000000000005E-2</v>
      </c>
      <c r="K46" s="41"/>
      <c r="L46" s="91">
        <f>G46</f>
        <v>6.5100000000000005E-2</v>
      </c>
      <c r="M46" s="41"/>
      <c r="O46" s="36">
        <f>E46</f>
        <v>6.5100000000000005E-2</v>
      </c>
      <c r="P46" s="79"/>
      <c r="Q46" s="54">
        <f>G46</f>
        <v>6.5100000000000005E-2</v>
      </c>
      <c r="R46" s="41"/>
    </row>
    <row r="47" spans="3:19" x14ac:dyDescent="0.25">
      <c r="C47" s="34"/>
      <c r="D47" s="13" t="s">
        <v>11</v>
      </c>
      <c r="E47" s="36">
        <v>7.7399999999999997E-2</v>
      </c>
      <c r="F47" s="41"/>
      <c r="G47" s="36">
        <f>E47</f>
        <v>7.7399999999999997E-2</v>
      </c>
      <c r="H47" s="41"/>
      <c r="J47" s="36">
        <f>E47</f>
        <v>7.7399999999999997E-2</v>
      </c>
      <c r="K47" s="41"/>
      <c r="L47" s="38">
        <f>G47</f>
        <v>7.7399999999999997E-2</v>
      </c>
      <c r="M47" s="41"/>
      <c r="O47" s="36">
        <f>E47</f>
        <v>7.7399999999999997E-2</v>
      </c>
      <c r="P47" s="79"/>
      <c r="Q47" s="54">
        <f>G47</f>
        <v>7.7399999999999997E-2</v>
      </c>
      <c r="R47" s="41"/>
    </row>
    <row r="48" spans="3:19" x14ac:dyDescent="0.25">
      <c r="C48" s="34"/>
      <c r="D48" s="13" t="s">
        <v>12</v>
      </c>
      <c r="E48" s="36">
        <v>8.0799999999999997E-2</v>
      </c>
      <c r="F48" s="41"/>
      <c r="G48" s="54">
        <f>E48</f>
        <v>8.0799999999999997E-2</v>
      </c>
      <c r="H48" s="41"/>
      <c r="J48" s="36">
        <f>E48</f>
        <v>8.0799999999999997E-2</v>
      </c>
      <c r="K48" s="41"/>
      <c r="L48" s="91">
        <f>G48</f>
        <v>8.0799999999999997E-2</v>
      </c>
      <c r="M48" s="41"/>
      <c r="O48" s="36">
        <f>E48</f>
        <v>8.0799999999999997E-2</v>
      </c>
      <c r="P48" s="79"/>
      <c r="Q48" s="54">
        <f>G48</f>
        <v>8.0799999999999997E-2</v>
      </c>
      <c r="R48" s="41"/>
    </row>
    <row r="49" spans="3:18" x14ac:dyDescent="0.25">
      <c r="C49" s="34"/>
      <c r="D49" s="13" t="s">
        <v>50</v>
      </c>
      <c r="E49" s="62"/>
      <c r="F49" s="41"/>
      <c r="G49" s="54">
        <f>E49</f>
        <v>0</v>
      </c>
      <c r="H49" s="41"/>
      <c r="J49" s="36">
        <f>E49</f>
        <v>0</v>
      </c>
      <c r="K49" s="41"/>
      <c r="L49" s="91">
        <f>G49</f>
        <v>0</v>
      </c>
      <c r="M49" s="41"/>
      <c r="O49" s="36">
        <f>E49</f>
        <v>0</v>
      </c>
      <c r="P49" s="79"/>
      <c r="Q49" s="54">
        <f>G49</f>
        <v>0</v>
      </c>
      <c r="R49" s="41"/>
    </row>
    <row r="50" spans="3:18" x14ac:dyDescent="0.25">
      <c r="C50" s="34"/>
      <c r="D50" s="63" t="s">
        <v>13</v>
      </c>
      <c r="E50" s="77"/>
      <c r="F50" s="41"/>
      <c r="G50" s="54">
        <f>E50</f>
        <v>0</v>
      </c>
      <c r="H50" s="41"/>
      <c r="J50" s="51">
        <f>E50</f>
        <v>0</v>
      </c>
      <c r="K50" s="41"/>
      <c r="L50" s="91">
        <f>G50</f>
        <v>0</v>
      </c>
      <c r="M50" s="41"/>
      <c r="O50" s="36">
        <f>E50</f>
        <v>0</v>
      </c>
      <c r="P50" s="79"/>
      <c r="Q50" s="54">
        <f>G50</f>
        <v>0</v>
      </c>
      <c r="R50" s="41"/>
    </row>
    <row r="51" spans="3:18" x14ac:dyDescent="0.25">
      <c r="C51" s="34"/>
      <c r="D51" s="35"/>
      <c r="E51" s="36">
        <f>SUM(E46:E50)</f>
        <v>0.2233</v>
      </c>
      <c r="F51" s="41"/>
      <c r="G51" s="64">
        <f>SUM(G46:G50)</f>
        <v>0.2233</v>
      </c>
      <c r="H51" s="41"/>
      <c r="J51" s="36">
        <f>SUM(J46:J50)</f>
        <v>0.2233</v>
      </c>
      <c r="K51" s="41"/>
      <c r="L51" s="88">
        <f>SUM(L46:L50)</f>
        <v>0.2233</v>
      </c>
      <c r="M51" s="41"/>
      <c r="O51" s="58">
        <f>SUM(O46:O50)</f>
        <v>0.2233</v>
      </c>
      <c r="P51" s="79"/>
      <c r="Q51" s="58">
        <f>SUM(Q46:Q50)</f>
        <v>0.2233</v>
      </c>
      <c r="R51" s="41"/>
    </row>
    <row r="52" spans="3:18" x14ac:dyDescent="0.25">
      <c r="C52" s="34"/>
      <c r="D52" s="65"/>
      <c r="E52" s="36"/>
      <c r="F52" s="37">
        <f>(1+E51+E43)*F40</f>
        <v>163.26881100400001</v>
      </c>
      <c r="G52" s="40"/>
      <c r="H52" s="37">
        <f>(1+G51+G43)*H40</f>
        <v>142.26979</v>
      </c>
      <c r="J52" s="36"/>
      <c r="K52" s="37">
        <f>(1+J51+J43)*K40</f>
        <v>122.33000000000001</v>
      </c>
      <c r="L52" s="39"/>
      <c r="M52" s="37">
        <f>(1+L51+L43)*M40</f>
        <v>122.33000000000001</v>
      </c>
      <c r="O52" s="36"/>
      <c r="P52" s="39">
        <f>(1+O51+O43)*P40</f>
        <v>122.33000000000001</v>
      </c>
      <c r="Q52" s="40"/>
      <c r="R52" s="37">
        <f>(1+Q51+Q43)*R40</f>
        <v>122.33000000000001</v>
      </c>
    </row>
    <row r="53" spans="3:18" x14ac:dyDescent="0.25">
      <c r="C53" s="34"/>
      <c r="D53" s="65"/>
      <c r="E53" s="36"/>
      <c r="F53" s="37"/>
      <c r="G53" s="40"/>
      <c r="H53" s="37"/>
      <c r="J53" s="36"/>
      <c r="K53" s="37"/>
      <c r="L53" s="39"/>
      <c r="M53" s="37"/>
      <c r="O53" s="36"/>
      <c r="P53" s="39"/>
      <c r="Q53" s="40"/>
      <c r="R53" s="37"/>
    </row>
    <row r="54" spans="3:18" x14ac:dyDescent="0.25">
      <c r="C54" s="59" t="s">
        <v>35</v>
      </c>
      <c r="D54" s="45" t="s">
        <v>51</v>
      </c>
      <c r="E54" s="62"/>
      <c r="F54" s="41">
        <f>E54*F29</f>
        <v>0</v>
      </c>
      <c r="G54" s="52">
        <f>E54</f>
        <v>0</v>
      </c>
      <c r="H54" s="41">
        <f>G54*H29</f>
        <v>0</v>
      </c>
      <c r="J54" s="36"/>
      <c r="K54" s="41"/>
      <c r="L54" s="91"/>
      <c r="M54" s="41"/>
      <c r="O54" s="36"/>
      <c r="P54" s="79"/>
      <c r="Q54" s="54"/>
      <c r="R54" s="41"/>
    </row>
    <row r="55" spans="3:18" ht="12" customHeight="1" x14ac:dyDescent="0.25">
      <c r="C55" s="66"/>
      <c r="D55" s="35"/>
      <c r="E55" s="36"/>
      <c r="F55" s="41"/>
      <c r="G55" s="42"/>
      <c r="H55" s="41"/>
      <c r="J55" s="36"/>
      <c r="K55" s="41"/>
      <c r="L55" s="79"/>
      <c r="M55" s="41"/>
      <c r="O55" s="36"/>
      <c r="P55" s="79"/>
      <c r="Q55" s="42"/>
      <c r="R55" s="41"/>
    </row>
    <row r="56" spans="3:18" s="33" customFormat="1" ht="13.8" thickBot="1" x14ac:dyDescent="0.3">
      <c r="C56" s="67"/>
      <c r="D56" s="68" t="s">
        <v>21</v>
      </c>
      <c r="E56" s="69"/>
      <c r="F56" s="70">
        <f>ROUND((F52+F54)/100,4)</f>
        <v>1.6327</v>
      </c>
      <c r="G56" s="71"/>
      <c r="H56" s="70">
        <f>ROUND((H52+H54)/100,4)</f>
        <v>1.4227000000000001</v>
      </c>
      <c r="I56" s="32"/>
      <c r="J56" s="69"/>
      <c r="K56" s="70">
        <f>ROUND((K52)/100,4)</f>
        <v>1.2233000000000001</v>
      </c>
      <c r="L56" s="81"/>
      <c r="M56" s="70">
        <f>ROUND((M52)/100,4)</f>
        <v>1.2233000000000001</v>
      </c>
      <c r="O56" s="69"/>
      <c r="P56" s="122">
        <f>ROUND((P52+P54)/100,4)</f>
        <v>1.2233000000000001</v>
      </c>
      <c r="Q56" s="71"/>
      <c r="R56" s="123">
        <f>ROUND((R52+R54)/100,4)</f>
        <v>1.2233000000000001</v>
      </c>
    </row>
    <row r="57" spans="3:18" ht="15.6" customHeight="1" x14ac:dyDescent="0.25"/>
    <row r="58" spans="3:18" ht="58.05" customHeight="1" x14ac:dyDescent="0.25">
      <c r="J58" s="129" t="s">
        <v>47</v>
      </c>
      <c r="K58" s="129"/>
      <c r="L58" s="129"/>
      <c r="M58" s="129"/>
      <c r="N58" s="26"/>
    </row>
    <row r="59" spans="3:18" ht="17.100000000000001" customHeight="1" x14ac:dyDescent="0.25">
      <c r="C59" s="146" t="s">
        <v>15</v>
      </c>
      <c r="D59" s="146"/>
      <c r="E59" s="146"/>
      <c r="F59" s="146"/>
      <c r="G59" s="146"/>
      <c r="H59" s="146"/>
      <c r="J59" s="130">
        <f>1+J51+J42</f>
        <v>1.2233000000000001</v>
      </c>
      <c r="K59" s="131"/>
      <c r="L59" s="130">
        <f t="shared" ref="L59" si="0">1+L51+L42</f>
        <v>1.2233000000000001</v>
      </c>
      <c r="M59" s="131"/>
      <c r="N59" s="23"/>
    </row>
    <row r="60" spans="3:18" ht="17.100000000000001" customHeight="1" x14ac:dyDescent="0.25">
      <c r="C60" s="146"/>
      <c r="D60" s="146"/>
      <c r="E60" s="146"/>
      <c r="F60" s="146"/>
      <c r="G60" s="146"/>
      <c r="H60" s="146"/>
      <c r="J60" s="22"/>
    </row>
    <row r="61" spans="3:18" ht="17.100000000000001" customHeight="1" x14ac:dyDescent="0.25"/>
    <row r="62" spans="3:18" ht="17.100000000000001" customHeight="1" x14ac:dyDescent="0.25"/>
    <row r="63" spans="3:18" x14ac:dyDescent="0.25">
      <c r="E63" s="17"/>
      <c r="F63" s="18"/>
    </row>
    <row r="64" spans="3:18" x14ac:dyDescent="0.25">
      <c r="E64" s="17"/>
      <c r="F64" s="18"/>
    </row>
    <row r="65" spans="5:6" x14ac:dyDescent="0.25">
      <c r="E65" s="17"/>
      <c r="F65" s="18"/>
    </row>
    <row r="66" spans="5:6" x14ac:dyDescent="0.25">
      <c r="E66" s="17"/>
      <c r="F66" s="18"/>
    </row>
    <row r="67" spans="5:6" x14ac:dyDescent="0.25">
      <c r="E67" s="17"/>
      <c r="F67" s="18"/>
    </row>
    <row r="68" spans="5:6" x14ac:dyDescent="0.25">
      <c r="E68" s="17"/>
      <c r="F68" s="18"/>
    </row>
    <row r="69" spans="5:6" x14ac:dyDescent="0.25">
      <c r="E69" s="17"/>
      <c r="F69" s="18"/>
    </row>
    <row r="70" spans="5:6" x14ac:dyDescent="0.25">
      <c r="E70" s="17"/>
      <c r="F70" s="18"/>
    </row>
    <row r="71" spans="5:6" x14ac:dyDescent="0.25">
      <c r="E71" s="17"/>
      <c r="F71" s="18"/>
    </row>
    <row r="72" spans="5:6" x14ac:dyDescent="0.25">
      <c r="E72" s="17"/>
      <c r="F72" s="18"/>
    </row>
    <row r="73" spans="5:6" x14ac:dyDescent="0.25">
      <c r="E73" s="17"/>
      <c r="F73" s="18"/>
    </row>
    <row r="74" spans="5:6" x14ac:dyDescent="0.25">
      <c r="E74" s="17"/>
      <c r="F74" s="18"/>
    </row>
    <row r="75" spans="5:6" x14ac:dyDescent="0.25">
      <c r="E75" s="17"/>
      <c r="F75" s="18"/>
    </row>
    <row r="76" spans="5:6" x14ac:dyDescent="0.25">
      <c r="E76" s="17"/>
      <c r="F76" s="18"/>
    </row>
    <row r="77" spans="5:6" x14ac:dyDescent="0.25">
      <c r="E77" s="17"/>
      <c r="F77" s="18"/>
    </row>
    <row r="78" spans="5:6" x14ac:dyDescent="0.25">
      <c r="E78" s="17"/>
      <c r="F78" s="18"/>
    </row>
    <row r="79" spans="5:6" x14ac:dyDescent="0.25">
      <c r="E79" s="17"/>
      <c r="F79" s="18"/>
    </row>
    <row r="80" spans="5:6" x14ac:dyDescent="0.25">
      <c r="E80" s="17"/>
      <c r="F80" s="18"/>
    </row>
    <row r="81" spans="5:6" x14ac:dyDescent="0.25">
      <c r="E81" s="17"/>
      <c r="F81" s="18"/>
    </row>
    <row r="82" spans="5:6" x14ac:dyDescent="0.25">
      <c r="E82" s="17"/>
      <c r="F82" s="18"/>
    </row>
    <row r="83" spans="5:6" x14ac:dyDescent="0.25">
      <c r="E83" s="17"/>
      <c r="F83" s="18"/>
    </row>
    <row r="84" spans="5:6" x14ac:dyDescent="0.25">
      <c r="E84" s="17"/>
      <c r="F84" s="18"/>
    </row>
    <row r="85" spans="5:6" x14ac:dyDescent="0.25">
      <c r="E85" s="17"/>
      <c r="F85" s="18"/>
    </row>
    <row r="86" spans="5:6" x14ac:dyDescent="0.25">
      <c r="E86" s="17"/>
      <c r="F86" s="18"/>
    </row>
    <row r="87" spans="5:6" x14ac:dyDescent="0.25">
      <c r="E87" s="17"/>
      <c r="F87" s="18"/>
    </row>
    <row r="88" spans="5:6" x14ac:dyDescent="0.25">
      <c r="E88" s="17"/>
      <c r="F88" s="18"/>
    </row>
    <row r="89" spans="5:6" x14ac:dyDescent="0.25">
      <c r="E89" s="17"/>
      <c r="F89" s="18"/>
    </row>
    <row r="90" spans="5:6" x14ac:dyDescent="0.25">
      <c r="E90" s="17"/>
      <c r="F90" s="18"/>
    </row>
    <row r="91" spans="5:6" x14ac:dyDescent="0.25">
      <c r="E91" s="17"/>
      <c r="F91" s="18"/>
    </row>
    <row r="92" spans="5:6" x14ac:dyDescent="0.25">
      <c r="E92" s="17"/>
      <c r="F92" s="18"/>
    </row>
    <row r="93" spans="5:6" x14ac:dyDescent="0.25">
      <c r="E93" s="17"/>
      <c r="F93" s="18"/>
    </row>
  </sheetData>
  <sheetProtection algorithmName="SHA-512" hashValue="hWKE3nQ92hZyARajBu7cKO+Ui+h4axtb6iQdHu0Z8y+CzAIZNEXSmKsmwDrvo7p20W7+ql1/yG/tOXYUVyHlaQ==" saltValue="GLUA6o4j7msGeBYgAHJJ5Q==" spinCount="100000" sheet="1" objects="1" scenarios="1"/>
  <dataConsolidate/>
  <mergeCells count="16">
    <mergeCell ref="E9:I9"/>
    <mergeCell ref="O14:R14"/>
    <mergeCell ref="J14:M14"/>
    <mergeCell ref="C11:D11"/>
    <mergeCell ref="C12:D12"/>
    <mergeCell ref="E14:H14"/>
    <mergeCell ref="O15:P15"/>
    <mergeCell ref="Q15:R15"/>
    <mergeCell ref="J58:M58"/>
    <mergeCell ref="L59:M59"/>
    <mergeCell ref="C59:H60"/>
    <mergeCell ref="J59:K59"/>
    <mergeCell ref="E15:F15"/>
    <mergeCell ref="G15:H15"/>
    <mergeCell ref="J15:K15"/>
    <mergeCell ref="L15:M15"/>
  </mergeCells>
  <dataValidations count="2">
    <dataValidation type="list" allowBlank="1" showInputMessage="1" showErrorMessage="1" sqref="E11:E12" xr:uid="{2A625762-A9AD-46D0-AF86-83E93DDFD560}">
      <formula1>"Ja,Nee"</formula1>
    </dataValidation>
    <dataValidation type="decimal" operator="lessThanOrEqual" allowBlank="1" showInputMessage="1" showErrorMessage="1" sqref="E54" xr:uid="{FEDD917A-AA5B-4A60-858E-EF95E82687D5}"/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9F9-F71B-43F8-9B18-5E9E7EADD93E}">
  <dimension ref="C1:K18"/>
  <sheetViews>
    <sheetView zoomScaleNormal="100" workbookViewId="0">
      <selection activeCell="F27" sqref="F27"/>
    </sheetView>
  </sheetViews>
  <sheetFormatPr defaultColWidth="8.77734375" defaultRowHeight="14.4" x14ac:dyDescent="0.3"/>
  <cols>
    <col min="1" max="1" width="8.77734375" style="93"/>
    <col min="2" max="2" width="0.5546875" style="93" customWidth="1"/>
    <col min="3" max="3" width="19.21875" style="93" customWidth="1"/>
    <col min="4" max="4" width="33.44140625" style="93" customWidth="1"/>
    <col min="5" max="5" width="10.44140625" style="93" customWidth="1"/>
    <col min="6" max="6" width="14.77734375" style="93" customWidth="1"/>
    <col min="7" max="7" width="15.77734375" style="93" customWidth="1"/>
    <col min="8" max="8" width="15.21875" style="93" customWidth="1"/>
    <col min="9" max="9" width="14.21875" style="93" bestFit="1" customWidth="1"/>
    <col min="10" max="10" width="14.21875" style="93" customWidth="1"/>
    <col min="11" max="11" width="14.5546875" style="93" customWidth="1"/>
    <col min="12" max="17" width="8.77734375" style="93"/>
    <col min="18" max="18" width="23" style="93" customWidth="1"/>
    <col min="19" max="16384" width="8.77734375" style="93"/>
  </cols>
  <sheetData>
    <row r="1" spans="3:11" ht="21" x14ac:dyDescent="0.4">
      <c r="C1" s="107" t="s">
        <v>48</v>
      </c>
    </row>
    <row r="2" spans="3:11" ht="15.6" x14ac:dyDescent="0.3">
      <c r="C2" s="108" t="s">
        <v>17</v>
      </c>
      <c r="D2" s="108"/>
    </row>
    <row r="4" spans="3:11" ht="17.399999999999999" x14ac:dyDescent="0.3">
      <c r="D4" s="143" t="s">
        <v>1</v>
      </c>
      <c r="E4" s="143"/>
      <c r="F4" s="144"/>
      <c r="G4" s="140"/>
      <c r="H4" s="140"/>
      <c r="I4" s="140"/>
      <c r="J4" s="95"/>
      <c r="K4" s="95"/>
    </row>
    <row r="6" spans="3:11" x14ac:dyDescent="0.3">
      <c r="C6" s="97" t="s">
        <v>55</v>
      </c>
      <c r="D6" s="97"/>
    </row>
    <row r="7" spans="3:11" x14ac:dyDescent="0.3">
      <c r="C7" s="99" t="s">
        <v>62</v>
      </c>
      <c r="D7" s="99"/>
    </row>
    <row r="8" spans="3:11" x14ac:dyDescent="0.3">
      <c r="C8" s="99" t="s">
        <v>18</v>
      </c>
      <c r="D8" s="99"/>
    </row>
    <row r="9" spans="3:11" x14ac:dyDescent="0.3">
      <c r="C9" s="99" t="s">
        <v>39</v>
      </c>
      <c r="D9" s="99"/>
    </row>
    <row r="10" spans="3:11" x14ac:dyDescent="0.3">
      <c r="C10" s="99" t="s">
        <v>54</v>
      </c>
    </row>
    <row r="11" spans="3:11" x14ac:dyDescent="0.3">
      <c r="C11" s="99"/>
    </row>
    <row r="12" spans="3:11" x14ac:dyDescent="0.3">
      <c r="C12" s="109"/>
    </row>
    <row r="13" spans="3:11" x14ac:dyDescent="0.3">
      <c r="D13" s="110"/>
      <c r="G13" s="111" t="s">
        <v>26</v>
      </c>
      <c r="H13" s="19">
        <v>84</v>
      </c>
      <c r="I13" s="112"/>
      <c r="J13" s="112"/>
      <c r="K13" s="112"/>
    </row>
    <row r="14" spans="3:11" x14ac:dyDescent="0.3">
      <c r="D14" s="110"/>
      <c r="G14" s="111" t="s">
        <v>37</v>
      </c>
      <c r="H14" s="19">
        <v>62</v>
      </c>
      <c r="I14" s="112"/>
      <c r="J14" s="112"/>
      <c r="K14" s="112"/>
    </row>
    <row r="15" spans="3:11" x14ac:dyDescent="0.3">
      <c r="D15" s="110"/>
      <c r="E15" s="110"/>
      <c r="F15" s="110"/>
      <c r="G15" s="113"/>
      <c r="H15" s="113"/>
      <c r="I15" s="114"/>
      <c r="J15" s="114"/>
      <c r="K15" s="114"/>
    </row>
    <row r="16" spans="3:11" ht="39.6" x14ac:dyDescent="0.3">
      <c r="C16" s="115" t="s">
        <v>24</v>
      </c>
      <c r="D16" s="116" t="s">
        <v>19</v>
      </c>
      <c r="E16" s="117" t="s">
        <v>20</v>
      </c>
      <c r="F16" s="118" t="s">
        <v>21</v>
      </c>
      <c r="G16" s="119" t="s">
        <v>22</v>
      </c>
      <c r="H16" s="119" t="s">
        <v>23</v>
      </c>
      <c r="I16" s="119" t="s">
        <v>16</v>
      </c>
      <c r="J16" s="119" t="s">
        <v>63</v>
      </c>
    </row>
    <row r="17" spans="3:10" ht="14.55" customHeight="1" x14ac:dyDescent="0.3">
      <c r="C17" s="139" t="s">
        <v>25</v>
      </c>
      <c r="D17" s="120" t="s">
        <v>38</v>
      </c>
      <c r="E17" s="24">
        <v>38</v>
      </c>
      <c r="F17" s="121">
        <f>'P2 Opgave kostprijs Payroll'!F56</f>
        <v>1.6327</v>
      </c>
      <c r="G17" s="141"/>
      <c r="H17" s="20">
        <f>(E17*F17)+G17</f>
        <v>62.0426</v>
      </c>
      <c r="I17" s="21">
        <v>0.8</v>
      </c>
      <c r="J17" s="142">
        <f>ROUND(SUMPRODUCT(H17:H18,I17:I18),2)</f>
        <v>60.45</v>
      </c>
    </row>
    <row r="18" spans="3:10" x14ac:dyDescent="0.3">
      <c r="C18" s="139"/>
      <c r="D18" s="120" t="s">
        <v>61</v>
      </c>
      <c r="E18" s="24">
        <v>38</v>
      </c>
      <c r="F18" s="121">
        <f>'P2 Opgave kostprijs Payroll'!H56</f>
        <v>1.4227000000000001</v>
      </c>
      <c r="G18" s="141"/>
      <c r="H18" s="20">
        <f>(E18*F18)+G17</f>
        <v>54.062600000000003</v>
      </c>
      <c r="I18" s="21">
        <v>0.2</v>
      </c>
      <c r="J18" s="142"/>
    </row>
  </sheetData>
  <sheetProtection algorithmName="SHA-512" hashValue="QKbAk7kuIC7Wmdc//mX9g6AlU3+XQzIXCZUjuT4Kats8XuquEQdOk+t4Q1HCxhsZT0b9OBcWcS8nx7VPOD5qog==" saltValue="V2ZbpDQhaJ4vPgY5gCFUfA==" spinCount="100000" sheet="1" objects="1" scenarios="1"/>
  <mergeCells count="5">
    <mergeCell ref="C17:C18"/>
    <mergeCell ref="G4:I4"/>
    <mergeCell ref="G17:G18"/>
    <mergeCell ref="J17:J18"/>
    <mergeCell ref="D4:F4"/>
  </mergeCells>
  <conditionalFormatting sqref="J17">
    <cfRule type="cellIs" dxfId="0" priority="1" operator="greaterThan">
      <formula>#REF!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4E99F68FEA847A4E3779B8AFD7F98" ma:contentTypeVersion="13" ma:contentTypeDescription="Een nieuw document maken." ma:contentTypeScope="" ma:versionID="710d2bfcd6216985d184e2aea736f01b">
  <xsd:schema xmlns:xsd="http://www.w3.org/2001/XMLSchema" xmlns:xs="http://www.w3.org/2001/XMLSchema" xmlns:p="http://schemas.microsoft.com/office/2006/metadata/properties" xmlns:ns2="dd0ab55f-ee3c-44a6-ae0f-a7e764e2cd43" xmlns:ns3="02766752-fd53-4946-9031-fa40061c0e54" targetNamespace="http://schemas.microsoft.com/office/2006/metadata/properties" ma:root="true" ma:fieldsID="fba7cdc0d4ca686743d6bd8c91285fe8" ns2:_="" ns3:_="">
    <xsd:import namespace="dd0ab55f-ee3c-44a6-ae0f-a7e764e2cd43"/>
    <xsd:import namespace="02766752-fd53-4946-9031-fa40061c0e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0ab55f-ee3c-44a6-ae0f-a7e764e2cd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d735b0e9-b196-447f-acc4-ea67084e6a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66752-fd53-4946-9031-fa40061c0e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b28ba64-1e19-4d7b-9d98-f84a988787ba}" ma:internalName="TaxCatchAll" ma:showField="CatchAllData" ma:web="02766752-fd53-4946-9031-fa40061c0e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66752-fd53-4946-9031-fa40061c0e54" xsi:nil="true"/>
    <lcf76f155ced4ddcb4097134ff3c332f xmlns="dd0ab55f-ee3c-44a6-ae0f-a7e764e2cd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B3EEB4-AC2D-45A1-AA1A-B17A4BAD31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8D069F-FB56-469F-A602-72F2FBE633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0ab55f-ee3c-44a6-ae0f-a7e764e2cd43"/>
    <ds:schemaRef ds:uri="02766752-fd53-4946-9031-fa40061c0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4DB8F7-4879-44DE-AD6F-F988A6B871A5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dd0ab55f-ee3c-44a6-ae0f-a7e764e2cd43"/>
    <ds:schemaRef ds:uri="02766752-fd53-4946-9031-fa40061c0e54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P1 Broker</vt:lpstr>
      <vt:lpstr>P2 Opgave kostprijs Payroll</vt:lpstr>
      <vt:lpstr>P2 Opgave bureaumarge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Rémon van Buuren</dc:creator>
  <cp:keywords/>
  <dc:description/>
  <cp:lastModifiedBy>Merle Olvers</cp:lastModifiedBy>
  <cp:revision/>
  <dcterms:created xsi:type="dcterms:W3CDTF">2019-12-02T12:47:05Z</dcterms:created>
  <dcterms:modified xsi:type="dcterms:W3CDTF">2025-01-13T15:18:29Z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0x010100CC64E99F68FEA847A4E3779B8AFD7F98</vt:lpwstr>
  </property>
  <property fmtid="{D5CDD505-2E9C-101B-9397-08002B2CF9AE}" pid="3" name="Order">
    <vt:r8>19500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