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autoCompressPictures="0"/>
  <mc:AlternateContent xmlns:mc="http://schemas.openxmlformats.org/markup-compatibility/2006">
    <mc:Choice Requires="x15">
      <x15ac:absPath xmlns:x15ac="http://schemas.microsoft.com/office/spreadsheetml/2010/11/ac" url="http://uitvoering.zuidasdok.local/tunnel/TUNNELCM/Aanbestedingsdossier/"/>
    </mc:Choice>
  </mc:AlternateContent>
  <xr:revisionPtr revIDLastSave="0" documentId="13_ncr:1_{69B2B895-B0D3-4866-94C4-8E796FF5EA19}" xr6:coauthVersionLast="47" xr6:coauthVersionMax="47" xr10:uidLastSave="{00000000-0000-0000-0000-000000000000}"/>
  <workbookProtection workbookAlgorithmName="SHA-512" workbookHashValue="9UDYNFXPr2EIzIBVngbyJC6j2NtcM4BN3lRhJn/IFfO6YCH5fiyAWF89CJvBr+JYkhz3EgX8sbotG+z54ZWE3w==" workbookSaltValue="xXQTCzkx5ztmhHOpMa7Vxg==" workbookSpinCount="100000" lockStructure="1"/>
  <bookViews>
    <workbookView xWindow="28680" yWindow="-120" windowWidth="29040" windowHeight="15840" tabRatio="500" xr2:uid="{00000000-000D-0000-FFFF-FFFF00000000}"/>
  </bookViews>
  <sheets>
    <sheet name="Prijselement bouwteam" sheetId="9" r:id="rId1"/>
    <sheet name="Scoremodel" sheetId="8" r:id="rId2"/>
  </sheets>
  <definedNames>
    <definedName name="_xlnm._FilterDatabase" localSheetId="0" hidden="1">'Prijselement bouwteam'!#REF!</definedName>
    <definedName name="_xlnm.Print_Area" localSheetId="0">'Prijselement bouwteam'!$A$1:$G$60</definedName>
    <definedName name="_xlnm.Print_Titles" localSheetId="0">'Prijselement bouwteam'!$9:$9</definedName>
    <definedName name="popo" localSheetId="0">#REF!</definedName>
    <definedName name="po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3" i="9" l="1"/>
  <c r="B3" i="8" l="1"/>
  <c r="G38" i="9" l="1"/>
  <c r="B4" i="8"/>
  <c r="B5" i="8" s="1"/>
  <c r="B6" i="8" s="1"/>
  <c r="B7" i="8" s="1"/>
  <c r="B8" i="8" s="1"/>
  <c r="B9" i="8" s="1"/>
  <c r="B10" i="8" s="1"/>
  <c r="B11" i="8" s="1"/>
  <c r="G45" i="9" l="1"/>
  <c r="G22" i="9" l="1"/>
  <c r="G21" i="9"/>
  <c r="G20" i="9"/>
  <c r="G19" i="9"/>
  <c r="G53" i="9" l="1"/>
  <c r="B54" i="9"/>
  <c r="B55" i="9"/>
  <c r="B50" i="9"/>
  <c r="B51" i="9"/>
  <c r="B49" i="9"/>
  <c r="B46" i="9"/>
  <c r="B47" i="9"/>
  <c r="B45" i="9"/>
  <c r="B41" i="9"/>
  <c r="B42" i="9"/>
  <c r="B40" i="9"/>
  <c r="B35" i="9"/>
  <c r="B36" i="9"/>
  <c r="B37" i="9"/>
  <c r="B31" i="9"/>
  <c r="B32" i="9"/>
  <c r="B30" i="9"/>
  <c r="A46" i="9"/>
  <c r="A47" i="9"/>
  <c r="A45" i="9"/>
  <c r="A31" i="9"/>
  <c r="A32" i="9"/>
  <c r="A30" i="9"/>
  <c r="G16" i="9"/>
  <c r="G50" i="9"/>
  <c r="G51" i="9"/>
  <c r="G36" i="9"/>
  <c r="G37" i="9"/>
  <c r="G13" i="9"/>
  <c r="G14" i="9"/>
  <c r="G15" i="9"/>
  <c r="G55" i="9"/>
  <c r="G54" i="9"/>
  <c r="G49" i="9"/>
  <c r="G47" i="9"/>
  <c r="G46" i="9"/>
  <c r="G42" i="9"/>
  <c r="G41" i="9"/>
  <c r="G40" i="9"/>
  <c r="G35" i="9"/>
  <c r="G32" i="9"/>
  <c r="G31" i="9"/>
  <c r="G30" i="9"/>
  <c r="G27" i="9"/>
  <c r="G26" i="9"/>
  <c r="G25" i="9"/>
  <c r="G57" i="9" l="1"/>
  <c r="B14" i="8" s="1"/>
  <c r="C14" i="8" s="1" a="1"/>
  <c r="C14" i="8" s="1"/>
  <c r="G58" i="9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<sst xmlns="http://schemas.openxmlformats.org/spreadsheetml/2006/main" count="95" uniqueCount="82">
  <si>
    <t>Behorende bij de Inschrijving voor:</t>
  </si>
  <si>
    <t>Omschrijving</t>
  </si>
  <si>
    <t>eenheidsprijs</t>
  </si>
  <si>
    <t>totaal</t>
  </si>
  <si>
    <t>Projectdirecteur</t>
  </si>
  <si>
    <t>Omgevingsmanagement</t>
  </si>
  <si>
    <t>Gedaan te ……………………op ………………</t>
  </si>
  <si>
    <t>(plaats en datum)</t>
  </si>
  <si>
    <t>De inschrijver(s),</t>
  </si>
  <si>
    <t>A) …</t>
  </si>
  <si>
    <t>(handtekening)</t>
  </si>
  <si>
    <t>…</t>
  </si>
  <si>
    <t>(naam en functie)</t>
  </si>
  <si>
    <t>B) …</t>
  </si>
  <si>
    <t>C) …</t>
  </si>
  <si>
    <t>D) …</t>
  </si>
  <si>
    <t>HBO &lt; 7 jr  WO &lt; 4 jr</t>
  </si>
  <si>
    <t>HBO &gt; 11 jr  WO &gt; 7 jr</t>
  </si>
  <si>
    <t>HBO &gt; 20 jr  WO &gt; 15 jr</t>
  </si>
  <si>
    <t>Het ontwerpen en uitvoeren van Zuidasdok Tunnel</t>
  </si>
  <si>
    <t>Organisatie Bouwteam ON zijde</t>
  </si>
  <si>
    <t>Gewicht (%)</t>
  </si>
  <si>
    <t>Contractmanagement en projectbeheersing</t>
  </si>
  <si>
    <t>Uitvoeringsmanagement</t>
  </si>
  <si>
    <t>Laagste score</t>
  </si>
  <si>
    <t>Beste Score</t>
  </si>
  <si>
    <t>Uurtarief</t>
  </si>
  <si>
    <t>Score</t>
  </si>
  <si>
    <t>Behaalde score</t>
  </si>
  <si>
    <t>Gewogen gemiddeld uurtarief, EXCL. BTW</t>
  </si>
  <si>
    <t>Senior specialist</t>
  </si>
  <si>
    <t>Rollen en taken</t>
  </si>
  <si>
    <t>Managers</t>
  </si>
  <si>
    <t>Junior projectassistent</t>
  </si>
  <si>
    <t>Senior projectassistent</t>
  </si>
  <si>
    <t>Medior projectassistent</t>
  </si>
  <si>
    <t>Senior projectleider</t>
  </si>
  <si>
    <t>Technisch management Civiel Ontwerp en TTI</t>
  </si>
  <si>
    <t>Junior architect</t>
  </si>
  <si>
    <t>Senior architect</t>
  </si>
  <si>
    <t>Medior architect</t>
  </si>
  <si>
    <t>Junior werkvoorbereider</t>
  </si>
  <si>
    <t>Medior werkvoorbereider</t>
  </si>
  <si>
    <t>Senior werkvoorbereider</t>
  </si>
  <si>
    <t>Junior uitvoerder</t>
  </si>
  <si>
    <t>Medior uitvoerder</t>
  </si>
  <si>
    <t>Fasering, logistiek, maatvoering, monitoring, landmeter, onderhoud, uitvoerdingsbegeleider</t>
  </si>
  <si>
    <t>Projectmanager</t>
  </si>
  <si>
    <t>Junior adviseur</t>
  </si>
  <si>
    <t>Medior adviseur/specialist</t>
  </si>
  <si>
    <t>Hoofduitvoerder</t>
  </si>
  <si>
    <t>Bouwteamboard</t>
  </si>
  <si>
    <t>MT Rollen</t>
  </si>
  <si>
    <t>Relevante werkervaring (jaren)</t>
  </si>
  <si>
    <t>HBO &gt;25 jr WO&gt; 20 jr</t>
  </si>
  <si>
    <t>HBO 7-11 Jr WO 4-7 jr</t>
  </si>
  <si>
    <t>Zaaknummer 31169719</t>
  </si>
  <si>
    <t>Bijlage I4 Prijs Bouwteamfase</t>
  </si>
  <si>
    <t>Stakeholders, Communicatie, vergunningen, planprocedures, akoestisch, verkeerskundig, ecologie, flora- en fauna, K&amp;L, BLVC, bodem, milieukundig</t>
  </si>
  <si>
    <t>MBO &lt; 4 jr  HBO &lt; 2jr</t>
  </si>
  <si>
    <t>MBO 4-7 jr  HBO 2-4 jr</t>
  </si>
  <si>
    <t>MBO &gt; 7 jr  HBO &gt; 4 jr</t>
  </si>
  <si>
    <t>Praktikant</t>
  </si>
  <si>
    <t>Stagiar</t>
  </si>
  <si>
    <t>HBO/WO</t>
  </si>
  <si>
    <t>Vormgeving en inpassing, landschap, tunnel, dienstgebouwen</t>
  </si>
  <si>
    <t>Werkvoorbereiding en voorbereiding inkoop</t>
  </si>
  <si>
    <t>Algemene ondersteunde rollen</t>
  </si>
  <si>
    <t xml:space="preserve">Administratief medewerker, projectadministrateur, ICT-helpdesk medewerker, (management)ondersteuner. </t>
  </si>
  <si>
    <t>Wijzigingen, Planner, Calculator, Kostendeskundige, risicomanager,  controler, Kwaliteit, toetsing/audits, SE, V&amp;V, Veiligheidskundige, VGM, IT, DMS</t>
  </si>
  <si>
    <t>Uitvoeringstechniek</t>
  </si>
  <si>
    <t>Expert/super specialist</t>
  </si>
  <si>
    <t>Junior ontwerper/adviseur</t>
  </si>
  <si>
    <t>Wegontwerp, kunstwerken, K&amp;L, TTI, DVM, systemintegrator, Modelleur BIM, en overige ontwerpgerelateerde rollen, Constructies, bouwkunde, geotechniek, water, installaties, RAMS, onderhoud, Bediening en besturing, Energievoorziening, CCTV, Blusvoorziening)</t>
  </si>
  <si>
    <t>Medior ontwerper/adviseur</t>
  </si>
  <si>
    <t>Senior ontwerper/adviseur</t>
  </si>
  <si>
    <t>Projectleider</t>
  </si>
  <si>
    <t>Disciplineleider/sleutelfunctionaris op gebieden Project, Omgeving, Contract-/ Beheersing, Ontwerp Civiel/TTI, Uitvoering, Procescoördinator</t>
  </si>
  <si>
    <t>Maximum tarief</t>
  </si>
  <si>
    <t>Prijspeil Januari 2023</t>
  </si>
  <si>
    <r>
      <t xml:space="preserve">Datum: </t>
    </r>
    <r>
      <rPr>
        <sz val="12"/>
        <rFont val="Calibri (Hoofdtekst)"/>
      </rPr>
      <t>26-07-2023</t>
    </r>
    <r>
      <rPr>
        <sz val="12"/>
        <rFont val="Calibri"/>
        <family val="2"/>
        <scheme val="minor"/>
      </rPr>
      <t xml:space="preserve">
Status: Definitief
Versie: A</t>
    </r>
  </si>
  <si>
    <t>Invulinstructie:
De lichtgemarkeerde cellen dient Inschrijver in te vullen op basis van hele getallen
In de leidraad staan de eisen aan de uurtarieven benoemd en de wijze van verwerking in de 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</si>
</sst>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[$-413]d\ mmmm\ yyyy;@"/>
    <numFmt numFmtId="165" formatCode="&quot;€&quot;\ #,##0"/>
    <numFmt numFmtId="166" formatCode="0.0%"/>
    <numFmt numFmtId="167" formatCode="&quot;€&quot;\ #,##0.00"/>
    <numFmt numFmtId="168" formatCode="[$-413]d/mmm/yyyy;@"/>
    <numFmt numFmtId="169" formatCode="#,##0.0"/>
    <numFmt numFmtId="170" formatCode="0.0"/>
  </numFmts>
  <fonts count="24">
    <font>
      <sz val="12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1"/>
      <name val="Calibri"/>
      <family val="2"/>
    </font>
    <font>
      <sz val="16"/>
      <color theme="1"/>
      <name val="Calibri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theme="1"/>
      <name val="Segoe UI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2"/>
      <name val="Calibri (Hoofdtekst)"/>
    </font>
    <font>
      <b/>
      <sz val="12"/>
      <color theme="1"/>
      <name val="Calibri"/>
      <family val="2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3">
    <xf numFmtId="0" fontId="0" fillId="0" borderId="0"/>
    <xf numFmtId="0" fontId="10" fillId="2" borderId="12" applyNumberFormat="0" applyAlignment="0" applyProtection="0"/>
    <xf numFmtId="0" fontId="11" fillId="0" borderId="0"/>
    <xf numFmtId="9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0" fontId="15" fillId="0" borderId="0"/>
    <xf numFmtId="168" fontId="16" fillId="0" borderId="0"/>
    <xf numFmtId="0" fontId="1" fillId="0" borderId="0"/>
  </cellStyleXfs>
  <cellXfs count="8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6" fillId="0" borderId="1" xfId="0" applyNumberFormat="1" applyFont="1" applyBorder="1" applyAlignment="1">
      <alignment horizontal="center" wrapText="1"/>
    </xf>
    <xf numFmtId="0" fontId="6" fillId="4" borderId="8" xfId="0" applyFont="1" applyFill="1" applyBorder="1"/>
    <xf numFmtId="165" fontId="4" fillId="4" borderId="5" xfId="0" applyNumberFormat="1" applyFont="1" applyFill="1" applyBorder="1"/>
    <xf numFmtId="0" fontId="4" fillId="4" borderId="8" xfId="0" applyFont="1" applyFill="1" applyBorder="1"/>
    <xf numFmtId="167" fontId="4" fillId="5" borderId="4" xfId="0" applyNumberFormat="1" applyFont="1" applyFill="1" applyBorder="1" applyAlignment="1" applyProtection="1">
      <alignment horizontal="center"/>
      <protection locked="0"/>
    </xf>
    <xf numFmtId="167" fontId="4" fillId="0" borderId="0" xfId="0" applyNumberFormat="1" applyFont="1"/>
    <xf numFmtId="1" fontId="4" fillId="0" borderId="0" xfId="0" applyNumberFormat="1" applyFont="1"/>
    <xf numFmtId="0" fontId="2" fillId="4" borderId="8" xfId="0" applyFont="1" applyFill="1" applyBorder="1"/>
    <xf numFmtId="167" fontId="4" fillId="4" borderId="4" xfId="0" applyNumberFormat="1" applyFont="1" applyFill="1" applyBorder="1" applyAlignment="1">
      <alignment horizontal="center"/>
    </xf>
    <xf numFmtId="0" fontId="7" fillId="6" borderId="9" xfId="0" applyFont="1" applyFill="1" applyBorder="1"/>
    <xf numFmtId="167" fontId="7" fillId="6" borderId="10" xfId="0" applyNumberFormat="1" applyFont="1" applyFill="1" applyBorder="1" applyAlignment="1">
      <alignment horizontal="center"/>
    </xf>
    <xf numFmtId="0" fontId="7" fillId="0" borderId="0" xfId="0" applyFont="1"/>
    <xf numFmtId="0" fontId="9" fillId="0" borderId="0" xfId="0" applyFont="1"/>
    <xf numFmtId="167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0" fillId="0" borderId="3" xfId="0" applyBorder="1"/>
    <xf numFmtId="0" fontId="0" fillId="0" borderId="0" xfId="0" applyAlignment="1">
      <alignment wrapText="1"/>
    </xf>
    <xf numFmtId="0" fontId="12" fillId="0" borderId="0" xfId="0" applyFont="1"/>
    <xf numFmtId="0" fontId="8" fillId="4" borderId="8" xfId="0" applyFont="1" applyFill="1" applyBorder="1"/>
    <xf numFmtId="0" fontId="8" fillId="4" borderId="14" xfId="0" applyFont="1" applyFill="1" applyBorder="1"/>
    <xf numFmtId="0" fontId="4" fillId="4" borderId="14" xfId="0" applyFont="1" applyFill="1" applyBorder="1"/>
    <xf numFmtId="0" fontId="6" fillId="4" borderId="14" xfId="0" applyFont="1" applyFill="1" applyBorder="1"/>
    <xf numFmtId="0" fontId="7" fillId="6" borderId="15" xfId="0" applyFont="1" applyFill="1" applyBorder="1"/>
    <xf numFmtId="0" fontId="4" fillId="0" borderId="0" xfId="0" applyFont="1" applyAlignment="1">
      <alignment vertical="center"/>
    </xf>
    <xf numFmtId="10" fontId="4" fillId="4" borderId="4" xfId="0" applyNumberFormat="1" applyFont="1" applyFill="1" applyBorder="1"/>
    <xf numFmtId="166" fontId="4" fillId="4" borderId="4" xfId="0" applyNumberFormat="1" applyFont="1" applyFill="1" applyBorder="1"/>
    <xf numFmtId="44" fontId="4" fillId="4" borderId="5" xfId="0" applyNumberFormat="1" applyFont="1" applyFill="1" applyBorder="1"/>
    <xf numFmtId="0" fontId="17" fillId="0" borderId="0" xfId="12" applyFont="1"/>
    <xf numFmtId="0" fontId="17" fillId="0" borderId="2" xfId="12" applyFont="1" applyBorder="1"/>
    <xf numFmtId="44" fontId="17" fillId="0" borderId="2" xfId="12" applyNumberFormat="1" applyFont="1" applyBorder="1"/>
    <xf numFmtId="0" fontId="18" fillId="0" borderId="2" xfId="12" applyFont="1" applyBorder="1"/>
    <xf numFmtId="0" fontId="2" fillId="4" borderId="14" xfId="0" applyFont="1" applyFill="1" applyBorder="1"/>
    <xf numFmtId="166" fontId="4" fillId="4" borderId="4" xfId="0" applyNumberFormat="1" applyFont="1" applyFill="1" applyBorder="1" applyAlignment="1">
      <alignment horizontal="center"/>
    </xf>
    <xf numFmtId="0" fontId="4" fillId="4" borderId="1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169" fontId="7" fillId="0" borderId="0" xfId="0" applyNumberFormat="1" applyFont="1"/>
    <xf numFmtId="0" fontId="4" fillId="4" borderId="17" xfId="0" applyFont="1" applyFill="1" applyBorder="1"/>
    <xf numFmtId="170" fontId="7" fillId="7" borderId="9" xfId="0" applyNumberFormat="1" applyFont="1" applyFill="1" applyBorder="1"/>
    <xf numFmtId="167" fontId="7" fillId="6" borderId="11" xfId="0" applyNumberFormat="1" applyFont="1" applyFill="1" applyBorder="1"/>
    <xf numFmtId="164" fontId="6" fillId="3" borderId="2" xfId="0" applyNumberFormat="1" applyFont="1" applyFill="1" applyBorder="1" applyAlignment="1">
      <alignment horizontal="left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0" fontId="20" fillId="0" borderId="0" xfId="0" applyFont="1" applyAlignment="1">
      <alignment wrapText="1"/>
    </xf>
    <xf numFmtId="170" fontId="17" fillId="0" borderId="2" xfId="12" applyNumberFormat="1" applyFont="1" applyBorder="1"/>
    <xf numFmtId="17" fontId="19" fillId="0" borderId="0" xfId="0" applyNumberFormat="1" applyFont="1"/>
    <xf numFmtId="42" fontId="4" fillId="4" borderId="14" xfId="0" applyNumberFormat="1" applyFont="1" applyFill="1" applyBorder="1"/>
    <xf numFmtId="166" fontId="22" fillId="6" borderId="10" xfId="0" applyNumberFormat="1" applyFont="1" applyFill="1" applyBorder="1"/>
    <xf numFmtId="0" fontId="7" fillId="7" borderId="18" xfId="0" applyFont="1" applyFill="1" applyBorder="1" applyAlignment="1">
      <alignment horizontal="left"/>
    </xf>
    <xf numFmtId="0" fontId="7" fillId="7" borderId="19" xfId="0" applyFont="1" applyFill="1" applyBorder="1" applyAlignment="1">
      <alignment horizontal="left"/>
    </xf>
    <xf numFmtId="0" fontId="7" fillId="7" borderId="20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23" fillId="0" borderId="0" xfId="0" applyFont="1" applyAlignment="1">
      <alignment horizontal="left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4" fillId="4" borderId="13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 vertical="center" indent="2"/>
      <protection locked="0"/>
    </xf>
    <xf numFmtId="0" fontId="4" fillId="0" borderId="0" xfId="0" applyFont="1" applyAlignment="1" applyProtection="1">
      <alignment horizontal="left" vertical="center" indent="2"/>
      <protection locked="0"/>
    </xf>
    <xf numFmtId="0" fontId="4" fillId="0" borderId="0" xfId="0" applyFont="1" applyProtection="1">
      <protection locked="0"/>
    </xf>
  </cellXfs>
  <cellStyles count="13">
    <cellStyle name="Currency 5" xfId="9" xr:uid="{00000000-0005-0000-0000-000000000000}"/>
    <cellStyle name="Gevolgde hyperlink" xfId="6" builtinId="9" hidden="1"/>
    <cellStyle name="Hyperlink" xfId="5" builtinId="8" hidden="1"/>
    <cellStyle name="Invoer 2" xfId="1" xr:uid="{00000000-0005-0000-0000-000003000000}"/>
    <cellStyle name="Normaal 2" xfId="2" xr:uid="{00000000-0005-0000-0000-000004000000}"/>
    <cellStyle name="Normal 2 2" xfId="8" xr:uid="{00000000-0005-0000-0000-000005000000}"/>
    <cellStyle name="Procent 2" xfId="3" xr:uid="{00000000-0005-0000-0000-000006000000}"/>
    <cellStyle name="Standaard" xfId="0" builtinId="0"/>
    <cellStyle name="Standaard 12" xfId="11" xr:uid="{00000000-0005-0000-0000-000008000000}"/>
    <cellStyle name="Standaard 2" xfId="7" xr:uid="{00000000-0005-0000-0000-000009000000}"/>
    <cellStyle name="Standaard 3" xfId="10" xr:uid="{00000000-0005-0000-0000-00000A000000}"/>
    <cellStyle name="Standaard 4" xfId="12" xr:uid="{00000000-0005-0000-0000-00000B000000}"/>
    <cellStyle name="Valuta 2" xfId="4" xr:uid="{00000000-0005-0000-0000-00000C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Scoremodel!$B$2:$B$12</c:f>
              <c:numCache>
                <c:formatCode>_("€"* #,##0.00_);_("€"* \(#,##0.00\);_("€"* "-"??_);_(@_)</c:formatCode>
                <c:ptCount val="11"/>
                <c:pt idx="0">
                  <c:v>115</c:v>
                </c:pt>
                <c:pt idx="1">
                  <c:v>116.5</c:v>
                </c:pt>
                <c:pt idx="2">
                  <c:v>118</c:v>
                </c:pt>
                <c:pt idx="3">
                  <c:v>119.5</c:v>
                </c:pt>
                <c:pt idx="4">
                  <c:v>121</c:v>
                </c:pt>
                <c:pt idx="5">
                  <c:v>122.5</c:v>
                </c:pt>
                <c:pt idx="6">
                  <c:v>124</c:v>
                </c:pt>
                <c:pt idx="7">
                  <c:v>125.5</c:v>
                </c:pt>
                <c:pt idx="8">
                  <c:v>127</c:v>
                </c:pt>
                <c:pt idx="9">
                  <c:v>128.5</c:v>
                </c:pt>
                <c:pt idx="10">
                  <c:v>130</c:v>
                </c:pt>
              </c:numCache>
            </c:numRef>
          </c:cat>
          <c:val>
            <c:numRef>
              <c:f>Scoremodel!$C$2:$C$12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6-4947-B432-D31A07836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</a:schemeClr>
              </a:solidFill>
              <a:round/>
            </a:ln>
            <a:effectLst/>
          </c:spPr>
        </c:dropLines>
        <c:smooth val="0"/>
        <c:axId val="871639304"/>
        <c:axId val="871631104"/>
      </c:lineChart>
      <c:catAx>
        <c:axId val="871639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Gewogen gemiddeld uurtarief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1631104"/>
        <c:crosses val="autoZero"/>
        <c:auto val="1"/>
        <c:lblAlgn val="ctr"/>
        <c:lblOffset val="100"/>
        <c:tickLblSkip val="1"/>
        <c:noMultiLvlLbl val="0"/>
      </c:catAx>
      <c:valAx>
        <c:axId val="871631104"/>
        <c:scaling>
          <c:orientation val="minMax"/>
          <c:max val="10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Score (cijfer)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71639304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89647</xdr:colOff>
      <xdr:row>1</xdr:row>
      <xdr:rowOff>4482</xdr:rowOff>
    </xdr:from>
    <xdr:to>
      <xdr:col>11</xdr:col>
      <xdr:colOff>299450</xdr:colOff>
      <xdr:row>6</xdr:row>
      <xdr:rowOff>220382</xdr:rowOff>
    </xdr:to>
    <xdr:pic>
      <xdr:nvPicPr>
        <xdr:cNvPr id="3" name="Afbeelding 2" descr="image0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5588" y="273423"/>
          <a:ext cx="5353303" cy="1616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359323</xdr:colOff>
      <xdr:row>1</xdr:row>
      <xdr:rowOff>18448</xdr:rowOff>
    </xdr:from>
    <xdr:to>
      <xdr:col>10</xdr:col>
      <xdr:colOff>130723</xdr:colOff>
      <xdr:row>22</xdr:row>
      <xdr:rowOff>40673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6"/>
  <sheetViews>
    <sheetView tabSelected="1" zoomScale="85" zoomScaleNormal="85" workbookViewId="0">
      <selection activeCell="D68" sqref="D68"/>
    </sheetView>
  </sheetViews>
  <sheetFormatPr defaultColWidth="11" defaultRowHeight="14.5"/>
  <cols>
    <col min="1" max="1" width="27.1640625" style="2" customWidth="1"/>
    <col min="2" max="2" width="18.5" style="2" customWidth="1"/>
    <col min="3" max="3" width="58.6640625" style="2" customWidth="1"/>
    <col min="4" max="4" width="11.6640625" style="2" customWidth="1"/>
    <col min="5" max="5" width="10.5" style="2" bestFit="1" customWidth="1"/>
    <col min="6" max="6" width="12" style="1" bestFit="1" customWidth="1"/>
    <col min="7" max="7" width="14.1640625" style="2" bestFit="1" customWidth="1"/>
    <col min="8" max="8" width="4" style="2" customWidth="1"/>
    <col min="9" max="9" width="4.83203125" style="2" customWidth="1"/>
    <col min="10" max="16384" width="11" style="2"/>
  </cols>
  <sheetData>
    <row r="1" spans="1:9" ht="21">
      <c r="A1" s="21" t="s">
        <v>57</v>
      </c>
      <c r="B1" s="21"/>
      <c r="C1" s="21"/>
      <c r="D1" s="21"/>
      <c r="E1"/>
    </row>
    <row r="2" spans="1:9" ht="15.5">
      <c r="A2"/>
      <c r="B2"/>
      <c r="C2"/>
      <c r="D2"/>
      <c r="E2"/>
    </row>
    <row r="3" spans="1:9" ht="15.5">
      <c r="A3" t="s">
        <v>0</v>
      </c>
      <c r="B3"/>
      <c r="C3"/>
      <c r="D3"/>
      <c r="E3"/>
    </row>
    <row r="4" spans="1:9" ht="15.5">
      <c r="A4" s="3" t="s">
        <v>19</v>
      </c>
      <c r="B4" s="3"/>
      <c r="C4" s="3"/>
      <c r="D4" s="3"/>
      <c r="E4"/>
    </row>
    <row r="5" spans="1:9" ht="15.5">
      <c r="A5" t="s">
        <v>56</v>
      </c>
      <c r="B5"/>
      <c r="C5"/>
      <c r="D5"/>
      <c r="E5"/>
      <c r="F5"/>
      <c r="G5"/>
      <c r="H5"/>
      <c r="I5"/>
    </row>
    <row r="6" spans="1:9" ht="46.5">
      <c r="A6" s="47" t="s">
        <v>80</v>
      </c>
      <c r="B6"/>
      <c r="C6"/>
      <c r="D6"/>
      <c r="E6"/>
      <c r="F6"/>
      <c r="G6"/>
      <c r="H6"/>
      <c r="I6"/>
    </row>
    <row r="7" spans="1:9" ht="67.5" customHeight="1">
      <c r="A7" s="58" t="s">
        <v>81</v>
      </c>
      <c r="B7" s="58"/>
      <c r="C7" s="58"/>
      <c r="D7"/>
      <c r="E7"/>
      <c r="F7"/>
      <c r="G7"/>
      <c r="H7"/>
      <c r="I7"/>
    </row>
    <row r="8" spans="1:9" ht="15.5">
      <c r="A8"/>
      <c r="B8"/>
      <c r="C8"/>
      <c r="D8"/>
      <c r="E8"/>
      <c r="F8" s="4"/>
      <c r="G8" s="4"/>
    </row>
    <row r="9" spans="1:9" s="27" customFormat="1" ht="29">
      <c r="A9" s="43" t="s">
        <v>1</v>
      </c>
      <c r="B9" s="43" t="s">
        <v>53</v>
      </c>
      <c r="C9" s="43" t="s">
        <v>31</v>
      </c>
      <c r="D9" s="44" t="s">
        <v>78</v>
      </c>
      <c r="E9" s="45" t="s">
        <v>21</v>
      </c>
      <c r="F9" s="46" t="s">
        <v>2</v>
      </c>
      <c r="G9" s="45" t="s">
        <v>3</v>
      </c>
    </row>
    <row r="10" spans="1:9">
      <c r="A10" s="22" t="s">
        <v>20</v>
      </c>
      <c r="B10" s="23"/>
      <c r="C10" s="23"/>
      <c r="D10" s="23"/>
      <c r="E10" s="28"/>
      <c r="F10" s="12"/>
      <c r="G10" s="6"/>
    </row>
    <row r="11" spans="1:9">
      <c r="A11" s="5"/>
      <c r="B11" s="25"/>
      <c r="C11" s="25"/>
      <c r="D11" s="25"/>
      <c r="E11" s="29"/>
      <c r="F11" s="12"/>
      <c r="G11" s="30"/>
    </row>
    <row r="12" spans="1:9">
      <c r="A12" s="5" t="s">
        <v>32</v>
      </c>
      <c r="B12" s="25"/>
      <c r="C12" s="25"/>
      <c r="D12" s="25"/>
      <c r="E12" s="36"/>
      <c r="F12" s="12"/>
      <c r="G12" s="30"/>
    </row>
    <row r="13" spans="1:9" ht="15.75" customHeight="1">
      <c r="A13" s="11" t="s">
        <v>76</v>
      </c>
      <c r="B13" s="25" t="s">
        <v>55</v>
      </c>
      <c r="C13" s="71" t="s">
        <v>77</v>
      </c>
      <c r="D13" s="50">
        <v>140</v>
      </c>
      <c r="E13" s="36">
        <v>0.04</v>
      </c>
      <c r="F13" s="8"/>
      <c r="G13" s="30">
        <f t="shared" ref="G13:G16" si="0">E13*F13</f>
        <v>0</v>
      </c>
    </row>
    <row r="14" spans="1:9" ht="15.75" customHeight="1">
      <c r="A14" s="7" t="s">
        <v>36</v>
      </c>
      <c r="B14" s="25" t="s">
        <v>17</v>
      </c>
      <c r="C14" s="72"/>
      <c r="D14" s="50">
        <v>160</v>
      </c>
      <c r="E14" s="36">
        <v>0.04</v>
      </c>
      <c r="F14" s="8"/>
      <c r="G14" s="30">
        <f t="shared" si="0"/>
        <v>0</v>
      </c>
    </row>
    <row r="15" spans="1:9" ht="15.75" customHeight="1">
      <c r="A15" s="7" t="s">
        <v>47</v>
      </c>
      <c r="B15" s="25" t="s">
        <v>18</v>
      </c>
      <c r="C15" s="38" t="s">
        <v>52</v>
      </c>
      <c r="D15" s="50">
        <v>185</v>
      </c>
      <c r="E15" s="36">
        <v>0.03</v>
      </c>
      <c r="F15" s="8"/>
      <c r="G15" s="30">
        <f t="shared" si="0"/>
        <v>0</v>
      </c>
    </row>
    <row r="16" spans="1:9" ht="15.75" customHeight="1">
      <c r="A16" s="7" t="s">
        <v>4</v>
      </c>
      <c r="B16" s="25" t="s">
        <v>54</v>
      </c>
      <c r="C16" s="37" t="s">
        <v>51</v>
      </c>
      <c r="D16" s="50">
        <v>205</v>
      </c>
      <c r="E16" s="36">
        <v>0.01</v>
      </c>
      <c r="F16" s="8"/>
      <c r="G16" s="30">
        <f t="shared" si="0"/>
        <v>0</v>
      </c>
    </row>
    <row r="17" spans="1:7">
      <c r="A17" s="7"/>
      <c r="B17" s="25"/>
      <c r="C17" s="24"/>
      <c r="D17" s="50"/>
      <c r="E17" s="36"/>
      <c r="F17" s="24"/>
      <c r="G17" s="30"/>
    </row>
    <row r="18" spans="1:7">
      <c r="A18" s="5" t="s">
        <v>67</v>
      </c>
      <c r="B18" s="25"/>
      <c r="C18" s="40"/>
      <c r="D18" s="50"/>
      <c r="E18" s="36"/>
      <c r="F18" s="24"/>
      <c r="G18" s="30"/>
    </row>
    <row r="19" spans="1:7">
      <c r="A19" s="7" t="s">
        <v>62</v>
      </c>
      <c r="B19" s="25" t="s">
        <v>64</v>
      </c>
      <c r="C19" s="40" t="s">
        <v>63</v>
      </c>
      <c r="D19" s="50">
        <v>35</v>
      </c>
      <c r="E19" s="36">
        <v>5.0000000000000001E-3</v>
      </c>
      <c r="F19" s="8"/>
      <c r="G19" s="30">
        <f t="shared" ref="G19:G22" si="1">E19*F19</f>
        <v>0</v>
      </c>
    </row>
    <row r="20" spans="1:7">
      <c r="A20" s="7" t="s">
        <v>33</v>
      </c>
      <c r="B20" s="25" t="s">
        <v>59</v>
      </c>
      <c r="C20" s="65" t="s">
        <v>68</v>
      </c>
      <c r="D20" s="50">
        <v>80</v>
      </c>
      <c r="E20" s="36">
        <v>0.01</v>
      </c>
      <c r="F20" s="8"/>
      <c r="G20" s="30">
        <f t="shared" si="1"/>
        <v>0</v>
      </c>
    </row>
    <row r="21" spans="1:7">
      <c r="A21" s="7" t="s">
        <v>35</v>
      </c>
      <c r="B21" s="25" t="s">
        <v>60</v>
      </c>
      <c r="C21" s="66"/>
      <c r="D21" s="50">
        <v>95</v>
      </c>
      <c r="E21" s="36">
        <v>0.01</v>
      </c>
      <c r="F21" s="8"/>
      <c r="G21" s="30">
        <f t="shared" si="1"/>
        <v>0</v>
      </c>
    </row>
    <row r="22" spans="1:7">
      <c r="A22" s="7" t="s">
        <v>34</v>
      </c>
      <c r="B22" s="25" t="s">
        <v>61</v>
      </c>
      <c r="C22" s="67"/>
      <c r="D22" s="50">
        <v>110</v>
      </c>
      <c r="E22" s="36">
        <v>5.0000000000000001E-3</v>
      </c>
      <c r="F22" s="8"/>
      <c r="G22" s="30">
        <f t="shared" si="1"/>
        <v>0</v>
      </c>
    </row>
    <row r="23" spans="1:7">
      <c r="A23" s="7"/>
      <c r="B23" s="25"/>
      <c r="C23" s="24"/>
      <c r="D23" s="50"/>
      <c r="E23" s="36"/>
      <c r="F23" s="36"/>
      <c r="G23" s="30"/>
    </row>
    <row r="24" spans="1:7">
      <c r="A24" s="5" t="s">
        <v>5</v>
      </c>
      <c r="B24" s="25"/>
      <c r="C24" s="25"/>
      <c r="D24" s="50"/>
      <c r="E24" s="36"/>
      <c r="F24" s="36"/>
      <c r="G24" s="30"/>
    </row>
    <row r="25" spans="1:7">
      <c r="A25" s="7" t="s">
        <v>48</v>
      </c>
      <c r="B25" s="25" t="s">
        <v>16</v>
      </c>
      <c r="C25" s="62" t="s">
        <v>58</v>
      </c>
      <c r="D25" s="50">
        <v>95</v>
      </c>
      <c r="E25" s="36">
        <v>0.02</v>
      </c>
      <c r="F25" s="8"/>
      <c r="G25" s="30">
        <f>E25*F25</f>
        <v>0</v>
      </c>
    </row>
    <row r="26" spans="1:7" ht="15.75" customHeight="1">
      <c r="A26" s="7" t="s">
        <v>49</v>
      </c>
      <c r="B26" s="25" t="s">
        <v>55</v>
      </c>
      <c r="C26" s="63"/>
      <c r="D26" s="50">
        <v>115</v>
      </c>
      <c r="E26" s="36">
        <v>0.03</v>
      </c>
      <c r="F26" s="8"/>
      <c r="G26" s="30">
        <f t="shared" ref="G26:G27" si="2">E26*F26</f>
        <v>0</v>
      </c>
    </row>
    <row r="27" spans="1:7" ht="15.75" customHeight="1">
      <c r="A27" s="7" t="s">
        <v>30</v>
      </c>
      <c r="B27" s="25" t="s">
        <v>17</v>
      </c>
      <c r="C27" s="64"/>
      <c r="D27" s="50">
        <v>140</v>
      </c>
      <c r="E27" s="36">
        <v>0.03</v>
      </c>
      <c r="F27" s="8"/>
      <c r="G27" s="30">
        <f t="shared" si="2"/>
        <v>0</v>
      </c>
    </row>
    <row r="28" spans="1:7">
      <c r="A28" s="7"/>
      <c r="B28" s="25"/>
      <c r="C28" s="24"/>
      <c r="D28" s="50"/>
      <c r="E28" s="36"/>
      <c r="F28" s="24"/>
      <c r="G28" s="30"/>
    </row>
    <row r="29" spans="1:7">
      <c r="A29" s="5" t="s">
        <v>22</v>
      </c>
      <c r="B29" s="25"/>
      <c r="C29" s="25"/>
      <c r="D29" s="50"/>
      <c r="E29" s="36"/>
      <c r="F29" s="24"/>
      <c r="G29" s="30"/>
    </row>
    <row r="30" spans="1:7">
      <c r="A30" s="7" t="str">
        <f>A25</f>
        <v>Junior adviseur</v>
      </c>
      <c r="B30" s="25" t="str">
        <f>B25</f>
        <v>HBO &lt; 7 jr  WO &lt; 4 jr</v>
      </c>
      <c r="C30" s="62" t="s">
        <v>69</v>
      </c>
      <c r="D30" s="50">
        <v>110</v>
      </c>
      <c r="E30" s="36">
        <v>0.02</v>
      </c>
      <c r="F30" s="8"/>
      <c r="G30" s="30">
        <f t="shared" ref="G30:G32" si="3">E30*F30</f>
        <v>0</v>
      </c>
    </row>
    <row r="31" spans="1:7">
      <c r="A31" s="7" t="str">
        <f t="shared" ref="A31:B32" si="4">A26</f>
        <v>Medior adviseur/specialist</v>
      </c>
      <c r="B31" s="25" t="str">
        <f t="shared" si="4"/>
        <v>HBO 7-11 Jr WO 4-7 jr</v>
      </c>
      <c r="C31" s="63"/>
      <c r="D31" s="50">
        <v>140</v>
      </c>
      <c r="E31" s="36">
        <v>0.04</v>
      </c>
      <c r="F31" s="8"/>
      <c r="G31" s="30">
        <f t="shared" si="3"/>
        <v>0</v>
      </c>
    </row>
    <row r="32" spans="1:7" ht="15.75" customHeight="1">
      <c r="A32" s="7" t="str">
        <f t="shared" si="4"/>
        <v>Senior specialist</v>
      </c>
      <c r="B32" s="25" t="str">
        <f t="shared" si="4"/>
        <v>HBO &gt; 11 jr  WO &gt; 7 jr</v>
      </c>
      <c r="C32" s="64"/>
      <c r="D32" s="50">
        <v>160</v>
      </c>
      <c r="E32" s="36">
        <v>0.03</v>
      </c>
      <c r="F32" s="8"/>
      <c r="G32" s="30">
        <f t="shared" si="3"/>
        <v>0</v>
      </c>
    </row>
    <row r="33" spans="1:7">
      <c r="A33" s="7"/>
      <c r="B33" s="25"/>
      <c r="C33" s="24"/>
      <c r="D33" s="50"/>
      <c r="E33" s="36"/>
      <c r="F33" s="24"/>
      <c r="G33" s="30"/>
    </row>
    <row r="34" spans="1:7">
      <c r="A34" s="5" t="s">
        <v>37</v>
      </c>
      <c r="B34" s="25"/>
      <c r="C34" s="25"/>
      <c r="D34" s="50"/>
      <c r="E34" s="36"/>
      <c r="F34" s="24"/>
      <c r="G34" s="30"/>
    </row>
    <row r="35" spans="1:7" ht="15" customHeight="1">
      <c r="A35" s="7" t="s">
        <v>72</v>
      </c>
      <c r="B35" s="25" t="str">
        <f>B25</f>
        <v>HBO &lt; 7 jr  WO &lt; 4 jr</v>
      </c>
      <c r="C35" s="68" t="s">
        <v>73</v>
      </c>
      <c r="D35" s="50">
        <v>95</v>
      </c>
      <c r="E35" s="36">
        <v>7.0000000000000007E-2</v>
      </c>
      <c r="F35" s="8"/>
      <c r="G35" s="30">
        <f>E35*F35</f>
        <v>0</v>
      </c>
    </row>
    <row r="36" spans="1:7" ht="15.75" customHeight="1">
      <c r="A36" s="7" t="s">
        <v>74</v>
      </c>
      <c r="B36" s="25" t="str">
        <f>B26</f>
        <v>HBO 7-11 Jr WO 4-7 jr</v>
      </c>
      <c r="C36" s="69"/>
      <c r="D36" s="50">
        <v>115</v>
      </c>
      <c r="E36" s="36">
        <v>0.15</v>
      </c>
      <c r="F36" s="8"/>
      <c r="G36" s="30">
        <f t="shared" ref="G36:G37" si="5">E36*F36</f>
        <v>0</v>
      </c>
    </row>
    <row r="37" spans="1:7" ht="15.75" customHeight="1">
      <c r="A37" s="7" t="s">
        <v>75</v>
      </c>
      <c r="B37" s="25" t="str">
        <f>B27</f>
        <v>HBO &gt; 11 jr  WO &gt; 7 jr</v>
      </c>
      <c r="C37" s="69"/>
      <c r="D37" s="50">
        <v>140</v>
      </c>
      <c r="E37" s="36">
        <v>0.15</v>
      </c>
      <c r="F37" s="8"/>
      <c r="G37" s="30">
        <f t="shared" si="5"/>
        <v>0</v>
      </c>
    </row>
    <row r="38" spans="1:7" ht="15.75" customHeight="1">
      <c r="A38" s="7" t="s">
        <v>71</v>
      </c>
      <c r="B38" s="25"/>
      <c r="C38" s="70"/>
      <c r="D38" s="50">
        <v>180</v>
      </c>
      <c r="E38" s="36">
        <v>0.02</v>
      </c>
      <c r="F38" s="8"/>
      <c r="G38" s="30">
        <f t="shared" ref="G38" si="6">E38*F38</f>
        <v>0</v>
      </c>
    </row>
    <row r="39" spans="1:7" ht="15.75" customHeight="1">
      <c r="A39" s="7"/>
      <c r="B39" s="25"/>
      <c r="C39" s="24"/>
      <c r="D39" s="50"/>
      <c r="E39" s="36"/>
      <c r="F39" s="24"/>
      <c r="G39" s="30"/>
    </row>
    <row r="40" spans="1:7">
      <c r="A40" s="7" t="s">
        <v>38</v>
      </c>
      <c r="B40" s="25" t="str">
        <f>B25</f>
        <v>HBO &lt; 7 jr  WO &lt; 4 jr</v>
      </c>
      <c r="C40" s="59" t="s">
        <v>65</v>
      </c>
      <c r="D40" s="50">
        <v>115</v>
      </c>
      <c r="E40" s="36">
        <v>5.0000000000000001E-3</v>
      </c>
      <c r="F40" s="8"/>
      <c r="G40" s="30">
        <f t="shared" ref="G40:G42" si="7">E40*F40</f>
        <v>0</v>
      </c>
    </row>
    <row r="41" spans="1:7" ht="15.75" customHeight="1">
      <c r="A41" s="7" t="s">
        <v>40</v>
      </c>
      <c r="B41" s="25" t="str">
        <f>B26</f>
        <v>HBO 7-11 Jr WO 4-7 jr</v>
      </c>
      <c r="C41" s="60"/>
      <c r="D41" s="50">
        <v>160</v>
      </c>
      <c r="E41" s="36">
        <v>0.01</v>
      </c>
      <c r="F41" s="8"/>
      <c r="G41" s="30">
        <f t="shared" si="7"/>
        <v>0</v>
      </c>
    </row>
    <row r="42" spans="1:7" ht="15.75" customHeight="1">
      <c r="A42" s="7" t="s">
        <v>39</v>
      </c>
      <c r="B42" s="25" t="str">
        <f>B27</f>
        <v>HBO &gt; 11 jr  WO &gt; 7 jr</v>
      </c>
      <c r="C42" s="61"/>
      <c r="D42" s="50">
        <v>185</v>
      </c>
      <c r="E42" s="36">
        <v>5.0000000000000001E-3</v>
      </c>
      <c r="F42" s="8"/>
      <c r="G42" s="30">
        <f t="shared" si="7"/>
        <v>0</v>
      </c>
    </row>
    <row r="43" spans="1:7">
      <c r="A43" s="11"/>
      <c r="B43" s="25"/>
      <c r="C43" s="35"/>
      <c r="D43" s="50"/>
      <c r="E43" s="36"/>
      <c r="F43" s="24"/>
      <c r="G43" s="30"/>
    </row>
    <row r="44" spans="1:7">
      <c r="A44" s="5" t="s">
        <v>23</v>
      </c>
      <c r="B44" s="25"/>
      <c r="C44" s="25"/>
      <c r="D44" s="50"/>
      <c r="E44" s="36"/>
      <c r="F44" s="24"/>
      <c r="G44" s="30"/>
    </row>
    <row r="45" spans="1:7">
      <c r="A45" s="7" t="str">
        <f t="shared" ref="A45:B47" si="8">A25</f>
        <v>Junior adviseur</v>
      </c>
      <c r="B45" s="25" t="str">
        <f t="shared" si="8"/>
        <v>HBO &lt; 7 jr  WO &lt; 4 jr</v>
      </c>
      <c r="C45" s="59" t="s">
        <v>46</v>
      </c>
      <c r="D45" s="50">
        <v>95</v>
      </c>
      <c r="E45" s="36">
        <v>0.01</v>
      </c>
      <c r="F45" s="8"/>
      <c r="G45" s="30">
        <f>E45*F45</f>
        <v>0</v>
      </c>
    </row>
    <row r="46" spans="1:7" ht="15.75" customHeight="1">
      <c r="A46" s="7" t="str">
        <f t="shared" si="8"/>
        <v>Medior adviseur/specialist</v>
      </c>
      <c r="B46" s="25" t="str">
        <f t="shared" si="8"/>
        <v>HBO 7-11 Jr WO 4-7 jr</v>
      </c>
      <c r="C46" s="60"/>
      <c r="D46" s="50">
        <v>115</v>
      </c>
      <c r="E46" s="36">
        <v>0.03</v>
      </c>
      <c r="F46" s="8"/>
      <c r="G46" s="30">
        <f t="shared" ref="G46:G55" si="9">E46*F46</f>
        <v>0</v>
      </c>
    </row>
    <row r="47" spans="1:7" ht="15.75" customHeight="1">
      <c r="A47" s="7" t="str">
        <f t="shared" si="8"/>
        <v>Senior specialist</v>
      </c>
      <c r="B47" s="25" t="str">
        <f t="shared" si="8"/>
        <v>HBO &gt; 11 jr  WO &gt; 7 jr</v>
      </c>
      <c r="C47" s="61"/>
      <c r="D47" s="50">
        <v>140</v>
      </c>
      <c r="E47" s="36">
        <v>0.02</v>
      </c>
      <c r="F47" s="8"/>
      <c r="G47" s="30">
        <f t="shared" si="9"/>
        <v>0</v>
      </c>
    </row>
    <row r="48" spans="1:7">
      <c r="A48" s="7"/>
      <c r="B48" s="25"/>
      <c r="C48" s="24"/>
      <c r="D48" s="50"/>
      <c r="E48" s="36"/>
      <c r="F48" s="24"/>
      <c r="G48" s="30"/>
    </row>
    <row r="49" spans="1:9">
      <c r="A49" s="7" t="s">
        <v>41</v>
      </c>
      <c r="B49" s="25" t="str">
        <f>B25</f>
        <v>HBO &lt; 7 jr  WO &lt; 4 jr</v>
      </c>
      <c r="C49" s="59" t="s">
        <v>66</v>
      </c>
      <c r="D49" s="50">
        <v>95</v>
      </c>
      <c r="E49" s="36">
        <v>0.04</v>
      </c>
      <c r="F49" s="8"/>
      <c r="G49" s="30">
        <f t="shared" si="9"/>
        <v>0</v>
      </c>
    </row>
    <row r="50" spans="1:9" ht="15.75" customHeight="1">
      <c r="A50" s="7" t="s">
        <v>42</v>
      </c>
      <c r="B50" s="25" t="str">
        <f>B26</f>
        <v>HBO 7-11 Jr WO 4-7 jr</v>
      </c>
      <c r="C50" s="60"/>
      <c r="D50" s="50">
        <v>115</v>
      </c>
      <c r="E50" s="36">
        <v>0.06</v>
      </c>
      <c r="F50" s="8"/>
      <c r="G50" s="30">
        <f t="shared" si="9"/>
        <v>0</v>
      </c>
    </row>
    <row r="51" spans="1:9" ht="15.75" customHeight="1">
      <c r="A51" s="7" t="s">
        <v>43</v>
      </c>
      <c r="B51" s="25" t="str">
        <f>B27</f>
        <v>HBO &gt; 11 jr  WO &gt; 7 jr</v>
      </c>
      <c r="C51" s="61"/>
      <c r="D51" s="50">
        <v>140</v>
      </c>
      <c r="E51" s="36">
        <v>0.05</v>
      </c>
      <c r="F51" s="8"/>
      <c r="G51" s="30">
        <f t="shared" si="9"/>
        <v>0</v>
      </c>
    </row>
    <row r="52" spans="1:9">
      <c r="A52" s="7"/>
      <c r="B52" s="25"/>
      <c r="C52" s="24"/>
      <c r="D52" s="50"/>
      <c r="E52" s="36"/>
      <c r="F52" s="24"/>
      <c r="G52" s="30"/>
    </row>
    <row r="53" spans="1:9">
      <c r="A53" s="7" t="s">
        <v>44</v>
      </c>
      <c r="B53" s="25" t="str">
        <f>B25</f>
        <v>HBO &lt; 7 jr  WO &lt; 4 jr</v>
      </c>
      <c r="C53" s="55" t="s">
        <v>70</v>
      </c>
      <c r="D53" s="50">
        <v>95</v>
      </c>
      <c r="E53" s="36">
        <v>0.01</v>
      </c>
      <c r="F53" s="8"/>
      <c r="G53" s="30">
        <f t="shared" si="9"/>
        <v>0</v>
      </c>
    </row>
    <row r="54" spans="1:9" ht="15.5" customHeight="1">
      <c r="A54" s="7" t="s">
        <v>45</v>
      </c>
      <c r="B54" s="25" t="str">
        <f>B13</f>
        <v>HBO 7-11 Jr WO 4-7 jr</v>
      </c>
      <c r="C54" s="56"/>
      <c r="D54" s="50">
        <v>120</v>
      </c>
      <c r="E54" s="36">
        <v>0.02</v>
      </c>
      <c r="F54" s="8"/>
      <c r="G54" s="30">
        <f t="shared" si="9"/>
        <v>0</v>
      </c>
    </row>
    <row r="55" spans="1:9" ht="15.5" customHeight="1">
      <c r="A55" s="7" t="s">
        <v>50</v>
      </c>
      <c r="B55" s="25" t="str">
        <f>B14</f>
        <v>HBO &gt; 11 jr  WO &gt; 7 jr</v>
      </c>
      <c r="C55" s="57"/>
      <c r="D55" s="50">
        <v>140</v>
      </c>
      <c r="E55" s="36">
        <v>0.03</v>
      </c>
      <c r="F55" s="8"/>
      <c r="G55" s="30">
        <f t="shared" si="9"/>
        <v>0</v>
      </c>
    </row>
    <row r="56" spans="1:9" ht="15" thickBot="1">
      <c r="A56" s="7"/>
      <c r="B56" s="24"/>
      <c r="C56" s="24"/>
      <c r="D56" s="24"/>
      <c r="E56" s="29"/>
      <c r="F56" s="25"/>
      <c r="G56" s="30"/>
    </row>
    <row r="57" spans="1:9" s="16" customFormat="1" ht="21.5" thickBot="1">
      <c r="A57" s="13" t="s">
        <v>29</v>
      </c>
      <c r="B57" s="26"/>
      <c r="C57" s="26"/>
      <c r="D57" s="26"/>
      <c r="E57" s="51"/>
      <c r="F57" s="14"/>
      <c r="G57" s="42">
        <f>SUM(G10:G56)</f>
        <v>0</v>
      </c>
      <c r="H57" s="15"/>
      <c r="I57" s="15"/>
    </row>
    <row r="58" spans="1:9" ht="21.5" thickBot="1">
      <c r="A58" s="52" t="s">
        <v>28</v>
      </c>
      <c r="B58" s="53"/>
      <c r="C58" s="53"/>
      <c r="D58" s="53"/>
      <c r="E58" s="53"/>
      <c r="F58" s="54"/>
      <c r="G58" s="41">
        <f>Scoremodel!C14</f>
        <v>10</v>
      </c>
      <c r="I58" s="39"/>
    </row>
    <row r="59" spans="1:9">
      <c r="A59" s="49" t="s">
        <v>79</v>
      </c>
      <c r="E59" s="10"/>
      <c r="F59" s="17"/>
      <c r="G59" s="9"/>
    </row>
    <row r="60" spans="1:9">
      <c r="A60" s="18"/>
      <c r="B60" s="18"/>
      <c r="C60" s="18"/>
      <c r="D60" s="18"/>
      <c r="F60" s="2"/>
    </row>
    <row r="61" spans="1:9" ht="15.5">
      <c r="A61" s="19"/>
      <c r="B61"/>
      <c r="C61"/>
      <c r="D61"/>
      <c r="E61" s="20"/>
      <c r="F61"/>
      <c r="G61"/>
      <c r="H61"/>
      <c r="I61"/>
    </row>
    <row r="62" spans="1:9" ht="15.5">
      <c r="A62" s="73" t="s">
        <v>6</v>
      </c>
      <c r="B62" s="74"/>
      <c r="C62" s="74"/>
      <c r="D62" s="74"/>
      <c r="E62" s="75"/>
      <c r="F62" s="76"/>
      <c r="G62" s="77" t="s">
        <v>7</v>
      </c>
      <c r="H62"/>
      <c r="I62"/>
    </row>
    <row r="63" spans="1:9" ht="15.5">
      <c r="A63" s="73"/>
      <c r="B63" s="74"/>
      <c r="C63" s="74"/>
      <c r="D63" s="74"/>
      <c r="E63" s="75"/>
      <c r="F63" s="76"/>
      <c r="G63" s="78"/>
      <c r="H63"/>
      <c r="I63"/>
    </row>
    <row r="64" spans="1:9" ht="15.5">
      <c r="A64" s="73" t="s">
        <v>8</v>
      </c>
      <c r="B64" s="74"/>
      <c r="C64" s="74"/>
      <c r="D64" s="74"/>
      <c r="E64" s="75"/>
      <c r="F64" s="76"/>
      <c r="G64" s="78"/>
      <c r="H64"/>
      <c r="I64"/>
    </row>
    <row r="65" spans="1:9" ht="15.5">
      <c r="A65" s="73" t="s">
        <v>9</v>
      </c>
      <c r="B65" s="74"/>
      <c r="C65" s="74"/>
      <c r="D65" s="74"/>
      <c r="E65" s="75"/>
      <c r="F65" s="76"/>
      <c r="G65" s="77" t="s">
        <v>10</v>
      </c>
      <c r="H65"/>
      <c r="I65"/>
    </row>
    <row r="66" spans="1:9" ht="15.5">
      <c r="A66" s="73"/>
      <c r="B66" s="74"/>
      <c r="C66" s="74"/>
      <c r="D66" s="74"/>
      <c r="E66" s="75"/>
      <c r="F66" s="76"/>
      <c r="G66" s="78"/>
      <c r="H66"/>
      <c r="I66"/>
    </row>
    <row r="67" spans="1:9" ht="15.5">
      <c r="A67" s="79" t="s">
        <v>11</v>
      </c>
      <c r="B67" s="80"/>
      <c r="C67" s="80"/>
      <c r="D67" s="80"/>
      <c r="E67" s="75"/>
      <c r="F67" s="76"/>
      <c r="G67" s="77" t="s">
        <v>12</v>
      </c>
      <c r="H67"/>
      <c r="I67"/>
    </row>
    <row r="68" spans="1:9" ht="15.5">
      <c r="A68" s="73"/>
      <c r="B68" s="74"/>
      <c r="C68" s="74"/>
      <c r="D68" s="74"/>
      <c r="E68" s="75"/>
      <c r="F68" s="76"/>
      <c r="G68" s="78"/>
      <c r="H68"/>
      <c r="I68"/>
    </row>
    <row r="69" spans="1:9" ht="15.5">
      <c r="A69" s="73"/>
      <c r="B69" s="74"/>
      <c r="C69" s="74"/>
      <c r="D69" s="74"/>
      <c r="E69" s="75"/>
      <c r="F69" s="76"/>
      <c r="G69" s="78"/>
      <c r="H69"/>
      <c r="I69"/>
    </row>
    <row r="70" spans="1:9" ht="15.5">
      <c r="A70" s="73" t="s">
        <v>13</v>
      </c>
      <c r="B70" s="74"/>
      <c r="C70" s="74"/>
      <c r="D70" s="74"/>
      <c r="E70" s="75"/>
      <c r="F70" s="76"/>
      <c r="G70" s="77" t="s">
        <v>10</v>
      </c>
      <c r="H70"/>
      <c r="I70"/>
    </row>
    <row r="71" spans="1:9" ht="15.5">
      <c r="A71" s="73"/>
      <c r="B71" s="74"/>
      <c r="C71" s="74"/>
      <c r="D71" s="74"/>
      <c r="E71" s="75"/>
      <c r="F71" s="76"/>
      <c r="G71" s="78"/>
      <c r="H71"/>
      <c r="I71"/>
    </row>
    <row r="72" spans="1:9" ht="15.5">
      <c r="A72" s="79" t="s">
        <v>11</v>
      </c>
      <c r="B72" s="80"/>
      <c r="C72" s="80"/>
      <c r="D72" s="80"/>
      <c r="E72" s="75"/>
      <c r="F72" s="76"/>
      <c r="G72" s="77" t="s">
        <v>12</v>
      </c>
      <c r="H72"/>
      <c r="I72"/>
    </row>
    <row r="73" spans="1:9" ht="15.5">
      <c r="A73" s="73"/>
      <c r="B73" s="74"/>
      <c r="C73" s="74"/>
      <c r="D73" s="74"/>
      <c r="E73" s="75"/>
      <c r="F73" s="76"/>
      <c r="G73" s="78"/>
      <c r="H73"/>
      <c r="I73"/>
    </row>
    <row r="74" spans="1:9" ht="15.5">
      <c r="A74" s="73"/>
      <c r="B74" s="74"/>
      <c r="C74" s="74"/>
      <c r="D74" s="74"/>
      <c r="E74" s="75"/>
      <c r="F74" s="76"/>
      <c r="G74" s="78"/>
      <c r="H74"/>
      <c r="I74"/>
    </row>
    <row r="75" spans="1:9" ht="15.5">
      <c r="A75" s="73" t="s">
        <v>14</v>
      </c>
      <c r="B75" s="74"/>
      <c r="C75" s="74"/>
      <c r="D75" s="74"/>
      <c r="E75" s="75"/>
      <c r="F75" s="76"/>
      <c r="G75" s="77" t="s">
        <v>10</v>
      </c>
      <c r="H75"/>
      <c r="I75"/>
    </row>
    <row r="76" spans="1:9" ht="15.5">
      <c r="A76" s="73"/>
      <c r="B76" s="74"/>
      <c r="C76" s="74"/>
      <c r="D76" s="74"/>
      <c r="E76" s="75"/>
      <c r="F76" s="76"/>
      <c r="G76" s="78"/>
      <c r="H76"/>
      <c r="I76"/>
    </row>
    <row r="77" spans="1:9" ht="15.5">
      <c r="A77" s="79" t="s">
        <v>11</v>
      </c>
      <c r="B77" s="80"/>
      <c r="C77" s="80"/>
      <c r="D77" s="80"/>
      <c r="E77" s="75"/>
      <c r="F77" s="76"/>
      <c r="G77" s="77" t="s">
        <v>12</v>
      </c>
      <c r="H77"/>
      <c r="I77"/>
    </row>
    <row r="78" spans="1:9" ht="15.5">
      <c r="A78" s="73"/>
      <c r="B78" s="74"/>
      <c r="C78" s="74"/>
      <c r="D78" s="74"/>
      <c r="E78" s="75"/>
      <c r="F78" s="76"/>
      <c r="G78" s="78"/>
      <c r="H78"/>
      <c r="I78"/>
    </row>
    <row r="79" spans="1:9" ht="15.5">
      <c r="A79" s="73"/>
      <c r="B79" s="74"/>
      <c r="C79" s="74"/>
      <c r="D79" s="74"/>
      <c r="E79" s="75"/>
      <c r="F79" s="76"/>
      <c r="G79" s="78"/>
      <c r="H79"/>
      <c r="I79"/>
    </row>
    <row r="80" spans="1:9" ht="15.5">
      <c r="A80" s="73" t="s">
        <v>15</v>
      </c>
      <c r="B80" s="74"/>
      <c r="C80" s="74"/>
      <c r="D80" s="74"/>
      <c r="E80" s="75"/>
      <c r="F80" s="76"/>
      <c r="G80" s="77" t="s">
        <v>10</v>
      </c>
      <c r="H80"/>
      <c r="I80"/>
    </row>
    <row r="81" spans="1:9" ht="15.5">
      <c r="A81" s="73"/>
      <c r="B81" s="74"/>
      <c r="C81" s="74"/>
      <c r="D81" s="74"/>
      <c r="E81" s="75"/>
      <c r="F81" s="76"/>
      <c r="G81" s="78"/>
      <c r="H81"/>
      <c r="I81"/>
    </row>
    <row r="82" spans="1:9" ht="15.5">
      <c r="A82" s="79" t="s">
        <v>11</v>
      </c>
      <c r="B82" s="80"/>
      <c r="C82" s="80"/>
      <c r="D82" s="80"/>
      <c r="E82" s="75"/>
      <c r="F82" s="76"/>
      <c r="G82" s="77" t="s">
        <v>12</v>
      </c>
      <c r="H82"/>
      <c r="I82"/>
    </row>
    <row r="83" spans="1:9">
      <c r="A83" s="81"/>
      <c r="B83" s="81"/>
      <c r="C83" s="81"/>
      <c r="D83" s="81"/>
      <c r="E83" s="81"/>
      <c r="F83" s="76"/>
      <c r="G83" s="81"/>
    </row>
    <row r="84" spans="1:9">
      <c r="A84" s="81"/>
      <c r="B84" s="81"/>
      <c r="C84" s="81"/>
      <c r="D84" s="81"/>
      <c r="E84" s="81"/>
      <c r="F84" s="76"/>
      <c r="G84" s="81"/>
    </row>
    <row r="85" spans="1:9">
      <c r="A85" s="81"/>
      <c r="B85" s="81"/>
      <c r="C85" s="81"/>
      <c r="D85" s="81"/>
      <c r="E85" s="81"/>
      <c r="F85" s="76"/>
      <c r="G85" s="81"/>
    </row>
    <row r="86" spans="1:9">
      <c r="A86" s="81"/>
      <c r="B86" s="81"/>
      <c r="C86" s="81"/>
      <c r="D86" s="81"/>
      <c r="E86" s="81"/>
      <c r="F86" s="76"/>
      <c r="G86" s="81"/>
    </row>
    <row r="276" spans="5:7">
      <c r="E276" s="10"/>
      <c r="F276" s="17"/>
      <c r="G276" s="9"/>
    </row>
    <row r="277" spans="5:7">
      <c r="E277" s="10"/>
      <c r="F277" s="17"/>
      <c r="G277" s="9"/>
    </row>
    <row r="278" spans="5:7">
      <c r="E278" s="10"/>
      <c r="F278" s="17"/>
      <c r="G278" s="9"/>
    </row>
    <row r="279" spans="5:7">
      <c r="E279" s="10"/>
      <c r="F279" s="17"/>
      <c r="G279" s="9"/>
    </row>
    <row r="280" spans="5:7">
      <c r="E280" s="10"/>
      <c r="F280" s="17"/>
      <c r="G280" s="9"/>
    </row>
    <row r="281" spans="5:7">
      <c r="E281" s="10"/>
      <c r="F281" s="17"/>
      <c r="G281" s="9"/>
    </row>
    <row r="282" spans="5:7">
      <c r="E282" s="10"/>
      <c r="F282" s="17"/>
      <c r="G282" s="9"/>
    </row>
    <row r="283" spans="5:7">
      <c r="E283" s="10"/>
      <c r="F283" s="17"/>
      <c r="G283" s="9"/>
    </row>
    <row r="284" spans="5:7">
      <c r="E284" s="10"/>
      <c r="F284" s="17"/>
      <c r="G284" s="9"/>
    </row>
    <row r="285" spans="5:7">
      <c r="E285" s="10"/>
      <c r="F285" s="17"/>
      <c r="G285" s="9"/>
    </row>
    <row r="286" spans="5:7">
      <c r="E286" s="10"/>
      <c r="F286" s="17"/>
      <c r="G286" s="9"/>
    </row>
    <row r="287" spans="5:7">
      <c r="E287" s="10"/>
      <c r="F287" s="17"/>
      <c r="G287" s="9"/>
    </row>
    <row r="288" spans="5:7">
      <c r="E288" s="10"/>
      <c r="F288" s="17"/>
      <c r="G288" s="9"/>
    </row>
    <row r="289" spans="5:7">
      <c r="E289" s="10"/>
      <c r="F289" s="17"/>
      <c r="G289" s="9"/>
    </row>
    <row r="290" spans="5:7">
      <c r="E290" s="10"/>
      <c r="F290" s="17"/>
      <c r="G290" s="9"/>
    </row>
    <row r="291" spans="5:7">
      <c r="E291" s="10"/>
      <c r="F291" s="17"/>
      <c r="G291" s="9"/>
    </row>
    <row r="292" spans="5:7">
      <c r="E292" s="10"/>
      <c r="F292" s="17"/>
      <c r="G292" s="9"/>
    </row>
    <row r="293" spans="5:7">
      <c r="E293" s="10"/>
      <c r="F293" s="17"/>
      <c r="G293" s="9"/>
    </row>
    <row r="294" spans="5:7">
      <c r="E294" s="10"/>
      <c r="F294" s="17"/>
      <c r="G294" s="9"/>
    </row>
    <row r="295" spans="5:7">
      <c r="E295" s="10"/>
      <c r="F295" s="17"/>
      <c r="G295" s="9"/>
    </row>
    <row r="296" spans="5:7">
      <c r="E296" s="10"/>
      <c r="F296" s="17"/>
      <c r="G296" s="9"/>
    </row>
  </sheetData>
  <sheetProtection algorithmName="SHA-512" hashValue="cW0wQsfHfGJBrC51sRADnSst6GdjaPxonARlKwYuEJtV6emvZwdJPAWu/T2DzURGtc9eKsFq4enkvgxNN+4Xmw==" saltValue="APFRZxiYxdvjGY2C+DB1tw==" spinCount="100000" sheet="1" selectLockedCells="1"/>
  <mergeCells count="11">
    <mergeCell ref="A58:F58"/>
    <mergeCell ref="C53:C55"/>
    <mergeCell ref="A7:C7"/>
    <mergeCell ref="C49:C51"/>
    <mergeCell ref="C40:C42"/>
    <mergeCell ref="C45:C47"/>
    <mergeCell ref="C25:C27"/>
    <mergeCell ref="C30:C32"/>
    <mergeCell ref="C20:C22"/>
    <mergeCell ref="C35:C38"/>
    <mergeCell ref="C13:C14"/>
  </mergeCells>
  <dataValidations count="1">
    <dataValidation type="whole" operator="lessThanOrEqual" allowBlank="1" showInputMessage="1" showErrorMessage="1" sqref="F13:F55" xr:uid="{E08A6119-E4E6-4103-B01E-0C62DFA03E26}">
      <formula1>D13</formula1>
    </dataValidation>
  </dataValidations>
  <pageMargins left="0.56874999999999998" right="0.4513888888888889" top="0.98425196850393704" bottom="0.98425196850393704" header="0.511811023622047" footer="0.511811023622047"/>
  <pageSetup paperSize="9" scale="65" fitToHeight="12" orientation="portrait" r:id="rId1"/>
  <headerFooter alignWithMargins="0">
    <oddHeader xml:space="preserve">&amp;CHet ontwerpen en uitvoeren van Openbaar Vervoerterminal Amsterdam Zuid
Zaaknummer 31160110
</oddHeader>
    <oddFooter>&amp;Cpagina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zoomScale="115" zoomScaleNormal="115" workbookViewId="0">
      <selection activeCell="F26" sqref="F26"/>
    </sheetView>
  </sheetViews>
  <sheetFormatPr defaultColWidth="9" defaultRowHeight="11.5"/>
  <cols>
    <col min="1" max="1" width="19.33203125" style="31" customWidth="1"/>
    <col min="2" max="16384" width="9" style="31"/>
  </cols>
  <sheetData>
    <row r="1" spans="1:3">
      <c r="A1" s="32" t="s">
        <v>1</v>
      </c>
      <c r="B1" s="32" t="s">
        <v>26</v>
      </c>
      <c r="C1" s="32" t="s">
        <v>27</v>
      </c>
    </row>
    <row r="2" spans="1:3">
      <c r="A2" s="32" t="s">
        <v>25</v>
      </c>
      <c r="B2" s="33">
        <v>115</v>
      </c>
      <c r="C2" s="32">
        <v>10</v>
      </c>
    </row>
    <row r="3" spans="1:3">
      <c r="A3" s="32"/>
      <c r="B3" s="33">
        <f>B2+($B$12-$B$2)/($C$2-$C$12)</f>
        <v>116.5</v>
      </c>
      <c r="C3" s="32">
        <v>9</v>
      </c>
    </row>
    <row r="4" spans="1:3">
      <c r="A4" s="32"/>
      <c r="B4" s="33">
        <f t="shared" ref="B4:B11" si="0">B3+($B$12-$B$2)/($C$2-$C$12)</f>
        <v>118</v>
      </c>
      <c r="C4" s="32">
        <v>8</v>
      </c>
    </row>
    <row r="5" spans="1:3">
      <c r="A5" s="32"/>
      <c r="B5" s="33">
        <f t="shared" si="0"/>
        <v>119.5</v>
      </c>
      <c r="C5" s="32">
        <v>7</v>
      </c>
    </row>
    <row r="6" spans="1:3">
      <c r="A6" s="32"/>
      <c r="B6" s="33">
        <f t="shared" si="0"/>
        <v>121</v>
      </c>
      <c r="C6" s="32">
        <v>6</v>
      </c>
    </row>
    <row r="7" spans="1:3">
      <c r="A7" s="32"/>
      <c r="B7" s="33">
        <f t="shared" si="0"/>
        <v>122.5</v>
      </c>
      <c r="C7" s="32">
        <v>5</v>
      </c>
    </row>
    <row r="8" spans="1:3">
      <c r="A8" s="32"/>
      <c r="B8" s="33">
        <f t="shared" si="0"/>
        <v>124</v>
      </c>
      <c r="C8" s="32">
        <v>4</v>
      </c>
    </row>
    <row r="9" spans="1:3">
      <c r="A9" s="32"/>
      <c r="B9" s="33">
        <f t="shared" si="0"/>
        <v>125.5</v>
      </c>
      <c r="C9" s="32">
        <v>3</v>
      </c>
    </row>
    <row r="10" spans="1:3">
      <c r="B10" s="33">
        <f t="shared" si="0"/>
        <v>127</v>
      </c>
      <c r="C10" s="32">
        <v>2</v>
      </c>
    </row>
    <row r="11" spans="1:3">
      <c r="B11" s="33">
        <f t="shared" si="0"/>
        <v>128.5</v>
      </c>
      <c r="C11" s="32">
        <v>1</v>
      </c>
    </row>
    <row r="12" spans="1:3">
      <c r="A12" s="32" t="s">
        <v>24</v>
      </c>
      <c r="B12" s="33">
        <v>130</v>
      </c>
      <c r="C12" s="32">
        <v>0</v>
      </c>
    </row>
    <row r="13" spans="1:3">
      <c r="A13" s="32"/>
      <c r="B13" s="32"/>
      <c r="C13" s="32"/>
    </row>
    <row r="14" spans="1:3">
      <c r="A14" s="34" t="s">
        <v>28</v>
      </c>
      <c r="B14" s="33">
        <f>'Prijselement bouwteam'!G57</f>
        <v>0</v>
      </c>
      <c r="C14" s="48" cm="1">
        <f t="array" ref="C14">_xlfn.IFS((($C$2-$C$12)/($B$2-$B$12))*B14+(C2-(($C$2-$C$12)/($B$2-$B$12))*B2)&gt;=10,10,(($C$2-$C$12)/($B$2-$B$12))*B14+(C2-(($C$2-$C$12)/($B$2-$B$12))*B2)&lt;10,(($C$2-$C$12)/($B$2-$B$12))*B14+(C2-(($C$2-$C$12)/($B$2-$B$12))*B2))</f>
        <v>10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document ZAD" ma:contentTypeID="0x010100FDA3D062235FFB43A9C930C507E62FEB020074025B08EC90C74999FB6D6EDB0AEB74" ma:contentTypeVersion="56" ma:contentTypeDescription="" ma:contentTypeScope="" ma:versionID="24ec4fff189c0415f2f96f398fe25726">
  <xsd:schema xmlns:xsd="http://www.w3.org/2001/XMLSchema" xmlns:xs="http://www.w3.org/2001/XMLSchema" xmlns:p="http://schemas.microsoft.com/office/2006/metadata/properties" xmlns:ns2="6c82bb44-ef49-4271-8e64-0c65260ebdcc" xmlns:ns3="ad38880a-a80d-4b15-afd4-aa214e0d0c91" targetNamespace="http://schemas.microsoft.com/office/2006/metadata/properties" ma:root="true" ma:fieldsID="76fa8ebfac5823a0c0f1168fa4eccda6" ns2:_="" ns3:_="">
    <xsd:import namespace="6c82bb44-ef49-4271-8e64-0c65260ebdcc"/>
    <xsd:import namespace="ad38880a-a80d-4b15-afd4-aa214e0d0c91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Classificatiekenmerk" minOccurs="0"/>
                <xsd:element ref="ns2:Document_x0020_datum" minOccurs="0"/>
                <xsd:element ref="ns2:Documentverantwoordelijke" minOccurs="0"/>
                <xsd:element ref="ns3:d2ebc001691b4f7cbbf73df2f474a5a6" minOccurs="0"/>
                <xsd:element ref="ns2:TaxCatchAll" minOccurs="0"/>
                <xsd:element ref="ns2:TaxCatchAllLabel" minOccurs="0"/>
                <xsd:element ref="ns3:a0bb2c14301345f3b47f8d7229e9b452" minOccurs="0"/>
                <xsd:element ref="ns2:Archiefwaardigdocument" minOccurs="0"/>
                <xsd:element ref="ns3:_dlc_DocId" minOccurs="0"/>
                <xsd:element ref="ns3:_dlc_DocIdPersistId" minOccurs="0"/>
                <xsd:element ref="ns3:_dlc_DocId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2bb44-ef49-4271-8e64-0c65260ebdcc" elementFormDefault="qualified">
    <xsd:import namespace="http://schemas.microsoft.com/office/2006/documentManagement/types"/>
    <xsd:import namespace="http://schemas.microsoft.com/office/infopath/2007/PartnerControls"/>
    <xsd:element name="Documentstatus" ma:index="1" nillable="true" ma:displayName="Documentstatus" ma:default="Definitief" ma:format="Dropdown" ma:internalName="Documentstatus0" ma:readOnly="false">
      <xsd:simpleType>
        <xsd:restriction base="dms:Choice">
          <xsd:enumeration value="Concept"/>
          <xsd:enumeration value="Definitief"/>
        </xsd:restriction>
      </xsd:simpleType>
    </xsd:element>
    <xsd:element name="Classificatiekenmerk" ma:index="2" nillable="true" ma:displayName="Classificatiekenmerk" ma:default="Zuidasdok PROGRAMMA INFORMATIE" ma:description="Wijzig deze waarde indien nodig.&#10;Zie voor een uitleg over de classificatieniveaus http://dmsdokland.zuidasdok.local/Projectbeheersing/InfoICT/_layouts/15/DocIdRedir.aspx?ID=ZDOK-747415572-6" ma:format="Dropdown" ma:internalName="Classificatiekenmerk0" ma:readOnly="false">
      <xsd:simpleType>
        <xsd:restriction base="dms:Choice">
          <xsd:enumeration value="Zuidasdok OPENBAAR"/>
          <xsd:enumeration value="Zuidasdok PROGRAMMA INFORMATIE"/>
          <xsd:enumeration value="Zuidasdok VERTROUWELIJK"/>
          <xsd:enumeration value="Zuidasdok VERTROUWELIJK AVG"/>
        </xsd:restriction>
      </xsd:simpleType>
    </xsd:element>
    <xsd:element name="Document_x0020_datum" ma:index="3" nillable="true" ma:displayName="Documentdatum" ma:description="Indien handig voor eigen gebruik" ma:format="DateOnly" ma:internalName="Document_x0020_datum" ma:readOnly="false">
      <xsd:simpleType>
        <xsd:restriction base="dms:DateTime"/>
      </xsd:simpleType>
    </xsd:element>
    <xsd:element name="Documentverantwoordelijke" ma:index="6" nillable="true" ma:displayName="Documentverantwoordelijke" ma:description="Verantwoordelijk voor de inhoud van het document" ma:list="UserInfo" ma:SharePointGroup="0" ma:internalName="Documentverantwoordelijk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1" nillable="true" ma:displayName="Taxonomy Catch All Column" ma:hidden="true" ma:list="{24e22d97-b96b-4421-bf6c-c477e2cae4df}" ma:internalName="TaxCatchAll" ma:readOnly="false" ma:showField="CatchAllData" ma:web="6c82bb44-ef49-4271-8e64-0c65260ebd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24e22d97-b96b-4421-bf6c-c477e2cae4df}" ma:internalName="TaxCatchAllLabel" ma:readOnly="true" ma:showField="CatchAllDataLabel" ma:web="6c82bb44-ef49-4271-8e64-0c65260ebd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efwaardigdocument" ma:index="19" nillable="true" ma:displayName="Archiefwaardig document" ma:default="1" ma:internalName="Archiefwaardigdocument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8880a-a80d-4b15-afd4-aa214e0d0c91" elementFormDefault="qualified">
    <xsd:import namespace="http://schemas.microsoft.com/office/2006/documentManagement/types"/>
    <xsd:import namespace="http://schemas.microsoft.com/office/infopath/2007/PartnerControls"/>
    <xsd:element name="d2ebc001691b4f7cbbf73df2f474a5a6" ma:index="10" ma:taxonomy="true" ma:internalName="d2ebc001691b4f7cbbf73df2f474a5a6" ma:taxonomyFieldName="Subdossier" ma:displayName="Subdossier" ma:readOnly="false" ma:default="" ma:fieldId="{d2ebc001-691b-4f7c-bbf7-3df2f474a5a6}" ma:sspId="93e228f1-0877-4d39-8536-b314077d93d6" ma:termSetId="f20fd915-4dc4-439d-9263-a41c9c9e73d7" ma:anchorId="51b97f0f-9eff-49c3-87b4-f89ba13881e2" ma:open="false" ma:isKeyword="false">
      <xsd:complexType>
        <xsd:sequence>
          <xsd:element ref="pc:Terms" minOccurs="0" maxOccurs="1"/>
        </xsd:sequence>
      </xsd:complexType>
    </xsd:element>
    <xsd:element name="a0bb2c14301345f3b47f8d7229e9b452" ma:index="14" nillable="true" ma:taxonomy="true" ma:internalName="a0bb2c14301345f3b47f8d7229e9b452" ma:taxonomyFieldName="Trefwoord_x0028_en_x0029_" ma:displayName="Trefwoord(en)" ma:readOnly="false" ma:default="" ma:fieldId="{a0bb2c14-3013-45f3-b47f-8d7229e9b452}" ma:taxonomyMulti="true" ma:sspId="93e228f1-0877-4d39-8536-b314077d93d6" ma:termSetId="f20fd915-4dc4-439d-9263-a41c9c9e73d7" ma:anchorId="92152b92-c2e1-4dde-ad43-84de8db0f2ea" ma:open="true" ma:isKeyword="false">
      <xsd:complexType>
        <xsd:sequence>
          <xsd:element ref="pc:Terms" minOccurs="0" maxOccurs="1"/>
        </xsd:sequence>
      </xsd:complexType>
    </xsd:element>
    <xsd:element name="_dlc_DocId" ma:index="2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PersistId" ma:index="2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Url" ma:index="2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displayName="Title"/>
        <xsd:element ref="dc:subject" minOccurs="0" maxOccurs="1"/>
        <xsd:element ref="dc:description" minOccurs="0" maxOccurs="1" ma:displayName="Opmerkingen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verantwoordelijke xmlns="6c82bb44-ef49-4271-8e64-0c65260ebdcc">
      <UserInfo>
        <DisplayName>Diederick Floor</DisplayName>
        <AccountId>45</AccountId>
        <AccountType/>
      </UserInfo>
    </Documentverantwoordelijke>
    <TaxCatchAll xmlns="6c82bb44-ef49-4271-8e64-0c65260ebdcc">
      <Value>609</Value>
    </TaxCatchAll>
    <Archiefwaardigdocument xmlns="6c82bb44-ef49-4271-8e64-0c65260ebdcc">true</Archiefwaardigdocument>
    <Document_x0020_datum xmlns="6c82bb44-ef49-4271-8e64-0c65260ebdcc">2023-05-11T22:00:00+00:00</Document_x0020_datum>
    <Classificatiekenmerk xmlns="6c82bb44-ef49-4271-8e64-0c65260ebdcc">Zuidasdok VERTROUWELIJK</Classificatiekenmerk>
    <d2ebc001691b4f7cbbf73df2f474a5a6 xmlns="ad38880a-a80d-4b15-afd4-aa214e0d0c9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Aanbestedingsleidraad</TermName>
          <TermId xmlns="http://schemas.microsoft.com/office/infopath/2007/PartnerControls">6f1eda00-5679-4d5b-bbc9-32f65ff3ca37</TermId>
        </TermInfo>
      </Terms>
    </d2ebc001691b4f7cbbf73df2f474a5a6>
    <Documentstatus xmlns="6c82bb44-ef49-4271-8e64-0c65260ebdcc">Definitief</Documentstatus>
    <a0bb2c14301345f3b47f8d7229e9b452 xmlns="ad38880a-a80d-4b15-afd4-aa214e0d0c91">
      <Terms xmlns="http://schemas.microsoft.com/office/infopath/2007/PartnerControls"/>
    </a0bb2c14301345f3b47f8d7229e9b452>
    <_dlc_DocId xmlns="ad38880a-a80d-4b15-afd4-aa214e0d0c91">ZADU-547140489-324</_dlc_DocId>
    <_dlc_DocIdUrl xmlns="ad38880a-a80d-4b15-afd4-aa214e0d0c91">
      <Url>http://uitvoering.zuidasdok.local/tunnel/TUNNELCM/_layouts/15/DocIdRedir.aspx?ID=ZADU-547140489-324</Url>
      <Description>ZADU-547140489-324</Description>
    </_dlc_DocIdUrl>
  </documentManagement>
</p:properties>
</file>

<file path=customXml/itemProps1.xml><?xml version="1.0" encoding="utf-8"?>
<ds:datastoreItem xmlns:ds="http://schemas.openxmlformats.org/officeDocument/2006/customXml" ds:itemID="{782FF90D-7ADE-4C6D-B379-887EF95FD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82bb44-ef49-4271-8e64-0c65260ebdcc"/>
    <ds:schemaRef ds:uri="ad38880a-a80d-4b15-afd4-aa214e0d0c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6EB876-F4C8-43B9-80F1-50BFD3E385B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CEC52B-27CF-445F-A6A7-9097BC01A72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DFA814A-E8A1-4925-AC52-9DE7B8A8218C}">
  <ds:schemaRefs>
    <ds:schemaRef ds:uri="http://schemas.microsoft.com/office/2006/metadata/properties"/>
    <ds:schemaRef ds:uri="http://purl.org/dc/elements/1.1/"/>
    <ds:schemaRef ds:uri="6c82bb44-ef49-4271-8e64-0c65260ebdcc"/>
    <ds:schemaRef ds:uri="http://purl.org/dc/dcmitype/"/>
    <ds:schemaRef ds:uri="http://schemas.microsoft.com/office/infopath/2007/PartnerControls"/>
    <ds:schemaRef ds:uri="ad38880a-a80d-4b15-afd4-aa214e0d0c91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Prijselement bouwteam</vt:lpstr>
      <vt:lpstr>Scoremodel</vt:lpstr>
      <vt:lpstr>'Prijselement bouwteam'!Afdrukbereik</vt:lpstr>
      <vt:lpstr>'Prijselement bouwteam'!Afdruktitels</vt:lpstr>
    </vt:vector>
  </TitlesOfParts>
  <Company>Tempels Bouwkostenadvies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G4 Prijselement bouwteam</dc:title>
  <dc:creator>J.B.C. Tempels</dc:creator>
  <cp:lastModifiedBy>Diederick Floor</cp:lastModifiedBy>
  <cp:lastPrinted>2021-01-29T16:25:55Z</cp:lastPrinted>
  <dcterms:created xsi:type="dcterms:W3CDTF">2021-01-28T09:26:23Z</dcterms:created>
  <dcterms:modified xsi:type="dcterms:W3CDTF">2023-07-06T13:05:07Z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0x010100FDA3D062235FFB43A9C930C507E62FEB020074025B08EC90C74999FB6D6EDB0AEB74</vt:lpwstr>
  </property>
  <property fmtid="{D5CDD505-2E9C-101B-9397-08002B2CF9AE}" pid="3" name="_dlc_DocIdItemGuid">
    <vt:lpwstr>995d081d-5f18-47cc-a9a8-483ee84677a1</vt:lpwstr>
  </property>
  <property fmtid="{D5CDD505-2E9C-101B-9397-08002B2CF9AE}" pid="4" name="Order">
    <vt:r8>29800</vt:r8>
  </property>
  <property fmtid="{D5CDD505-2E9C-101B-9397-08002B2CF9AE}" pid="5" name="Trefwoord(en)">
    <vt:lpwstr/>
  </property>
  <property fmtid="{D5CDD505-2E9C-101B-9397-08002B2CF9AE}" pid="6" name="Subdossier">
    <vt:lpwstr>609;#Aanbestedingsleidraad|6f1eda00-5679-4d5b-bbc9-32f65ff3ca37</vt:lpwstr>
  </property>
</Properties>
</file>