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N:\BO\ORG\MFR\IKA\1. Aanbested &amp; proj\1. Actuele projecten\NV Afval beheer\2024 - Afvalstromen\2. Nota van inlichtingen\"/>
    </mc:Choice>
  </mc:AlternateContent>
  <bookViews>
    <workbookView xWindow="0" yWindow="0" windowWidth="23040" windowHeight="9192" tabRatio="766" activeTab="2"/>
  </bookViews>
  <sheets>
    <sheet name="T0 Voorblad" sheetId="6" r:id="rId1"/>
    <sheet name="1. Kwal. gunningscriteria P1" sheetId="19" r:id="rId2"/>
    <sheet name="2. Inschrijfprijs P1" sheetId="11" r:id="rId3"/>
    <sheet name="3. Fictieve inschrijfprijs P1" sheetId="20" r:id="rId4"/>
  </sheets>
  <definedNames>
    <definedName name="_xlnm.Print_Area" localSheetId="2">'2. Inschrijfprijs P1'!$A$1:$F$44</definedName>
    <definedName name="_xlnm.Print_Area" localSheetId="3">'3. Fictieve inschrijfprijs P1'!$A$1:$C$7</definedName>
    <definedName name="_xlnm.Print_Area" localSheetId="0">'T0 Voorblad'!$A$1:$C$17</definedName>
    <definedName name="_xlnm.Print_Titles" localSheetId="1">'1. Kwal. gunningscriteria P1'!$1:$1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9" l="1"/>
  <c r="D7" i="19"/>
  <c r="D4" i="19" l="1"/>
  <c r="E7" i="19" l="1"/>
  <c r="E9" i="19" s="1"/>
  <c r="E14" i="11"/>
  <c r="E6" i="11"/>
  <c r="F6" i="11" s="1"/>
  <c r="D8" i="11" l="1"/>
  <c r="D9" i="19"/>
  <c r="C3" i="20" s="1"/>
  <c r="D16" i="11"/>
  <c r="F14" i="11"/>
  <c r="F13" i="11"/>
  <c r="F12" i="11"/>
  <c r="F16" i="11" l="1"/>
  <c r="F5" i="11" l="1"/>
  <c r="F4" i="11" l="1"/>
  <c r="F8" i="11" s="1"/>
  <c r="F20" i="11" s="1"/>
  <c r="C4" i="20" l="1"/>
  <c r="C6" i="20" l="1"/>
</calcChain>
</file>

<file path=xl/sharedStrings.xml><?xml version="1.0" encoding="utf-8"?>
<sst xmlns="http://schemas.openxmlformats.org/spreadsheetml/2006/main" count="113" uniqueCount="93">
  <si>
    <t>Inhoud:</t>
  </si>
  <si>
    <t>Antwoord</t>
  </si>
  <si>
    <t>Omschrijving</t>
  </si>
  <si>
    <t>Totaal</t>
  </si>
  <si>
    <t>NR.</t>
  </si>
  <si>
    <t>Eenheid</t>
  </si>
  <si>
    <t>PR-1</t>
  </si>
  <si>
    <t>Ton</t>
  </si>
  <si>
    <t>PR-2</t>
  </si>
  <si>
    <t>Naam</t>
  </si>
  <si>
    <t>Postcode</t>
  </si>
  <si>
    <t>Eigenaar</t>
  </si>
  <si>
    <t xml:space="preserve">Voorwaarden </t>
  </si>
  <si>
    <t>Voorwaarde</t>
  </si>
  <si>
    <t>Prijs per eenheid (1)</t>
  </si>
  <si>
    <t>Aantal (2)</t>
  </si>
  <si>
    <t>ALG</t>
  </si>
  <si>
    <t>Naam inschrijver</t>
  </si>
  <si>
    <t>Naam ondertekenaar</t>
  </si>
  <si>
    <t>Datum ondertekening</t>
  </si>
  <si>
    <t>Handtekening</t>
  </si>
  <si>
    <t>Dit prijsformulier moet door inschrijver rechtsgeldig ondertekend worden.</t>
  </si>
  <si>
    <t>Inschrijver vermeldt in de correcte NAW gegevens van de verwerkingslocatie, alsmede de eigenaar van de verwerkingsinrichting.</t>
  </si>
  <si>
    <t>Adres en plaats</t>
  </si>
  <si>
    <t>PR-5</t>
  </si>
  <si>
    <t>PR-6</t>
  </si>
  <si>
    <t>PR-7</t>
  </si>
  <si>
    <t>Prijs voor ontvangst (incl. op-, overslag en eventueel transport) voor GHA</t>
  </si>
  <si>
    <t>PR-3</t>
  </si>
  <si>
    <t>PR-4</t>
  </si>
  <si>
    <t>Stroom</t>
  </si>
  <si>
    <t>PR-8</t>
  </si>
  <si>
    <t>Kosten voor ontvangst en verwerking van GHA afkomstig uit huis aan huis inzameling</t>
  </si>
  <si>
    <t>Subtotaal - deel A</t>
  </si>
  <si>
    <t>Kosten voor ontvangst en verwerking van GHA afkomstig van millieuparken</t>
  </si>
  <si>
    <t>Prijs voor ontvangst (incl. eventueel op-, overslag en transport) voor GHA</t>
  </si>
  <si>
    <t>Subtotaal - deel B</t>
  </si>
  <si>
    <t>Verwerkingsprijs voor GHA afkomstig uit huis aan huis inzameling (zonder scheiding)</t>
  </si>
  <si>
    <t>Verwerkingsprijs voor GHA afkomstig vanaf milieuparken (met scheiding als onderdeel van de verwerking).</t>
  </si>
  <si>
    <t>PR-9</t>
  </si>
  <si>
    <t>Inschrijfprijs (5)</t>
  </si>
  <si>
    <t xml:space="preserve">Deze prijs wordt gebruikt voor de beoordeling van het onderdeel prijs. De inschrijfprijs is de som van deel A, deel B en deel C. </t>
  </si>
  <si>
    <t>Verwerkingslocatie(s) (6)</t>
  </si>
  <si>
    <t>Ondertekening (7)</t>
  </si>
  <si>
    <t>Deel A:</t>
  </si>
  <si>
    <t>Deel B:</t>
  </si>
  <si>
    <t xml:space="preserve">Afvalstoffenbelasting voor verbranding van het GHA. </t>
  </si>
  <si>
    <t>Totale (maximale) kosten per ton GHA (4)</t>
  </si>
  <si>
    <t>Totale maximale kosten per ton GHA (3)</t>
  </si>
  <si>
    <t>Maximaal verbrandingspercentage dat inschrijver conform zijn beantwoording op W-3 garandeert. Alleen over het te verbranden deel word afvalstoffenbelasting door opdrachtgever betaald.</t>
  </si>
  <si>
    <t>Aanbesteding "Op-, overslag, transport en verwerking van GHA"</t>
  </si>
  <si>
    <t xml:space="preserve">Inschrijver past, op straffe van uitsluiting, alleen de geel gearceerde cellen aan. Inschrijver moet alle geel gearceerde cellen correct en ondubbelzinnig invullen. </t>
  </si>
  <si>
    <r>
      <t xml:space="preserve">
</t>
    </r>
    <r>
      <rPr>
        <sz val="18"/>
        <rFont val="Century Gothic"/>
        <family val="2"/>
      </rPr>
      <t>namens</t>
    </r>
    <r>
      <rPr>
        <b/>
        <sz val="28"/>
        <rFont val="Century Gothic"/>
        <family val="2"/>
      </rPr>
      <t xml:space="preserve">
</t>
    </r>
  </si>
  <si>
    <t>Tab 1: Kwalitatieve gunningscriteria</t>
  </si>
  <si>
    <t>Tab 2: Inschrijfprijs</t>
  </si>
  <si>
    <t>Tab 3: Fictieve inschrijfprijs</t>
  </si>
  <si>
    <t>Naam inschrijver: ……………………………….</t>
  </si>
  <si>
    <t>Nr.</t>
  </si>
  <si>
    <t>Gunningcriterium</t>
  </si>
  <si>
    <t>Waardering</t>
  </si>
  <si>
    <t>Formule voor uw score</t>
  </si>
  <si>
    <t>Behaalde score</t>
  </si>
  <si>
    <t>Max. score</t>
  </si>
  <si>
    <t>De overslagmiddelen op de overslaglokatie zijn uitgerust met motoren die minimaal voldoen aan Tier IV</t>
  </si>
  <si>
    <t>J/N</t>
  </si>
  <si>
    <t>x</t>
  </si>
  <si>
    <t>Ja = 25 punten
Nee = 0 punten</t>
  </si>
  <si>
    <r>
      <t xml:space="preserve">Inschrijver geeft een beschrijving van de uit te voeren dienstverlening en haar onderscheidend vermogen daarin op het gebied van:
</t>
    </r>
    <r>
      <rPr>
        <sz val="9"/>
        <rFont val="Wingdings"/>
        <charset val="2"/>
      </rPr>
      <t xml:space="preserve">l </t>
    </r>
    <r>
      <rPr>
        <sz val="9"/>
        <rFont val="Century Gothic"/>
        <family val="2"/>
      </rPr>
      <t xml:space="preserve">milieuvriendelijkheid bij overslag en aftransport
</t>
    </r>
    <r>
      <rPr>
        <sz val="9"/>
        <rFont val="Wingdings"/>
        <charset val="2"/>
      </rPr>
      <t xml:space="preserve">l </t>
    </r>
    <r>
      <rPr>
        <sz val="9"/>
        <rFont val="Century Gothic"/>
        <family val="2"/>
      </rPr>
      <t xml:space="preserve">arbotechnische voorziening, additoneel aan wettelijke vereist
</t>
    </r>
    <r>
      <rPr>
        <sz val="9"/>
        <rFont val="Wingdings"/>
        <charset val="2"/>
      </rPr>
      <t xml:space="preserve">l </t>
    </r>
    <r>
      <rPr>
        <sz val="9"/>
        <rFont val="Century Gothic"/>
        <family val="2"/>
      </rPr>
      <t>duurzaamheid van de overslag en het aftransport van de afvalstromen.</t>
    </r>
  </si>
  <si>
    <t>bijvoegen bij de inschrijving</t>
  </si>
  <si>
    <r>
      <t>waardering</t>
    </r>
    <r>
      <rPr>
        <vertAlign val="superscript"/>
        <sz val="9"/>
        <rFont val="Century Gothic"/>
        <family val="2"/>
      </rPr>
      <t xml:space="preserve"> </t>
    </r>
    <r>
      <rPr>
        <sz val="9"/>
        <rFont val="Century Gothic"/>
        <family val="2"/>
      </rPr>
      <t>beoordelingsteam / 5 x  aantal punten</t>
    </r>
  </si>
  <si>
    <t xml:space="preserve"> </t>
  </si>
  <si>
    <t>Velden in te vullen door inschrijver</t>
  </si>
  <si>
    <t>Zie hoofdstuk 6 van de Aanbestedingsleidraad</t>
  </si>
  <si>
    <t xml:space="preserve">NR. </t>
  </si>
  <si>
    <t>Behaalde fictieve korting</t>
  </si>
  <si>
    <t>Prijs</t>
  </si>
  <si>
    <t>Inschrijfprijs</t>
  </si>
  <si>
    <t>Totale fictieve inschrijfprijs</t>
  </si>
  <si>
    <t>KG-1.01</t>
  </si>
  <si>
    <t xml:space="preserve"> Tab 3: Fictieve inschrijfprijs Perceel 1 Grof Huishoudelijk Afval</t>
  </si>
  <si>
    <t>Tab 1: Kwalitatieve Gunningscriteria Perceel 1</t>
  </si>
  <si>
    <t>KG-1.02</t>
  </si>
  <si>
    <t>KG-1.03</t>
  </si>
  <si>
    <t xml:space="preserve">Opdrachtgever kent extra waarde toe aan nascheiding en het reduceren van verbranding. 
Geef het percentage op van het GHA van de milieustraten waarover geen WBM hoeft te worden betaald </t>
  </si>
  <si>
    <t xml:space="preserve">Vaste eenheidsprijzen zijn conform alle voorwaarden uit het programma van eisen. </t>
  </si>
  <si>
    <t>De door opdrachtgever genoemde aantallen worden alleen gebruikt voor de beoordeling van het onderdeel prijs. Aan de door opdrachtgever genoemde aantallen kunnen geen rechten worden ontleend. De vaste prijzen per eenheid (zoals in dit formulier aangegeven) zijn tijdens de uitvoering van de opdracht van toepassing, ongeacht het daadwerkelijke aantal.
Het percentage dat door inschrijver i.h.k.v. PR-5 in de kolom 'Aantal' automatisch wordt ingevuld is bindend gedurende de uitvoering en looptijd van de overeenkomst.</t>
  </si>
  <si>
    <t xml:space="preserve">De opdrachtgever kent waarde toe aan een korte reistijd. Bepaal de reistijd van de locatie (Nijverheidsweg 3, 3161 GJ Rhoon) naar verwerkingslocatie middels Routenet routeplanner met instelling Truck 40T , optimale route, zie https://www.routenet.nl/ (conform eis E-1.31) 
Vul de reistijd in minuten in.
</t>
  </si>
  <si>
    <t>Opdrachtgever kent extra waarde toe aan nascheiding en het reduceren van verbranding. 
Geef het percentage op van het GHA van de huis aan huis inzameling  waarover geen WBM hoeft te worden betaald. (minimaal 10% conform eis E-1.67)</t>
  </si>
  <si>
    <t>KG-1.01 t/m KG-1.03</t>
  </si>
  <si>
    <r>
      <t xml:space="preserve">&lt; 10 minuten = - €40.000
tussen de 11 en 15 minuten =  - €32.500 
tussen de 16 en 20 minuten = - €25.000 
tussen 21 en 25 minuten = - €17.500
tussen 26 en 30 minuten = - €10.000
</t>
    </r>
    <r>
      <rPr>
        <sz val="9"/>
        <rFont val="Aptos Narrow"/>
        <family val="2"/>
      </rPr>
      <t>≥</t>
    </r>
    <r>
      <rPr>
        <sz val="9"/>
        <rFont val="Century Gothic"/>
        <family val="2"/>
      </rPr>
      <t xml:space="preserve"> 30 minuten =  € 0</t>
    </r>
  </si>
  <si>
    <t>Gunningscriteria perceel 1</t>
  </si>
  <si>
    <r>
      <t xml:space="preserve">Voor ontvangst en verwerking van GHA dat afkomstig is uit huis aan huis inzameling is een plafondbedrag van toepassing. De totale kosten voor dit deel van het GHA mag niet hoger zijn dan </t>
    </r>
    <r>
      <rPr>
        <b/>
        <sz val="9"/>
        <rFont val="Century Gothic"/>
        <family val="2"/>
      </rPr>
      <t>€135,- per ton.</t>
    </r>
    <r>
      <rPr>
        <sz val="9"/>
        <rFont val="Century Gothic"/>
        <family val="2"/>
      </rPr>
      <t xml:space="preserve"> Dit bedrag is inclusief de volledige opgenomen belasting (per ton) op verbranding van GHA. </t>
    </r>
  </si>
  <si>
    <r>
      <t xml:space="preserve">Voor ontvangst en verwerking van GHA dat afkomstig is vanaf milieuparken is een plafondbedrag van toepassing. De maximale totale kosten voor dit deel van het GHA mag niet hoger zijn dan </t>
    </r>
    <r>
      <rPr>
        <b/>
        <sz val="9"/>
        <rFont val="Century Gothic"/>
        <family val="2"/>
      </rPr>
      <t>€205,- per ton</t>
    </r>
    <r>
      <rPr>
        <sz val="9"/>
        <rFont val="Century Gothic"/>
        <family val="2"/>
      </rPr>
      <t xml:space="preserve">. Dit bedrag is dus inclusief de opgenomen belasting (per ton) op verbranding van GHA.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</si>
</sst>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_-&quot;€&quot;\ * #,##0.00_-;_-&quot;€&quot;\ * #,##0.00\-;_-&quot;€&quot;\ * &quot;-&quot;??_-;_-@_-"/>
    <numFmt numFmtId="165" formatCode="#,##0_ ;\-#,##0\ "/>
    <numFmt numFmtId="166" formatCode="&quot;€&quot;\ #,##0.00"/>
  </numFmts>
  <fonts count="4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Century Gothic"/>
      <family val="2"/>
    </font>
    <font>
      <b/>
      <sz val="9"/>
      <color indexed="9"/>
      <name val="Century Gothic"/>
      <family val="2"/>
    </font>
    <font>
      <sz val="9"/>
      <name val="Century Gothic"/>
      <family val="2"/>
    </font>
    <font>
      <b/>
      <sz val="9"/>
      <name val="Century Gothic"/>
      <family val="2"/>
    </font>
    <font>
      <sz val="10"/>
      <name val="Century Gothic"/>
      <family val="2"/>
    </font>
    <font>
      <sz val="12"/>
      <name val="Century Gothic"/>
      <family val="2"/>
    </font>
    <font>
      <u/>
      <sz val="12"/>
      <color indexed="30"/>
      <name val="Century Gothic"/>
      <family val="2"/>
    </font>
    <font>
      <sz val="12"/>
      <color indexed="30"/>
      <name val="Century Gothic"/>
      <family val="2"/>
    </font>
    <font>
      <b/>
      <sz val="18"/>
      <name val="Century Gothic"/>
      <family val="2"/>
    </font>
    <font>
      <b/>
      <sz val="14"/>
      <name val="Century Gothic"/>
      <family val="2"/>
    </font>
    <font>
      <b/>
      <sz val="10"/>
      <name val="Century Gothic"/>
      <family val="2"/>
    </font>
    <font>
      <u/>
      <sz val="10"/>
      <name val="Century Gothic"/>
      <family val="2"/>
    </font>
    <font>
      <sz val="10"/>
      <color theme="1"/>
      <name val="Century Gothic"/>
      <family val="2"/>
    </font>
    <font>
      <b/>
      <sz val="10"/>
      <color indexed="9"/>
      <name val="Century Gothic"/>
      <family val="2"/>
    </font>
    <font>
      <b/>
      <sz val="14"/>
      <color theme="0"/>
      <name val="Century Gothic"/>
      <family val="2"/>
    </font>
    <font>
      <b/>
      <sz val="9"/>
      <color theme="0"/>
      <name val="Century Gothic"/>
      <family val="2"/>
    </font>
    <font>
      <sz val="10"/>
      <color indexed="9"/>
      <name val="Century Gothic"/>
      <family val="2"/>
    </font>
    <font>
      <sz val="10"/>
      <color indexed="8"/>
      <name val="Century Gothic"/>
      <family val="2"/>
    </font>
    <font>
      <sz val="9"/>
      <color theme="1"/>
      <name val="Century Gothic"/>
      <family val="2"/>
    </font>
    <font>
      <b/>
      <sz val="10"/>
      <color theme="1"/>
      <name val="Century Gothic"/>
      <family val="2"/>
    </font>
    <font>
      <b/>
      <sz val="28"/>
      <name val="Century Gothic"/>
      <family val="2"/>
    </font>
    <font>
      <sz val="18"/>
      <name val="Century Gothic"/>
      <family val="2"/>
    </font>
    <font>
      <sz val="8"/>
      <name val="Arial"/>
      <family val="2"/>
    </font>
    <font>
      <b/>
      <sz val="11"/>
      <color indexed="9"/>
      <name val="Century Gothic"/>
      <family val="2"/>
    </font>
    <font>
      <sz val="10"/>
      <name val="Arial"/>
      <family val="2"/>
    </font>
    <font>
      <sz val="9"/>
      <color rgb="FFFF0000"/>
      <name val="Century Gothic"/>
      <family val="2"/>
    </font>
    <font>
      <sz val="9"/>
      <name val="Wingdings"/>
      <charset val="2"/>
    </font>
    <font>
      <vertAlign val="superscript"/>
      <sz val="9"/>
      <name val="Century Gothic"/>
      <family val="2"/>
    </font>
    <font>
      <sz val="9.5"/>
      <name val="Century Gothic"/>
      <family val="2"/>
    </font>
    <font>
      <sz val="8"/>
      <color theme="1"/>
      <name val="Century Gothic"/>
      <family val="2"/>
    </font>
    <font>
      <b/>
      <sz val="10"/>
      <color theme="0"/>
      <name val="Century Gothic"/>
      <family val="2"/>
    </font>
    <font>
      <b/>
      <sz val="11"/>
      <name val="Century Gothic"/>
      <family val="2"/>
    </font>
    <font>
      <sz val="11"/>
      <name val="Century Gothic"/>
      <family val="2"/>
    </font>
    <font>
      <b/>
      <sz val="11"/>
      <color theme="0"/>
      <name val="Century Gothic"/>
      <family val="2"/>
    </font>
    <font>
      <sz val="11"/>
      <color theme="1"/>
      <name val="Calibri Light"/>
      <family val="2"/>
      <scheme val="major"/>
    </font>
    <font>
      <sz val="9"/>
      <name val="Aptos Narrow"/>
      <family val="2"/>
    </font>
  </fonts>
  <fills count="11">
    <fill>
      <patternFill patternType="none"/>
    </fill>
    <fill>
      <patternFill patternType="gray125"/>
    </fill>
    <fill>
      <patternFill patternType="solid">
        <fgColor indexed="48"/>
        <bgColor indexed="64"/>
      </patternFill>
    </fill>
    <fill>
      <patternFill patternType="solid">
        <fgColor rgb="FFFFFF00"/>
        <bgColor indexed="64"/>
      </patternFill>
    </fill>
    <fill>
      <patternFill patternType="solid">
        <fgColor indexed="44"/>
        <bgColor indexed="64"/>
      </patternFill>
    </fill>
    <fill>
      <patternFill patternType="solid">
        <fgColor theme="0"/>
        <bgColor indexed="64"/>
      </patternFill>
    </fill>
    <fill>
      <patternFill patternType="solid">
        <fgColor rgb="FFFF0000"/>
        <bgColor indexed="64"/>
      </patternFill>
    </fill>
    <fill>
      <patternFill patternType="solid">
        <fgColor theme="5"/>
        <bgColor indexed="64"/>
      </patternFill>
    </fill>
    <fill>
      <patternFill patternType="solid">
        <fgColor theme="5" tint="0.59999389629810485"/>
        <bgColor indexed="64"/>
      </patternFill>
    </fill>
    <fill>
      <patternFill patternType="solid">
        <fgColor rgb="FFFFFFCC"/>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8">
    <xf numFmtId="0" fontId="0" fillId="0" borderId="0"/>
    <xf numFmtId="0" fontId="4" fillId="0" borderId="0"/>
    <xf numFmtId="0" fontId="4" fillId="0" borderId="0"/>
    <xf numFmtId="0" fontId="17" fillId="0" borderId="0"/>
    <xf numFmtId="44"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0" fontId="3" fillId="0" borderId="0"/>
    <xf numFmtId="44" fontId="3"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2" fillId="0" borderId="0"/>
    <xf numFmtId="44" fontId="2" fillId="0" borderId="0" applyFont="0" applyFill="0" applyBorder="0" applyAlignment="0" applyProtection="0"/>
    <xf numFmtId="9" fontId="29" fillId="0" borderId="0" applyFont="0" applyFill="0" applyBorder="0" applyAlignment="0" applyProtection="0"/>
    <xf numFmtId="44" fontId="4" fillId="0" borderId="0" applyFont="0" applyFill="0" applyBorder="0" applyAlignment="0" applyProtection="0"/>
    <xf numFmtId="0" fontId="1" fillId="0" borderId="0"/>
    <xf numFmtId="0" fontId="4" fillId="0" borderId="0"/>
  </cellStyleXfs>
  <cellXfs count="153">
    <xf numFmtId="0" fontId="0" fillId="0" borderId="0" xfId="0"/>
    <xf numFmtId="0" fontId="9" fillId="0" borderId="0" xfId="1" applyFont="1" applyAlignment="1">
      <alignment vertical="center"/>
    </xf>
    <xf numFmtId="0" fontId="4" fillId="0" borderId="0" xfId="1" applyAlignment="1">
      <alignment vertical="center"/>
    </xf>
    <xf numFmtId="0" fontId="9" fillId="0" borderId="0" xfId="1" applyFont="1" applyAlignment="1">
      <alignment horizontal="center" vertical="center"/>
    </xf>
    <xf numFmtId="0" fontId="13" fillId="0" borderId="5" xfId="1" applyFont="1" applyBorder="1" applyAlignment="1">
      <alignment horizontal="center" vertical="center" wrapText="1"/>
    </xf>
    <xf numFmtId="0" fontId="4" fillId="0" borderId="0" xfId="1" applyAlignment="1">
      <alignment horizontal="center" vertical="center"/>
    </xf>
    <xf numFmtId="0" fontId="10" fillId="0" borderId="6" xfId="1" applyFont="1" applyBorder="1" applyAlignment="1">
      <alignment horizontal="center" vertical="center"/>
    </xf>
    <xf numFmtId="0" fontId="9" fillId="0" borderId="7" xfId="1" applyFont="1" applyBorder="1" applyAlignment="1">
      <alignment vertical="center"/>
    </xf>
    <xf numFmtId="0" fontId="11" fillId="0" borderId="0" xfId="1" applyFont="1" applyAlignment="1">
      <alignment vertical="center"/>
    </xf>
    <xf numFmtId="0" fontId="12" fillId="0" borderId="0" xfId="1" applyFont="1" applyAlignment="1">
      <alignment vertical="center"/>
    </xf>
    <xf numFmtId="0" fontId="14" fillId="0" borderId="6" xfId="1" applyFont="1" applyBorder="1" applyAlignment="1">
      <alignment horizontal="center" vertical="center"/>
    </xf>
    <xf numFmtId="0" fontId="9" fillId="0" borderId="6" xfId="1" applyFont="1" applyBorder="1" applyAlignment="1">
      <alignment horizontal="left" vertical="center"/>
    </xf>
    <xf numFmtId="0" fontId="16" fillId="0" borderId="6" xfId="1" applyFont="1" applyBorder="1" applyAlignment="1">
      <alignment horizontal="left" vertical="center"/>
    </xf>
    <xf numFmtId="0" fontId="9" fillId="0" borderId="0" xfId="1" applyFont="1" applyAlignment="1">
      <alignment vertical="center" wrapText="1"/>
    </xf>
    <xf numFmtId="0" fontId="4" fillId="0" borderId="0" xfId="1" applyAlignment="1">
      <alignment vertical="center" wrapText="1"/>
    </xf>
    <xf numFmtId="0" fontId="14" fillId="0" borderId="6" xfId="1" applyFont="1" applyBorder="1" applyAlignment="1">
      <alignment horizontal="center" vertical="center" wrapText="1"/>
    </xf>
    <xf numFmtId="0" fontId="7" fillId="0" borderId="0" xfId="1" applyFont="1" applyAlignment="1">
      <alignment horizontal="center" vertical="center"/>
    </xf>
    <xf numFmtId="0" fontId="7" fillId="0" borderId="0" xfId="1" applyFont="1" applyAlignment="1">
      <alignment vertical="center"/>
    </xf>
    <xf numFmtId="0" fontId="25" fillId="0" borderId="0" xfId="1" applyFont="1" applyAlignment="1">
      <alignment horizontal="center" vertical="center" wrapText="1"/>
    </xf>
    <xf numFmtId="0" fontId="7" fillId="0" borderId="17" xfId="1" applyFont="1" applyBorder="1" applyAlignment="1">
      <alignment vertical="center"/>
    </xf>
    <xf numFmtId="0" fontId="36" fillId="4" borderId="2" xfId="2" applyFont="1" applyFill="1" applyBorder="1" applyAlignment="1">
      <alignment horizontal="left" vertical="top" wrapText="1"/>
    </xf>
    <xf numFmtId="0" fontId="36" fillId="4" borderId="1" xfId="2" applyFont="1" applyFill="1" applyBorder="1" applyAlignment="1">
      <alignment vertical="center" wrapText="1"/>
    </xf>
    <xf numFmtId="0" fontId="36" fillId="4" borderId="3" xfId="2" applyFont="1" applyFill="1" applyBorder="1" applyAlignment="1">
      <alignment vertical="center" wrapText="1"/>
    </xf>
    <xf numFmtId="0" fontId="37" fillId="0" borderId="0" xfId="1" applyFont="1" applyAlignment="1">
      <alignment vertical="center"/>
    </xf>
    <xf numFmtId="0" fontId="9" fillId="0" borderId="2" xfId="1" applyFont="1" applyBorder="1" applyAlignment="1">
      <alignment horizontal="left" vertical="center"/>
    </xf>
    <xf numFmtId="0" fontId="9" fillId="0" borderId="1" xfId="1" applyFont="1" applyBorder="1" applyAlignment="1">
      <alignment horizontal="left" vertical="center"/>
    </xf>
    <xf numFmtId="44" fontId="9" fillId="0" borderId="3" xfId="15" applyFont="1" applyBorder="1" applyAlignment="1">
      <alignment vertical="center"/>
    </xf>
    <xf numFmtId="0" fontId="7" fillId="0" borderId="13" xfId="1" applyFont="1" applyBorder="1" applyAlignment="1">
      <alignment vertical="center"/>
    </xf>
    <xf numFmtId="0" fontId="7" fillId="0" borderId="14" xfId="1" applyFont="1" applyBorder="1" applyAlignment="1">
      <alignment vertical="center"/>
    </xf>
    <xf numFmtId="44" fontId="38" fillId="7" borderId="26" xfId="16" applyNumberFormat="1" applyFont="1" applyFill="1" applyBorder="1" applyAlignment="1">
      <alignment horizontal="center" vertical="center" wrapText="1"/>
    </xf>
    <xf numFmtId="0" fontId="39" fillId="0" borderId="0" xfId="17" applyFont="1" applyAlignment="1">
      <alignment vertical="center"/>
    </xf>
    <xf numFmtId="0" fontId="7" fillId="0" borderId="15" xfId="1" applyFont="1" applyBorder="1" applyAlignment="1">
      <alignment vertical="center"/>
    </xf>
    <xf numFmtId="0" fontId="7" fillId="0" borderId="16" xfId="1" applyFont="1" applyBorder="1" applyAlignment="1">
      <alignment vertical="center"/>
    </xf>
    <xf numFmtId="0" fontId="9" fillId="0" borderId="0" xfId="2" applyFont="1" applyAlignment="1">
      <alignment vertical="center" wrapText="1"/>
    </xf>
    <xf numFmtId="0" fontId="18" fillId="2" borderId="1" xfId="1" applyFont="1" applyFill="1" applyBorder="1" applyAlignment="1">
      <alignment vertical="center" wrapText="1"/>
    </xf>
    <xf numFmtId="0" fontId="18" fillId="2" borderId="1" xfId="2" applyFont="1" applyFill="1" applyBorder="1" applyAlignment="1">
      <alignment vertical="center" wrapText="1"/>
    </xf>
    <xf numFmtId="0" fontId="18" fillId="2" borderId="1" xfId="2" applyFont="1" applyFill="1" applyBorder="1" applyAlignment="1">
      <alignment horizontal="center" vertical="center" wrapText="1"/>
    </xf>
    <xf numFmtId="0" fontId="8" fillId="4" borderId="1" xfId="2" applyFont="1" applyFill="1" applyBorder="1" applyAlignment="1">
      <alignment horizontal="center" vertical="center" wrapText="1"/>
    </xf>
    <xf numFmtId="0" fontId="8" fillId="4" borderId="1" xfId="2" applyFont="1" applyFill="1" applyBorder="1" applyAlignment="1">
      <alignment vertical="center" wrapText="1"/>
    </xf>
    <xf numFmtId="0" fontId="7" fillId="0" borderId="1" xfId="1" applyFont="1" applyBorder="1" applyAlignment="1">
      <alignment horizontal="center" vertical="center" wrapText="1"/>
    </xf>
    <xf numFmtId="0" fontId="7" fillId="0" borderId="1" xfId="1" applyFont="1" applyBorder="1" applyAlignment="1">
      <alignment vertical="center" wrapText="1"/>
    </xf>
    <xf numFmtId="166" fontId="7" fillId="0" borderId="1" xfId="4" applyNumberFormat="1" applyFont="1" applyBorder="1" applyAlignment="1" applyProtection="1">
      <alignment horizontal="center" vertical="center" wrapText="1"/>
    </xf>
    <xf numFmtId="166" fontId="7" fillId="0" borderId="1" xfId="2" applyNumberFormat="1" applyFont="1" applyBorder="1" applyAlignment="1">
      <alignment horizontal="center" vertical="center" wrapText="1"/>
    </xf>
    <xf numFmtId="0" fontId="7" fillId="0" borderId="1" xfId="1" applyFont="1" applyBorder="1" applyAlignment="1">
      <alignment wrapText="1"/>
    </xf>
    <xf numFmtId="0" fontId="7" fillId="0" borderId="1" xfId="2" applyFont="1" applyBorder="1" applyAlignment="1">
      <alignment horizontal="center" vertical="center" wrapText="1"/>
    </xf>
    <xf numFmtId="0" fontId="7" fillId="5" borderId="1" xfId="1" quotePrefix="1" applyFont="1" applyFill="1" applyBorder="1" applyAlignment="1">
      <alignment horizontal="center" vertical="center" wrapText="1"/>
    </xf>
    <xf numFmtId="166" fontId="7" fillId="0" borderId="18" xfId="2" applyNumberFormat="1" applyFont="1" applyBorder="1" applyAlignment="1">
      <alignment horizontal="center" vertical="center" wrapText="1"/>
    </xf>
    <xf numFmtId="166" fontId="7" fillId="0" borderId="18" xfId="1" applyNumberFormat="1" applyFont="1" applyBorder="1" applyAlignment="1">
      <alignment horizontal="center" vertical="center" wrapText="1"/>
    </xf>
    <xf numFmtId="0" fontId="7" fillId="0" borderId="1" xfId="2" applyFont="1" applyBorder="1" applyAlignment="1">
      <alignment vertical="center" wrapText="1"/>
    </xf>
    <xf numFmtId="0" fontId="7" fillId="0" borderId="0" xfId="2" applyFont="1" applyAlignment="1">
      <alignment horizontal="center" vertical="center" wrapText="1"/>
    </xf>
    <xf numFmtId="0" fontId="7" fillId="10" borderId="0" xfId="2" applyFont="1" applyFill="1" applyAlignment="1">
      <alignment vertical="center" wrapText="1"/>
    </xf>
    <xf numFmtId="0" fontId="7" fillId="0" borderId="25" xfId="2" applyFont="1" applyBorder="1" applyAlignment="1">
      <alignment horizontal="center" vertical="center" wrapText="1"/>
    </xf>
    <xf numFmtId="0" fontId="23" fillId="0" borderId="1" xfId="1" applyFont="1" applyBorder="1" applyAlignment="1">
      <alignment horizontal="center" vertical="center" wrapText="1"/>
    </xf>
    <xf numFmtId="0" fontId="9" fillId="0" borderId="0" xfId="2" applyFont="1" applyAlignment="1">
      <alignment horizontal="center" vertical="center" wrapText="1"/>
    </xf>
    <xf numFmtId="0" fontId="9" fillId="10" borderId="0" xfId="2" applyFont="1" applyFill="1" applyAlignment="1">
      <alignment vertical="center" wrapText="1"/>
    </xf>
    <xf numFmtId="0" fontId="33" fillId="0" borderId="0" xfId="2" applyFont="1" applyAlignment="1">
      <alignment horizontal="center" vertical="center" wrapText="1"/>
    </xf>
    <xf numFmtId="0" fontId="34" fillId="0" borderId="0" xfId="1" applyFont="1" applyAlignment="1">
      <alignment horizontal="center"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21" fillId="0" borderId="0" xfId="2" applyFont="1" applyAlignment="1">
      <alignment vertical="center" wrapText="1"/>
    </xf>
    <xf numFmtId="0" fontId="18" fillId="0" borderId="0" xfId="2" applyFont="1" applyAlignment="1">
      <alignment vertical="center" wrapText="1"/>
    </xf>
    <xf numFmtId="0" fontId="18" fillId="0" borderId="0" xfId="2" applyFont="1" applyAlignment="1">
      <alignment horizontal="center" vertical="center" wrapText="1"/>
    </xf>
    <xf numFmtId="0" fontId="15" fillId="0" borderId="0" xfId="2" applyFont="1" applyAlignment="1">
      <alignment vertical="center" wrapText="1"/>
    </xf>
    <xf numFmtId="0" fontId="15" fillId="0" borderId="0" xfId="2" applyFont="1" applyAlignment="1">
      <alignment horizontal="center" vertical="center" wrapText="1"/>
    </xf>
    <xf numFmtId="0" fontId="9" fillId="0" borderId="0" xfId="2" applyFont="1" applyAlignment="1">
      <alignment horizontal="left" vertical="center" wrapText="1"/>
    </xf>
    <xf numFmtId="0" fontId="22" fillId="0" borderId="0" xfId="2" applyFont="1" applyAlignment="1">
      <alignment vertical="center" wrapText="1"/>
    </xf>
    <xf numFmtId="0" fontId="22" fillId="0" borderId="0" xfId="2" applyFont="1" applyAlignment="1">
      <alignment horizontal="center" vertical="center" wrapText="1"/>
    </xf>
    <xf numFmtId="1" fontId="7" fillId="3" borderId="1" xfId="1" applyNumberFormat="1" applyFont="1" applyFill="1" applyBorder="1" applyAlignment="1" applyProtection="1">
      <alignment horizontal="center" vertical="center" wrapText="1"/>
      <protection locked="0"/>
    </xf>
    <xf numFmtId="0" fontId="7" fillId="9" borderId="1" xfId="1" applyFont="1" applyFill="1" applyBorder="1" applyAlignment="1" applyProtection="1">
      <alignment horizontal="center" vertical="center" wrapText="1"/>
      <protection locked="0"/>
    </xf>
    <xf numFmtId="0" fontId="7" fillId="0" borderId="1" xfId="1" applyFont="1" applyBorder="1" applyAlignment="1" applyProtection="1">
      <alignment horizontal="center" vertical="center" wrapText="1"/>
      <protection locked="0"/>
    </xf>
    <xf numFmtId="9" fontId="7" fillId="3" borderId="1" xfId="1" applyNumberFormat="1" applyFont="1" applyFill="1" applyBorder="1" applyAlignment="1" applyProtection="1">
      <alignment horizontal="center" vertical="center" wrapText="1"/>
      <protection locked="0"/>
    </xf>
    <xf numFmtId="0" fontId="19" fillId="2" borderId="23" xfId="1" applyFont="1" applyFill="1" applyBorder="1" applyAlignment="1">
      <alignment horizontal="center" vertical="center" wrapText="1"/>
    </xf>
    <xf numFmtId="0" fontId="19" fillId="2" borderId="24" xfId="1" applyFont="1" applyFill="1" applyBorder="1" applyAlignment="1">
      <alignment vertical="center" wrapText="1"/>
    </xf>
    <xf numFmtId="0" fontId="7" fillId="0" borderId="0" xfId="0" applyFont="1" applyAlignment="1">
      <alignment vertical="center"/>
    </xf>
    <xf numFmtId="0" fontId="28" fillId="2" borderId="10" xfId="1" applyFont="1" applyFill="1" applyBorder="1" applyAlignment="1">
      <alignment vertical="center" wrapText="1"/>
    </xf>
    <xf numFmtId="0" fontId="6" fillId="2" borderId="12" xfId="1" applyFont="1" applyFill="1" applyBorder="1" applyAlignment="1">
      <alignment horizontal="center" vertical="center" wrapText="1"/>
    </xf>
    <xf numFmtId="0" fontId="8" fillId="4" borderId="13" xfId="2" applyFont="1" applyFill="1" applyBorder="1" applyAlignment="1">
      <alignment vertical="center" wrapText="1"/>
    </xf>
    <xf numFmtId="0" fontId="8" fillId="4" borderId="0" xfId="2" applyFont="1" applyFill="1" applyAlignment="1">
      <alignment vertical="center" wrapText="1"/>
    </xf>
    <xf numFmtId="0" fontId="8" fillId="4" borderId="0" xfId="2" applyFont="1" applyFill="1" applyAlignment="1">
      <alignment horizontal="center" vertical="center" wrapText="1"/>
    </xf>
    <xf numFmtId="0" fontId="8" fillId="4" borderId="14" xfId="2" applyFont="1" applyFill="1" applyBorder="1" applyAlignment="1">
      <alignment horizontal="center" vertical="center" wrapText="1"/>
    </xf>
    <xf numFmtId="0" fontId="7" fillId="0" borderId="2" xfId="0" applyFont="1" applyBorder="1" applyAlignment="1">
      <alignment vertical="center"/>
    </xf>
    <xf numFmtId="0" fontId="23" fillId="0" borderId="1" xfId="7" applyFont="1" applyBorder="1" applyAlignment="1">
      <alignment horizontal="left" vertical="center" wrapText="1"/>
    </xf>
    <xf numFmtId="165" fontId="23" fillId="0" borderId="1" xfId="7" applyNumberFormat="1" applyFont="1" applyBorder="1" applyAlignment="1">
      <alignment horizontal="center" vertical="center"/>
    </xf>
    <xf numFmtId="3" fontId="23" fillId="0" borderId="1" xfId="7" applyNumberFormat="1" applyFont="1" applyBorder="1" applyAlignment="1">
      <alignment horizontal="center" vertical="center" wrapText="1"/>
    </xf>
    <xf numFmtId="166" fontId="23" fillId="0" borderId="3" xfId="7" applyNumberFormat="1" applyFont="1" applyBorder="1" applyAlignment="1">
      <alignment horizontal="center" vertical="center" wrapText="1"/>
    </xf>
    <xf numFmtId="0" fontId="7" fillId="0" borderId="8" xfId="0" applyFont="1" applyBorder="1" applyAlignment="1">
      <alignment vertical="center"/>
    </xf>
    <xf numFmtId="0" fontId="23" fillId="0" borderId="9" xfId="7" applyFont="1" applyBorder="1" applyAlignment="1">
      <alignment horizontal="left" vertical="center" wrapText="1"/>
    </xf>
    <xf numFmtId="165" fontId="23" fillId="0" borderId="9" xfId="7" applyNumberFormat="1" applyFont="1" applyBorder="1" applyAlignment="1">
      <alignment horizontal="center" vertical="center"/>
    </xf>
    <xf numFmtId="166" fontId="23" fillId="0" borderId="9" xfId="7" applyNumberFormat="1" applyFont="1" applyBorder="1" applyAlignment="1">
      <alignment horizontal="center" vertical="center" wrapText="1"/>
    </xf>
    <xf numFmtId="9" fontId="23" fillId="0" borderId="9" xfId="14" applyFont="1" applyBorder="1" applyAlignment="1" applyProtection="1">
      <alignment horizontal="center" vertical="center" wrapText="1"/>
    </xf>
    <xf numFmtId="166" fontId="23" fillId="0" borderId="4" xfId="7" applyNumberFormat="1" applyFont="1" applyBorder="1" applyAlignment="1">
      <alignment horizontal="center" vertical="center" wrapText="1"/>
    </xf>
    <xf numFmtId="0" fontId="23" fillId="0" borderId="0" xfId="7" applyFont="1" applyAlignment="1">
      <alignment horizontal="left" vertical="center"/>
    </xf>
    <xf numFmtId="165" fontId="23" fillId="0" borderId="0" xfId="7" applyNumberFormat="1" applyFont="1" applyAlignment="1">
      <alignment horizontal="center" vertical="center"/>
    </xf>
    <xf numFmtId="166" fontId="23" fillId="0" borderId="0" xfId="7" applyNumberFormat="1" applyFont="1" applyAlignment="1">
      <alignment horizontal="center" vertical="center" wrapText="1"/>
    </xf>
    <xf numFmtId="3" fontId="23" fillId="0" borderId="0" xfId="7" applyNumberFormat="1" applyFont="1" applyAlignment="1">
      <alignment horizontal="center" vertical="center" wrapText="1"/>
    </xf>
    <xf numFmtId="0" fontId="18" fillId="2" borderId="19" xfId="1" applyFont="1" applyFill="1" applyBorder="1" applyAlignment="1">
      <alignment horizontal="center" vertical="center" wrapText="1"/>
    </xf>
    <xf numFmtId="166" fontId="23" fillId="8" borderId="20" xfId="7" applyNumberFormat="1" applyFont="1" applyFill="1" applyBorder="1" applyAlignment="1">
      <alignment horizontal="center" vertical="center" wrapText="1"/>
    </xf>
    <xf numFmtId="0" fontId="18" fillId="2" borderId="20" xfId="1" applyFont="1" applyFill="1" applyBorder="1" applyAlignment="1">
      <alignment horizontal="center" vertical="center" wrapText="1"/>
    </xf>
    <xf numFmtId="166" fontId="23" fillId="8" borderId="21" xfId="7" applyNumberFormat="1" applyFont="1" applyFill="1" applyBorder="1" applyAlignment="1">
      <alignment horizontal="center" vertical="center" wrapText="1"/>
    </xf>
    <xf numFmtId="166" fontId="7" fillId="0" borderId="9" xfId="7" applyNumberFormat="1" applyFont="1" applyBorder="1" applyAlignment="1">
      <alignment horizontal="center" vertical="center" wrapText="1"/>
    </xf>
    <xf numFmtId="9" fontId="7" fillId="0" borderId="9" xfId="14" applyFont="1" applyFill="1" applyBorder="1" applyAlignment="1" applyProtection="1">
      <alignment horizontal="center" vertical="center" wrapText="1"/>
    </xf>
    <xf numFmtId="166" fontId="7" fillId="0" borderId="4" xfId="7" applyNumberFormat="1" applyFont="1" applyBorder="1" applyAlignment="1">
      <alignment horizontal="center" vertical="center" wrapText="1"/>
    </xf>
    <xf numFmtId="44" fontId="23" fillId="0" borderId="0" xfId="7" applyNumberFormat="1" applyFont="1" applyAlignment="1">
      <alignment horizontal="center" vertical="center"/>
    </xf>
    <xf numFmtId="0" fontId="23" fillId="0" borderId="0" xfId="7" applyFont="1" applyAlignment="1">
      <alignment horizontal="center" vertical="center" wrapText="1"/>
    </xf>
    <xf numFmtId="166" fontId="24" fillId="7" borderId="21" xfId="7" applyNumberFormat="1" applyFont="1" applyFill="1" applyBorder="1" applyAlignment="1">
      <alignment horizontal="center" vertical="center" wrapText="1"/>
    </xf>
    <xf numFmtId="0" fontId="6" fillId="2" borderId="10" xfId="1" applyFont="1" applyFill="1" applyBorder="1" applyAlignment="1">
      <alignment vertical="center" wrapText="1"/>
    </xf>
    <xf numFmtId="0" fontId="20" fillId="2" borderId="11" xfId="1" applyFont="1" applyFill="1" applyBorder="1" applyAlignment="1">
      <alignment vertical="center" wrapText="1"/>
    </xf>
    <xf numFmtId="0" fontId="6" fillId="2" borderId="11" xfId="1" applyFont="1" applyFill="1" applyBorder="1" applyAlignment="1">
      <alignment horizontal="center" vertical="center" wrapText="1"/>
    </xf>
    <xf numFmtId="0" fontId="6" fillId="2" borderId="11" xfId="1" applyFont="1" applyFill="1" applyBorder="1" applyAlignment="1">
      <alignment vertical="center" wrapText="1"/>
    </xf>
    <xf numFmtId="0" fontId="7" fillId="5" borderId="2" xfId="2" applyFont="1" applyFill="1" applyBorder="1" applyAlignment="1">
      <alignment horizontal="center" vertical="center" wrapText="1"/>
    </xf>
    <xf numFmtId="0" fontId="7" fillId="0" borderId="2" xfId="0" applyFont="1" applyBorder="1" applyAlignment="1">
      <alignment horizontal="center" vertical="center"/>
    </xf>
    <xf numFmtId="0" fontId="30" fillId="0" borderId="0" xfId="0" applyFont="1" applyAlignment="1">
      <alignment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23" fillId="0" borderId="2" xfId="3" applyFont="1" applyBorder="1" applyAlignment="1">
      <alignment vertical="center"/>
    </xf>
    <xf numFmtId="0" fontId="23" fillId="0" borderId="8" xfId="3" applyFont="1" applyBorder="1" applyAlignment="1">
      <alignment vertical="center"/>
    </xf>
    <xf numFmtId="166" fontId="23" fillId="3" borderId="1" xfId="7" applyNumberFormat="1" applyFont="1" applyFill="1" applyBorder="1" applyAlignment="1" applyProtection="1">
      <alignment horizontal="center" vertical="center" wrapText="1"/>
      <protection locked="0"/>
    </xf>
    <xf numFmtId="0" fontId="7" fillId="3" borderId="1" xfId="7" applyFont="1" applyFill="1" applyBorder="1" applyAlignment="1" applyProtection="1">
      <alignment horizontal="left" vertical="center"/>
      <protection locked="0"/>
    </xf>
    <xf numFmtId="0" fontId="7" fillId="3" borderId="1" xfId="7" applyFont="1" applyFill="1" applyBorder="1" applyAlignment="1" applyProtection="1">
      <alignment horizontal="center" vertical="center"/>
      <protection locked="0"/>
    </xf>
    <xf numFmtId="0" fontId="7" fillId="3" borderId="1" xfId="7" applyFont="1" applyFill="1" applyBorder="1" applyAlignment="1" applyProtection="1">
      <alignment horizontal="center" vertical="center" wrapText="1"/>
      <protection locked="0"/>
    </xf>
    <xf numFmtId="0" fontId="7" fillId="3" borderId="3" xfId="7" applyFont="1" applyFill="1" applyBorder="1" applyAlignment="1" applyProtection="1">
      <alignment horizontal="center" vertical="center" wrapText="1"/>
      <protection locked="0"/>
    </xf>
    <xf numFmtId="0" fontId="7" fillId="3" borderId="9" xfId="7" applyFont="1" applyFill="1" applyBorder="1" applyAlignment="1" applyProtection="1">
      <alignment horizontal="left" vertical="center"/>
      <protection locked="0"/>
    </xf>
    <xf numFmtId="0" fontId="7" fillId="3" borderId="9" xfId="7" applyFont="1" applyFill="1" applyBorder="1" applyAlignment="1" applyProtection="1">
      <alignment horizontal="center" vertical="center"/>
      <protection locked="0"/>
    </xf>
    <xf numFmtId="0" fontId="7" fillId="3" borderId="9" xfId="7" applyFont="1" applyFill="1" applyBorder="1" applyAlignment="1" applyProtection="1">
      <alignment horizontal="center" vertical="center" wrapText="1"/>
      <protection locked="0"/>
    </xf>
    <xf numFmtId="0" fontId="7" fillId="3" borderId="4" xfId="7" applyFont="1" applyFill="1" applyBorder="1" applyAlignment="1" applyProtection="1">
      <alignment horizontal="center" vertical="center" wrapText="1"/>
      <protection locked="0"/>
    </xf>
    <xf numFmtId="0" fontId="5" fillId="0" borderId="1" xfId="2" applyFont="1" applyBorder="1" applyAlignment="1">
      <alignment horizontal="left" vertical="center" wrapText="1"/>
    </xf>
    <xf numFmtId="0" fontId="5" fillId="3" borderId="1" xfId="2" applyFont="1" applyFill="1" applyBorder="1" applyAlignment="1" applyProtection="1">
      <alignment horizontal="left" wrapText="1"/>
      <protection locked="0"/>
    </xf>
    <xf numFmtId="0" fontId="8" fillId="3" borderId="0" xfId="1" applyFont="1" applyFill="1" applyAlignment="1">
      <alignment horizontal="center" vertical="center"/>
    </xf>
    <xf numFmtId="0" fontId="35" fillId="6" borderId="0" xfId="1" applyFont="1" applyFill="1" applyAlignment="1">
      <alignment horizontal="center" vertical="center"/>
    </xf>
    <xf numFmtId="0" fontId="23" fillId="3" borderId="9" xfId="3" applyFont="1" applyFill="1" applyBorder="1" applyAlignment="1" applyProtection="1">
      <alignment horizontal="center" vertical="center"/>
      <protection locked="0"/>
    </xf>
    <xf numFmtId="0" fontId="23" fillId="3" borderId="4" xfId="3" applyFont="1" applyFill="1" applyBorder="1" applyAlignment="1" applyProtection="1">
      <alignment horizontal="center" vertical="center"/>
      <protection locked="0"/>
    </xf>
    <xf numFmtId="0" fontId="23" fillId="0" borderId="1" xfId="7" applyFont="1" applyBorder="1" applyAlignment="1">
      <alignment horizontal="left" vertical="center"/>
    </xf>
    <xf numFmtId="0" fontId="23" fillId="0" borderId="3" xfId="7" applyFont="1" applyBorder="1" applyAlignment="1">
      <alignment horizontal="left" vertical="center"/>
    </xf>
    <xf numFmtId="0" fontId="7" fillId="0" borderId="1" xfId="7" applyFont="1" applyBorder="1" applyAlignment="1">
      <alignment horizontal="left" vertical="center"/>
    </xf>
    <xf numFmtId="0" fontId="7" fillId="0" borderId="3" xfId="7" applyFont="1" applyBorder="1" applyAlignment="1">
      <alignment horizontal="left" vertical="center"/>
    </xf>
    <xf numFmtId="0" fontId="7" fillId="0" borderId="1" xfId="7" applyFont="1" applyBorder="1" applyAlignment="1">
      <alignment horizontal="left" vertical="center" wrapText="1"/>
    </xf>
    <xf numFmtId="0" fontId="7" fillId="0" borderId="3" xfId="7" applyFont="1" applyBorder="1" applyAlignment="1">
      <alignment horizontal="left" vertical="center" wrapText="1"/>
    </xf>
    <xf numFmtId="0" fontId="23" fillId="0" borderId="9" xfId="7" applyFont="1" applyBorder="1" applyAlignment="1">
      <alignment horizontal="left" vertical="center"/>
    </xf>
    <xf numFmtId="0" fontId="23" fillId="0" borderId="4" xfId="7" applyFont="1" applyBorder="1" applyAlignment="1">
      <alignment horizontal="left" vertical="center"/>
    </xf>
    <xf numFmtId="0" fontId="6" fillId="2" borderId="10" xfId="1" applyFont="1" applyFill="1" applyBorder="1" applyAlignment="1">
      <alignment horizontal="left" vertical="center" wrapText="1"/>
    </xf>
    <xf numFmtId="0" fontId="6" fillId="2" borderId="11"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23" fillId="3" borderId="1" xfId="3" applyFont="1" applyFill="1" applyBorder="1" applyAlignment="1" applyProtection="1">
      <alignment horizontal="center" vertical="center"/>
      <protection locked="0"/>
    </xf>
    <xf numFmtId="0" fontId="23" fillId="3" borderId="3" xfId="3" applyFont="1" applyFill="1" applyBorder="1" applyAlignment="1" applyProtection="1">
      <alignment horizontal="center" vertical="center"/>
      <protection locked="0"/>
    </xf>
    <xf numFmtId="0" fontId="28" fillId="2" borderId="11" xfId="1" applyFont="1" applyFill="1" applyBorder="1" applyAlignment="1">
      <alignment horizontal="left" vertical="center" wrapText="1"/>
    </xf>
    <xf numFmtId="0" fontId="19" fillId="2" borderId="22" xfId="1" applyFont="1" applyFill="1" applyBorder="1" applyAlignment="1">
      <alignment horizontal="left" vertical="center" wrapText="1"/>
    </xf>
    <xf numFmtId="0" fontId="19" fillId="2" borderId="23" xfId="1" applyFont="1" applyFill="1" applyBorder="1" applyAlignment="1">
      <alignment horizontal="left" vertical="center" wrapText="1"/>
    </xf>
    <xf numFmtId="0" fontId="8" fillId="4" borderId="0" xfId="2" applyFont="1" applyFill="1" applyAlignment="1">
      <alignment horizontal="left" vertical="center" wrapText="1"/>
    </xf>
    <xf numFmtId="0" fontId="8" fillId="4" borderId="14" xfId="2" applyFont="1" applyFill="1" applyBorder="1" applyAlignment="1">
      <alignment horizontal="left" vertical="center" wrapText="1"/>
    </xf>
    <xf numFmtId="0" fontId="19" fillId="2" borderId="10" xfId="1" applyFont="1" applyFill="1" applyBorder="1" applyAlignment="1">
      <alignment horizontal="left" vertical="center" wrapText="1"/>
    </xf>
    <xf numFmtId="0" fontId="19" fillId="2" borderId="11" xfId="1" applyFont="1" applyFill="1" applyBorder="1" applyAlignment="1">
      <alignment horizontal="left" vertical="center" wrapText="1"/>
    </xf>
    <xf numFmtId="0" fontId="19" fillId="2" borderId="12" xfId="1" applyFont="1" applyFill="1" applyBorder="1" applyAlignment="1">
      <alignment horizontal="left" vertical="center" wrapText="1"/>
    </xf>
    <xf numFmtId="0" fontId="38" fillId="2" borderId="26" xfId="1" applyFont="1" applyFill="1" applyBorder="1" applyAlignment="1">
      <alignment horizontal="center" vertical="center" wrapText="1"/>
    </xf>
  </cellXfs>
  <cellStyles count="18">
    <cellStyle name="Komma 2" xfId="5"/>
    <cellStyle name="Komma 2 2" xfId="11"/>
    <cellStyle name="Procent" xfId="14" builtinId="5"/>
    <cellStyle name="Procent 2" xfId="9"/>
    <cellStyle name="Standaard" xfId="0" builtinId="0"/>
    <cellStyle name="Standaard 10" xfId="1"/>
    <cellStyle name="Standaard 11" xfId="2"/>
    <cellStyle name="Standaard 19" xfId="3"/>
    <cellStyle name="Standaard 2" xfId="17"/>
    <cellStyle name="Standaard 27" xfId="7"/>
    <cellStyle name="Standaard 27 2" xfId="12"/>
    <cellStyle name="Standaard 27 3 2 2" xfId="16"/>
    <cellStyle name="Valuta 2" xfId="4"/>
    <cellStyle name="Valuta 2 2" xfId="10"/>
    <cellStyle name="Valuta 2 2 2 2" xfId="15"/>
    <cellStyle name="Valuta 5" xfId="6"/>
    <cellStyle name="Valuta 6" xfId="8"/>
    <cellStyle name="Valuta 6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198120</xdr:colOff>
      <xdr:row>0</xdr:row>
      <xdr:rowOff>1165860</xdr:rowOff>
    </xdr:from>
    <xdr:to>
      <xdr:col>2</xdr:col>
      <xdr:colOff>4483</xdr:colOff>
      <xdr:row>1</xdr:row>
      <xdr:rowOff>22860</xdr:rowOff>
    </xdr:to>
    <xdr:pic>
      <xdr:nvPicPr>
        <xdr:cNvPr id="4" name="Afbeelding 3" descr="image001">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 y="1165860"/>
          <a:ext cx="5583555" cy="838200"/>
        </a:xfrm>
        <a:prstGeom prst="rect">
          <a:avLst/>
        </a:prstGeom>
        <a:noFill/>
        <a:ln>
          <a:noFill/>
        </a:ln>
      </xdr:spPr>
    </xdr:pic>
    <xdr:clientData/>
  </xdr:twoCellAnchor>
  <xdr:twoCellAnchor editAs="oneCell">
    <xdr:from>
      <xdr:col>1</xdr:col>
      <xdr:colOff>779930</xdr:colOff>
      <xdr:row>0</xdr:row>
      <xdr:rowOff>89647</xdr:rowOff>
    </xdr:from>
    <xdr:to>
      <xdr:col>1</xdr:col>
      <xdr:colOff>5322720</xdr:colOff>
      <xdr:row>0</xdr:row>
      <xdr:rowOff>865617</xdr:rowOff>
    </xdr:to>
    <xdr:pic>
      <xdr:nvPicPr>
        <xdr:cNvPr id="2" name="Afbeelding 1">
          <a:extLst>
            <a:ext uri="{FF2B5EF4-FFF2-40B4-BE49-F238E27FC236}">
              <a16:creationId xmlns:a16="http://schemas.microsoft.com/office/drawing/2014/main" id="{E73FCEA8-50AC-4B4A-9761-806D250C82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9530" y="89647"/>
          <a:ext cx="4542790" cy="77597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rgb="FF92D050"/>
    <pageSetUpPr fitToPage="1"/>
  </sheetPr>
  <dimension ref="B1:C17"/>
  <sheetViews>
    <sheetView showGridLines="0" topLeftCell="A3" zoomScale="85" zoomScaleNormal="85" zoomScaleSheetLayoutView="90" workbookViewId="0">
      <selection activeCell="B2" sqref="B2"/>
    </sheetView>
  </sheetViews>
  <sheetFormatPr defaultRowHeight="13.2"/>
  <cols>
    <col min="1" max="1" width="8.88671875" style="1"/>
    <col min="2" max="2" width="86.33203125" style="1" customWidth="1"/>
    <col min="3" max="256" width="8.88671875" style="1"/>
    <col min="257" max="257" width="50.33203125" style="1" customWidth="1"/>
    <col min="258" max="512" width="8.88671875" style="1"/>
    <col min="513" max="513" width="50.33203125" style="1" customWidth="1"/>
    <col min="514" max="768" width="8.88671875" style="1"/>
    <col min="769" max="769" width="50.33203125" style="1" customWidth="1"/>
    <col min="770" max="1024" width="8.88671875" style="1"/>
    <col min="1025" max="1025" width="50.33203125" style="1" customWidth="1"/>
    <col min="1026" max="1280" width="8.88671875" style="1"/>
    <col min="1281" max="1281" width="50.33203125" style="1" customWidth="1"/>
    <col min="1282" max="1536" width="8.88671875" style="1"/>
    <col min="1537" max="1537" width="50.33203125" style="1" customWidth="1"/>
    <col min="1538" max="1792" width="8.88671875" style="1"/>
    <col min="1793" max="1793" width="50.33203125" style="1" customWidth="1"/>
    <col min="1794" max="2048" width="8.88671875" style="1"/>
    <col min="2049" max="2049" width="50.33203125" style="1" customWidth="1"/>
    <col min="2050" max="2304" width="8.88671875" style="1"/>
    <col min="2305" max="2305" width="50.33203125" style="1" customWidth="1"/>
    <col min="2306" max="2560" width="8.88671875" style="1"/>
    <col min="2561" max="2561" width="50.33203125" style="1" customWidth="1"/>
    <col min="2562" max="2816" width="8.88671875" style="1"/>
    <col min="2817" max="2817" width="50.33203125" style="1" customWidth="1"/>
    <col min="2818" max="3072" width="8.88671875" style="1"/>
    <col min="3073" max="3073" width="50.33203125" style="1" customWidth="1"/>
    <col min="3074" max="3328" width="8.88671875" style="1"/>
    <col min="3329" max="3329" width="50.33203125" style="1" customWidth="1"/>
    <col min="3330" max="3584" width="8.88671875" style="1"/>
    <col min="3585" max="3585" width="50.33203125" style="1" customWidth="1"/>
    <col min="3586" max="3840" width="8.88671875" style="1"/>
    <col min="3841" max="3841" width="50.33203125" style="1" customWidth="1"/>
    <col min="3842" max="4096" width="8.88671875" style="1"/>
    <col min="4097" max="4097" width="50.33203125" style="1" customWidth="1"/>
    <col min="4098" max="4352" width="8.88671875" style="1"/>
    <col min="4353" max="4353" width="50.33203125" style="1" customWidth="1"/>
    <col min="4354" max="4608" width="8.88671875" style="1"/>
    <col min="4609" max="4609" width="50.33203125" style="1" customWidth="1"/>
    <col min="4610" max="4864" width="8.88671875" style="1"/>
    <col min="4865" max="4865" width="50.33203125" style="1" customWidth="1"/>
    <col min="4866" max="5120" width="8.88671875" style="1"/>
    <col min="5121" max="5121" width="50.33203125" style="1" customWidth="1"/>
    <col min="5122" max="5376" width="8.88671875" style="1"/>
    <col min="5377" max="5377" width="50.33203125" style="1" customWidth="1"/>
    <col min="5378" max="5632" width="8.88671875" style="1"/>
    <col min="5633" max="5633" width="50.33203125" style="1" customWidth="1"/>
    <col min="5634" max="5888" width="8.88671875" style="1"/>
    <col min="5889" max="5889" width="50.33203125" style="1" customWidth="1"/>
    <col min="5890" max="6144" width="8.88671875" style="1"/>
    <col min="6145" max="6145" width="50.33203125" style="1" customWidth="1"/>
    <col min="6146" max="6400" width="8.88671875" style="1"/>
    <col min="6401" max="6401" width="50.33203125" style="1" customWidth="1"/>
    <col min="6402" max="6656" width="8.88671875" style="1"/>
    <col min="6657" max="6657" width="50.33203125" style="1" customWidth="1"/>
    <col min="6658" max="6912" width="8.88671875" style="1"/>
    <col min="6913" max="6913" width="50.33203125" style="1" customWidth="1"/>
    <col min="6914" max="7168" width="8.88671875" style="1"/>
    <col min="7169" max="7169" width="50.33203125" style="1" customWidth="1"/>
    <col min="7170" max="7424" width="8.88671875" style="1"/>
    <col min="7425" max="7425" width="50.33203125" style="1" customWidth="1"/>
    <col min="7426" max="7680" width="8.88671875" style="1"/>
    <col min="7681" max="7681" width="50.33203125" style="1" customWidth="1"/>
    <col min="7682" max="7936" width="8.88671875" style="1"/>
    <col min="7937" max="7937" width="50.33203125" style="1" customWidth="1"/>
    <col min="7938" max="8192" width="8.88671875" style="1"/>
    <col min="8193" max="8193" width="50.33203125" style="1" customWidth="1"/>
    <col min="8194" max="8448" width="8.88671875" style="1"/>
    <col min="8449" max="8449" width="50.33203125" style="1" customWidth="1"/>
    <col min="8450" max="8704" width="8.88671875" style="1"/>
    <col min="8705" max="8705" width="50.33203125" style="1" customWidth="1"/>
    <col min="8706" max="8960" width="8.88671875" style="1"/>
    <col min="8961" max="8961" width="50.33203125" style="1" customWidth="1"/>
    <col min="8962" max="9216" width="8.88671875" style="1"/>
    <col min="9217" max="9217" width="50.33203125" style="1" customWidth="1"/>
    <col min="9218" max="9472" width="8.88671875" style="1"/>
    <col min="9473" max="9473" width="50.33203125" style="1" customWidth="1"/>
    <col min="9474" max="9728" width="8.88671875" style="1"/>
    <col min="9729" max="9729" width="50.33203125" style="1" customWidth="1"/>
    <col min="9730" max="9984" width="8.88671875" style="1"/>
    <col min="9985" max="9985" width="50.33203125" style="1" customWidth="1"/>
    <col min="9986" max="10240" width="8.88671875" style="1"/>
    <col min="10241" max="10241" width="50.33203125" style="1" customWidth="1"/>
    <col min="10242" max="10496" width="8.88671875" style="1"/>
    <col min="10497" max="10497" width="50.33203125" style="1" customWidth="1"/>
    <col min="10498" max="10752" width="8.88671875" style="1"/>
    <col min="10753" max="10753" width="50.33203125" style="1" customWidth="1"/>
    <col min="10754" max="11008" width="8.88671875" style="1"/>
    <col min="11009" max="11009" width="50.33203125" style="1" customWidth="1"/>
    <col min="11010" max="11264" width="8.88671875" style="1"/>
    <col min="11265" max="11265" width="50.33203125" style="1" customWidth="1"/>
    <col min="11266" max="11520" width="8.88671875" style="1"/>
    <col min="11521" max="11521" width="50.33203125" style="1" customWidth="1"/>
    <col min="11522" max="11776" width="8.88671875" style="1"/>
    <col min="11777" max="11777" width="50.33203125" style="1" customWidth="1"/>
    <col min="11778" max="12032" width="8.88671875" style="1"/>
    <col min="12033" max="12033" width="50.33203125" style="1" customWidth="1"/>
    <col min="12034" max="12288" width="8.88671875" style="1"/>
    <col min="12289" max="12289" width="50.33203125" style="1" customWidth="1"/>
    <col min="12290" max="12544" width="8.88671875" style="1"/>
    <col min="12545" max="12545" width="50.33203125" style="1" customWidth="1"/>
    <col min="12546" max="12800" width="8.88671875" style="1"/>
    <col min="12801" max="12801" width="50.33203125" style="1" customWidth="1"/>
    <col min="12802" max="13056" width="8.88671875" style="1"/>
    <col min="13057" max="13057" width="50.33203125" style="1" customWidth="1"/>
    <col min="13058" max="13312" width="8.88671875" style="1"/>
    <col min="13313" max="13313" width="50.33203125" style="1" customWidth="1"/>
    <col min="13314" max="13568" width="8.88671875" style="1"/>
    <col min="13569" max="13569" width="50.33203125" style="1" customWidth="1"/>
    <col min="13570" max="13824" width="8.88671875" style="1"/>
    <col min="13825" max="13825" width="50.33203125" style="1" customWidth="1"/>
    <col min="13826" max="14080" width="8.88671875" style="1"/>
    <col min="14081" max="14081" width="50.33203125" style="1" customWidth="1"/>
    <col min="14082" max="14336" width="8.88671875" style="1"/>
    <col min="14337" max="14337" width="50.33203125" style="1" customWidth="1"/>
    <col min="14338" max="14592" width="8.88671875" style="1"/>
    <col min="14593" max="14593" width="50.33203125" style="1" customWidth="1"/>
    <col min="14594" max="14848" width="8.88671875" style="1"/>
    <col min="14849" max="14849" width="50.33203125" style="1" customWidth="1"/>
    <col min="14850" max="15104" width="8.88671875" style="1"/>
    <col min="15105" max="15105" width="50.33203125" style="1" customWidth="1"/>
    <col min="15106" max="15360" width="8.88671875" style="1"/>
    <col min="15361" max="15361" width="50.33203125" style="1" customWidth="1"/>
    <col min="15362" max="15616" width="8.88671875" style="1"/>
    <col min="15617" max="15617" width="50.33203125" style="1" customWidth="1"/>
    <col min="15618" max="15872" width="8.88671875" style="1"/>
    <col min="15873" max="15873" width="50.33203125" style="1" customWidth="1"/>
    <col min="15874" max="16128" width="8.88671875" style="1"/>
    <col min="16129" max="16129" width="50.33203125" style="1" customWidth="1"/>
    <col min="16130" max="16384" width="8.88671875" style="1"/>
  </cols>
  <sheetData>
    <row r="1" spans="2:3" ht="156" customHeight="1" thickBot="1">
      <c r="B1" s="18" t="s">
        <v>52</v>
      </c>
      <c r="C1" s="2"/>
    </row>
    <row r="2" spans="2:3" s="3" customFormat="1" ht="69.75" customHeight="1">
      <c r="B2" s="4" t="s">
        <v>50</v>
      </c>
      <c r="C2" s="5"/>
    </row>
    <row r="3" spans="2:3" ht="17.399999999999999">
      <c r="B3" s="10"/>
      <c r="C3" s="2"/>
    </row>
    <row r="4" spans="2:3" ht="17.399999999999999">
      <c r="B4" s="10" t="s">
        <v>90</v>
      </c>
      <c r="C4" s="2"/>
    </row>
    <row r="5" spans="2:3" ht="15">
      <c r="B5" s="6"/>
      <c r="C5" s="2"/>
    </row>
    <row r="6" spans="2:3">
      <c r="B6" s="12" t="s">
        <v>0</v>
      </c>
      <c r="C6" s="2"/>
    </row>
    <row r="7" spans="2:3">
      <c r="B7" s="11" t="s">
        <v>53</v>
      </c>
      <c r="C7" s="2"/>
    </row>
    <row r="8" spans="2:3">
      <c r="B8" s="11" t="s">
        <v>54</v>
      </c>
      <c r="C8" s="2"/>
    </row>
    <row r="9" spans="2:3">
      <c r="B9" s="11" t="s">
        <v>55</v>
      </c>
      <c r="C9" s="2"/>
    </row>
    <row r="10" spans="2:3">
      <c r="B10" s="11"/>
      <c r="C10" s="2"/>
    </row>
    <row r="11" spans="2:3">
      <c r="B11" s="11"/>
      <c r="C11" s="2"/>
    </row>
    <row r="12" spans="2:3">
      <c r="B12" s="11"/>
      <c r="C12" s="2"/>
    </row>
    <row r="13" spans="2:3">
      <c r="B13" s="11"/>
      <c r="C13" s="2"/>
    </row>
    <row r="14" spans="2:3" s="13" customFormat="1" ht="17.399999999999999">
      <c r="B14" s="15"/>
      <c r="C14" s="14"/>
    </row>
    <row r="15" spans="2:3" ht="13.8" thickBot="1">
      <c r="B15" s="7"/>
      <c r="C15" s="2"/>
    </row>
    <row r="16" spans="2:3" ht="15">
      <c r="B16" s="8"/>
      <c r="C16" s="2"/>
    </row>
    <row r="17" spans="2:3" ht="15">
      <c r="B17" s="9"/>
      <c r="C17" s="2"/>
    </row>
  </sheetData>
  <printOptions horizontalCentered="1" verticalCentered="1"/>
  <pageMargins left="0.70866141732283472" right="0.70866141732283472" top="0.43307086614173229" bottom="0.74803149606299213"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tabColor theme="4"/>
    <pageSetUpPr fitToPage="1"/>
  </sheetPr>
  <dimension ref="A1:G47"/>
  <sheetViews>
    <sheetView showGridLines="0" zoomScale="85" zoomScaleNormal="85" zoomScaleSheetLayoutView="100" workbookViewId="0">
      <selection activeCell="C1" sqref="C1:F1"/>
    </sheetView>
  </sheetViews>
  <sheetFormatPr defaultColWidth="9.109375" defaultRowHeight="13.2"/>
  <cols>
    <col min="1" max="1" width="7.6640625" style="33" customWidth="1"/>
    <col min="2" max="2" width="85.33203125" style="33" customWidth="1"/>
    <col min="3" max="4" width="25.6640625" style="33" customWidth="1"/>
    <col min="5" max="5" width="25.6640625" style="53" customWidth="1"/>
    <col min="6" max="6" width="35.6640625" style="53" customWidth="1"/>
    <col min="7" max="7" width="45.33203125" style="33" customWidth="1"/>
    <col min="8" max="16384" width="9.109375" style="33"/>
  </cols>
  <sheetData>
    <row r="1" spans="1:7" ht="18.75" customHeight="1">
      <c r="A1" s="125" t="s">
        <v>80</v>
      </c>
      <c r="B1" s="125"/>
      <c r="C1" s="126" t="s">
        <v>56</v>
      </c>
      <c r="D1" s="126"/>
      <c r="E1" s="126"/>
      <c r="F1" s="126"/>
    </row>
    <row r="2" spans="1:7" ht="33.6" customHeight="1">
      <c r="A2" s="34" t="s">
        <v>57</v>
      </c>
      <c r="B2" s="35" t="s">
        <v>58</v>
      </c>
      <c r="C2" s="36" t="s">
        <v>1</v>
      </c>
      <c r="D2" s="36"/>
      <c r="E2" s="36" t="s">
        <v>59</v>
      </c>
      <c r="F2" s="36" t="s">
        <v>60</v>
      </c>
    </row>
    <row r="3" spans="1:7">
      <c r="A3" s="37">
        <v>1</v>
      </c>
      <c r="B3" s="38"/>
      <c r="C3" s="37"/>
      <c r="D3" s="37" t="s">
        <v>61</v>
      </c>
      <c r="E3" s="37" t="s">
        <v>62</v>
      </c>
      <c r="F3" s="37"/>
    </row>
    <row r="4" spans="1:7" ht="102" customHeight="1">
      <c r="A4" s="39" t="s">
        <v>78</v>
      </c>
      <c r="B4" s="40" t="s">
        <v>86</v>
      </c>
      <c r="C4" s="67"/>
      <c r="D4" s="41">
        <f>IF(C4&lt;=10,1*E4,IF(C4&lt;=15,0.8125*E4,IF(C4&lt;=20,0.625*E4,IF(C4&lt;=25,0.4375*E4,IF(C4&lt;=30,0.25*E4,IF(C4&lt;=35,0*E4,IF(C4&gt;35,0*E4)))))))</f>
        <v>-40000</v>
      </c>
      <c r="E4" s="42">
        <v>-40000</v>
      </c>
      <c r="F4" s="43" t="s">
        <v>89</v>
      </c>
      <c r="G4" s="43"/>
    </row>
    <row r="5" spans="1:7" ht="26.4" hidden="1">
      <c r="A5" s="39" t="s">
        <v>81</v>
      </c>
      <c r="B5" s="40" t="s">
        <v>63</v>
      </c>
      <c r="C5" s="68" t="s">
        <v>64</v>
      </c>
      <c r="D5" s="39"/>
      <c r="E5" s="44" t="s">
        <v>65</v>
      </c>
      <c r="F5" s="39" t="s">
        <v>66</v>
      </c>
    </row>
    <row r="6" spans="1:7" ht="66" hidden="1">
      <c r="A6" s="39" t="s">
        <v>82</v>
      </c>
      <c r="B6" s="40" t="s">
        <v>67</v>
      </c>
      <c r="C6" s="69" t="s">
        <v>68</v>
      </c>
      <c r="D6" s="39"/>
      <c r="E6" s="44" t="s">
        <v>65</v>
      </c>
      <c r="F6" s="45" t="s">
        <v>69</v>
      </c>
    </row>
    <row r="7" spans="1:7" ht="39.6">
      <c r="A7" s="39" t="s">
        <v>81</v>
      </c>
      <c r="B7" s="40" t="s">
        <v>83</v>
      </c>
      <c r="C7" s="70"/>
      <c r="D7" s="46">
        <f>-1515*C7*25</f>
        <v>0</v>
      </c>
      <c r="E7" s="47">
        <f>-37875</f>
        <v>-37875</v>
      </c>
      <c r="F7" s="48"/>
    </row>
    <row r="8" spans="1:7" ht="39.6">
      <c r="A8" s="39" t="s">
        <v>82</v>
      </c>
      <c r="B8" s="40" t="s">
        <v>87</v>
      </c>
      <c r="C8" s="70"/>
      <c r="D8" s="46">
        <f>-472*(C8-10%)*25</f>
        <v>1180</v>
      </c>
      <c r="E8" s="47">
        <v>-10620</v>
      </c>
      <c r="F8" s="48"/>
    </row>
    <row r="9" spans="1:7">
      <c r="A9" s="49" t="s">
        <v>70</v>
      </c>
      <c r="B9" s="50"/>
      <c r="C9" s="51" t="s">
        <v>3</v>
      </c>
      <c r="D9" s="46">
        <f>SUM(D4:D8)</f>
        <v>-38820</v>
      </c>
      <c r="E9" s="46">
        <f>SUM(E4:E8)</f>
        <v>-88495</v>
      </c>
      <c r="F9" s="52"/>
    </row>
    <row r="10" spans="1:7" ht="13.8">
      <c r="A10" s="53"/>
      <c r="B10" s="54"/>
      <c r="C10" s="53"/>
      <c r="D10" s="53"/>
      <c r="E10" s="55"/>
      <c r="F10" s="56"/>
    </row>
    <row r="11" spans="1:7" ht="13.5" customHeight="1">
      <c r="A11" s="127" t="s">
        <v>71</v>
      </c>
      <c r="B11" s="127"/>
      <c r="C11" s="127"/>
      <c r="D11" s="127"/>
      <c r="E11" s="127"/>
      <c r="F11" s="127"/>
    </row>
    <row r="12" spans="1:7" ht="13.5" customHeight="1">
      <c r="A12" s="53" t="s">
        <v>70</v>
      </c>
      <c r="B12" s="54"/>
      <c r="C12" s="57"/>
      <c r="D12" s="57"/>
      <c r="E12" s="57"/>
      <c r="F12" s="57"/>
    </row>
    <row r="13" spans="1:7" ht="24" customHeight="1">
      <c r="A13" s="128" t="s">
        <v>72</v>
      </c>
      <c r="B13" s="128"/>
      <c r="C13" s="128"/>
      <c r="D13" s="128"/>
      <c r="E13" s="128"/>
      <c r="F13" s="128"/>
    </row>
    <row r="14" spans="1:7">
      <c r="A14" s="58"/>
      <c r="B14" s="57"/>
      <c r="C14" s="57"/>
      <c r="D14" s="57"/>
      <c r="E14" s="58"/>
      <c r="F14" s="58"/>
    </row>
    <row r="15" spans="1:7">
      <c r="A15" s="59"/>
      <c r="B15" s="60"/>
      <c r="C15" s="60"/>
      <c r="D15" s="60"/>
      <c r="E15" s="61"/>
      <c r="F15" s="61"/>
    </row>
    <row r="19" spans="1:6">
      <c r="A19" s="59"/>
      <c r="B19" s="60"/>
      <c r="C19" s="60"/>
      <c r="D19" s="60"/>
      <c r="E19" s="61"/>
      <c r="F19" s="61"/>
    </row>
    <row r="20" spans="1:6">
      <c r="B20" s="62"/>
      <c r="C20" s="62"/>
      <c r="D20" s="62"/>
      <c r="E20" s="63"/>
      <c r="F20" s="63"/>
    </row>
    <row r="21" spans="1:6">
      <c r="B21" s="64"/>
      <c r="C21" s="64"/>
      <c r="D21" s="64"/>
    </row>
    <row r="22" spans="1:6">
      <c r="A22" s="65"/>
      <c r="B22" s="65"/>
      <c r="C22" s="65"/>
      <c r="D22" s="65"/>
      <c r="E22" s="66"/>
      <c r="F22" s="66"/>
    </row>
    <row r="24" spans="1:6">
      <c r="A24" s="65"/>
      <c r="B24" s="65"/>
      <c r="C24" s="65"/>
      <c r="D24" s="65"/>
      <c r="E24" s="66"/>
      <c r="F24" s="66"/>
    </row>
    <row r="25" spans="1:6">
      <c r="A25" s="65"/>
      <c r="B25" s="65"/>
      <c r="C25" s="65"/>
      <c r="D25" s="65"/>
      <c r="E25" s="66"/>
      <c r="F25" s="66"/>
    </row>
    <row r="26" spans="1:6">
      <c r="A26" s="65"/>
      <c r="B26" s="65"/>
      <c r="C26" s="65"/>
      <c r="D26" s="65"/>
      <c r="E26" s="66"/>
      <c r="F26" s="66"/>
    </row>
    <row r="27" spans="1:6">
      <c r="A27" s="65"/>
    </row>
    <row r="28" spans="1:6">
      <c r="A28" s="65"/>
    </row>
    <row r="29" spans="1:6">
      <c r="A29" s="65"/>
      <c r="B29" s="62"/>
      <c r="C29" s="62"/>
      <c r="D29" s="62"/>
      <c r="E29" s="63"/>
      <c r="F29" s="63"/>
    </row>
    <row r="30" spans="1:6">
      <c r="A30" s="65"/>
    </row>
    <row r="31" spans="1:6">
      <c r="A31" s="65"/>
      <c r="B31" s="62"/>
      <c r="C31" s="62"/>
      <c r="D31" s="62"/>
      <c r="E31" s="63"/>
      <c r="F31" s="63"/>
    </row>
    <row r="32" spans="1:6">
      <c r="A32" s="65"/>
    </row>
    <row r="33" spans="1:6">
      <c r="A33" s="65"/>
      <c r="B33" s="62"/>
      <c r="C33" s="62"/>
      <c r="D33" s="62"/>
      <c r="E33" s="63"/>
      <c r="F33" s="63"/>
    </row>
    <row r="34" spans="1:6">
      <c r="A34" s="65"/>
    </row>
    <row r="35" spans="1:6">
      <c r="A35" s="65"/>
      <c r="B35" s="62"/>
      <c r="C35" s="62"/>
      <c r="D35" s="62"/>
      <c r="E35" s="63"/>
      <c r="F35" s="63"/>
    </row>
    <row r="36" spans="1:6">
      <c r="A36" s="65"/>
    </row>
    <row r="37" spans="1:6">
      <c r="A37" s="65"/>
    </row>
    <row r="38" spans="1:6">
      <c r="A38" s="65"/>
      <c r="B38" s="62"/>
      <c r="C38" s="62"/>
      <c r="D38" s="62"/>
      <c r="E38" s="63"/>
      <c r="F38" s="63"/>
    </row>
    <row r="39" spans="1:6">
      <c r="A39" s="65"/>
    </row>
    <row r="40" spans="1:6">
      <c r="A40" s="65"/>
    </row>
    <row r="41" spans="1:6">
      <c r="A41" s="65"/>
    </row>
    <row r="42" spans="1:6">
      <c r="A42" s="65"/>
      <c r="B42" s="62"/>
      <c r="C42" s="62"/>
      <c r="D42" s="62"/>
      <c r="E42" s="63"/>
      <c r="F42" s="63"/>
    </row>
    <row r="43" spans="1:6">
      <c r="A43" s="65"/>
    </row>
    <row r="44" spans="1:6">
      <c r="A44" s="65"/>
      <c r="B44" s="62"/>
      <c r="C44" s="62"/>
      <c r="D44" s="62"/>
      <c r="E44" s="63"/>
      <c r="F44" s="63"/>
    </row>
    <row r="45" spans="1:6">
      <c r="A45" s="65"/>
    </row>
    <row r="46" spans="1:6">
      <c r="A46" s="65"/>
    </row>
    <row r="47" spans="1:6">
      <c r="A47" s="65"/>
    </row>
  </sheetData>
  <sheetProtection algorithmName="SHA-512" hashValue="KWKwyrjBZgAk9wktf0UpxKN4pvAy7K6RXcYxebOQzGrcrb38xzl8LUvRkClmdCJEm7ASHqmRJBWvT9ihphemdA==" saltValue="TgB/dWONJhQMVOvOJGzR8g==" spinCount="100000" sheet="1" selectLockedCells="1"/>
  <mergeCells count="4">
    <mergeCell ref="A1:B1"/>
    <mergeCell ref="C1:F1"/>
    <mergeCell ref="A11:F11"/>
    <mergeCell ref="A13:F13"/>
  </mergeCells>
  <phoneticPr fontId="27" type="noConversion"/>
  <dataValidations count="2">
    <dataValidation type="decimal" allowBlank="1" showInputMessage="1" showErrorMessage="1" error="Uw opgave voldoet niet aan eis E-2.34" sqref="C4">
      <formula1>0</formula1>
      <formula2>40</formula2>
    </dataValidation>
    <dataValidation type="decimal" allowBlank="1" showInputMessage="1" showErrorMessage="1" sqref="C8">
      <formula1>0.1</formula1>
      <formula2>1</formula2>
    </dataValidation>
  </dataValidations>
  <pageMargins left="0.70866141732283472" right="0.70866141732283472" top="0.74803149606299213" bottom="0.74803149606299213" header="0.31496062992125984" footer="0.31496062992125984"/>
  <pageSetup paperSize="9" scale="48" fitToHeight="0" orientation="landscape" r:id="rId1"/>
  <headerFooter>
    <oddHeader>&amp;L&amp;"Century Gothic,Vet"&amp;14&amp;F&amp;R&amp;"Century Gothic,Vet"&amp;14&amp;A</oddHeader>
    <oddFooter xml:space="preserve">&amp;L&amp;"Century Gothic,Standaard"&amp;8&amp;F
Afdrukdatum: &amp;D
Pagina &amp;P van &amp;N&amp;R&amp;"Century Gothic,Vet"United Quality&amp;12
&amp;"Century Gothic,Cursief"&amp;8Advies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theme="5"/>
    <pageSetUpPr fitToPage="1"/>
  </sheetPr>
  <dimension ref="A1:G44"/>
  <sheetViews>
    <sheetView showGridLines="0" tabSelected="1" zoomScale="85" zoomScaleNormal="85" workbookViewId="0">
      <selection activeCell="G10" sqref="G10"/>
    </sheetView>
  </sheetViews>
  <sheetFormatPr defaultColWidth="8.88671875" defaultRowHeight="13.2"/>
  <cols>
    <col min="1" max="1" width="9.33203125" style="73" customWidth="1"/>
    <col min="2" max="2" width="48.88671875" style="73" customWidth="1"/>
    <col min="3" max="6" width="32.6640625" style="113" customWidth="1"/>
    <col min="7" max="7" width="41.33203125" style="73" customWidth="1"/>
    <col min="8" max="16384" width="8.88671875" style="73"/>
  </cols>
  <sheetData>
    <row r="1" spans="1:6" ht="30" customHeight="1" thickBot="1">
      <c r="A1" s="145" t="s">
        <v>54</v>
      </c>
      <c r="B1" s="146"/>
      <c r="C1" s="146"/>
      <c r="D1" s="146"/>
      <c r="E1" s="71"/>
      <c r="F1" s="72"/>
    </row>
    <row r="2" spans="1:6" ht="24" customHeight="1">
      <c r="A2" s="74" t="s">
        <v>44</v>
      </c>
      <c r="B2" s="144" t="s">
        <v>32</v>
      </c>
      <c r="C2" s="144"/>
      <c r="D2" s="144"/>
      <c r="E2" s="144"/>
      <c r="F2" s="75"/>
    </row>
    <row r="3" spans="1:6">
      <c r="A3" s="76" t="s">
        <v>4</v>
      </c>
      <c r="B3" s="77" t="s">
        <v>2</v>
      </c>
      <c r="C3" s="78" t="s">
        <v>5</v>
      </c>
      <c r="D3" s="78" t="s">
        <v>14</v>
      </c>
      <c r="E3" s="78" t="s">
        <v>15</v>
      </c>
      <c r="F3" s="79" t="s">
        <v>3</v>
      </c>
    </row>
    <row r="4" spans="1:6" ht="26.4">
      <c r="A4" s="80" t="s">
        <v>6</v>
      </c>
      <c r="B4" s="81" t="s">
        <v>27</v>
      </c>
      <c r="C4" s="82" t="s">
        <v>7</v>
      </c>
      <c r="D4" s="116"/>
      <c r="E4" s="83">
        <v>472</v>
      </c>
      <c r="F4" s="84">
        <f>D4*E4</f>
        <v>0</v>
      </c>
    </row>
    <row r="5" spans="1:6" ht="57" customHeight="1">
      <c r="A5" s="80" t="s">
        <v>8</v>
      </c>
      <c r="B5" s="81" t="s">
        <v>37</v>
      </c>
      <c r="C5" s="82" t="s">
        <v>7</v>
      </c>
      <c r="D5" s="116"/>
      <c r="E5" s="83">
        <v>472</v>
      </c>
      <c r="F5" s="84">
        <f>D5*E5</f>
        <v>0</v>
      </c>
    </row>
    <row r="6" spans="1:6" ht="57" customHeight="1" thickBot="1">
      <c r="A6" s="85"/>
      <c r="B6" s="86" t="s">
        <v>46</v>
      </c>
      <c r="C6" s="87" t="s">
        <v>7</v>
      </c>
      <c r="D6" s="88">
        <v>39.229999999999997</v>
      </c>
      <c r="E6" s="89">
        <f>1-'1. Kwal. gunningscriteria P1'!C8</f>
        <v>1</v>
      </c>
      <c r="F6" s="90">
        <f>(E6*E5)*D6</f>
        <v>18516.559999999998</v>
      </c>
    </row>
    <row r="7" spans="1:6" ht="3" customHeight="1" thickBot="1">
      <c r="B7" s="91"/>
      <c r="C7" s="92"/>
      <c r="D7" s="93"/>
      <c r="E7" s="94"/>
      <c r="F7" s="93"/>
    </row>
    <row r="8" spans="1:6" ht="25.8" thickBot="1">
      <c r="B8" s="91"/>
      <c r="C8" s="95" t="s">
        <v>48</v>
      </c>
      <c r="D8" s="96">
        <f>SUM(D4:D5)+(E6*D6)</f>
        <v>39.229999999999997</v>
      </c>
      <c r="E8" s="97" t="s">
        <v>33</v>
      </c>
      <c r="F8" s="98">
        <f>SUM(F4:F6)</f>
        <v>18516.559999999998</v>
      </c>
    </row>
    <row r="9" spans="1:6" ht="13.8" thickBot="1">
      <c r="B9" s="91"/>
      <c r="C9" s="92"/>
      <c r="D9" s="93"/>
      <c r="E9" s="94"/>
      <c r="F9" s="93"/>
    </row>
    <row r="10" spans="1:6" ht="24" customHeight="1">
      <c r="A10" s="74" t="s">
        <v>45</v>
      </c>
      <c r="B10" s="144" t="s">
        <v>34</v>
      </c>
      <c r="C10" s="144"/>
      <c r="D10" s="144"/>
      <c r="E10" s="144"/>
      <c r="F10" s="75"/>
    </row>
    <row r="11" spans="1:6">
      <c r="A11" s="76" t="s">
        <v>4</v>
      </c>
      <c r="B11" s="77" t="s">
        <v>2</v>
      </c>
      <c r="C11" s="78" t="s">
        <v>5</v>
      </c>
      <c r="D11" s="78" t="s">
        <v>14</v>
      </c>
      <c r="E11" s="78" t="s">
        <v>15</v>
      </c>
      <c r="F11" s="79" t="s">
        <v>3</v>
      </c>
    </row>
    <row r="12" spans="1:6" ht="26.4">
      <c r="A12" s="80" t="s">
        <v>28</v>
      </c>
      <c r="B12" s="81" t="s">
        <v>35</v>
      </c>
      <c r="C12" s="82" t="s">
        <v>7</v>
      </c>
      <c r="D12" s="116"/>
      <c r="E12" s="83">
        <v>1515</v>
      </c>
      <c r="F12" s="84">
        <f>D12*E12</f>
        <v>0</v>
      </c>
    </row>
    <row r="13" spans="1:6" ht="26.4">
      <c r="A13" s="80" t="s">
        <v>29</v>
      </c>
      <c r="B13" s="81" t="s">
        <v>38</v>
      </c>
      <c r="C13" s="82" t="s">
        <v>7</v>
      </c>
      <c r="D13" s="116"/>
      <c r="E13" s="83">
        <v>1515</v>
      </c>
      <c r="F13" s="84">
        <f>D13*E13</f>
        <v>0</v>
      </c>
    </row>
    <row r="14" spans="1:6" ht="53.4" thickBot="1">
      <c r="A14" s="85" t="s">
        <v>24</v>
      </c>
      <c r="B14" s="86" t="s">
        <v>49</v>
      </c>
      <c r="C14" s="87" t="s">
        <v>7</v>
      </c>
      <c r="D14" s="99">
        <v>39.229999999999997</v>
      </c>
      <c r="E14" s="100">
        <f>1-'1. Kwal. gunningscriteria P1'!C7</f>
        <v>1</v>
      </c>
      <c r="F14" s="101">
        <f>(E14*E13)*D14</f>
        <v>59433.45</v>
      </c>
    </row>
    <row r="15" spans="1:6" ht="3" customHeight="1" thickBot="1">
      <c r="B15" s="91"/>
      <c r="C15" s="102"/>
      <c r="D15" s="103"/>
      <c r="E15" s="103"/>
      <c r="F15" s="103"/>
    </row>
    <row r="16" spans="1:6" ht="25.8" thickBot="1">
      <c r="B16" s="91"/>
      <c r="C16" s="95" t="s">
        <v>47</v>
      </c>
      <c r="D16" s="96">
        <f>SUM(D12:D14)</f>
        <v>39.229999999999997</v>
      </c>
      <c r="E16" s="97" t="s">
        <v>36</v>
      </c>
      <c r="F16" s="98">
        <f>F12+F13+F14</f>
        <v>59433.45</v>
      </c>
    </row>
    <row r="17" spans="1:6">
      <c r="B17" s="91"/>
      <c r="C17" s="102"/>
      <c r="D17" s="103"/>
      <c r="E17" s="103"/>
      <c r="F17" s="103"/>
    </row>
    <row r="18" spans="1:6" ht="3" customHeight="1">
      <c r="B18" s="91"/>
      <c r="C18" s="102"/>
      <c r="D18" s="103"/>
      <c r="E18" s="103"/>
      <c r="F18" s="103"/>
    </row>
    <row r="19" spans="1:6" ht="13.8" thickBot="1">
      <c r="B19" s="91"/>
      <c r="C19" s="102"/>
      <c r="D19" s="103"/>
      <c r="E19" s="103"/>
      <c r="F19" s="103"/>
    </row>
    <row r="20" spans="1:6" ht="26.4" customHeight="1" thickBot="1">
      <c r="B20" s="91"/>
      <c r="C20" s="102"/>
      <c r="D20" s="103"/>
      <c r="E20" s="95" t="s">
        <v>40</v>
      </c>
      <c r="F20" s="104">
        <f>F8+F16</f>
        <v>77950.009999999995</v>
      </c>
    </row>
    <row r="21" spans="1:6" ht="13.8" thickBot="1">
      <c r="B21" s="91"/>
      <c r="C21" s="102"/>
      <c r="D21" s="103"/>
      <c r="E21" s="103"/>
      <c r="F21" s="103"/>
    </row>
    <row r="22" spans="1:6">
      <c r="A22" s="105"/>
      <c r="B22" s="106" t="s">
        <v>42</v>
      </c>
      <c r="C22" s="107"/>
      <c r="D22" s="107"/>
      <c r="E22" s="107"/>
      <c r="F22" s="75"/>
    </row>
    <row r="23" spans="1:6">
      <c r="A23" s="76" t="s">
        <v>4</v>
      </c>
      <c r="B23" s="77" t="s">
        <v>9</v>
      </c>
      <c r="C23" s="78" t="s">
        <v>23</v>
      </c>
      <c r="D23" s="78" t="s">
        <v>10</v>
      </c>
      <c r="E23" s="78" t="s">
        <v>30</v>
      </c>
      <c r="F23" s="79" t="s">
        <v>11</v>
      </c>
    </row>
    <row r="24" spans="1:6">
      <c r="A24" s="80" t="s">
        <v>25</v>
      </c>
      <c r="B24" s="117"/>
      <c r="C24" s="118"/>
      <c r="D24" s="119"/>
      <c r="E24" s="119"/>
      <c r="F24" s="120"/>
    </row>
    <row r="25" spans="1:6">
      <c r="A25" s="80" t="s">
        <v>26</v>
      </c>
      <c r="B25" s="117"/>
      <c r="C25" s="118"/>
      <c r="D25" s="119"/>
      <c r="E25" s="119"/>
      <c r="F25" s="120"/>
    </row>
    <row r="26" spans="1:6">
      <c r="A26" s="80" t="s">
        <v>31</v>
      </c>
      <c r="B26" s="117"/>
      <c r="C26" s="118"/>
      <c r="D26" s="119"/>
      <c r="E26" s="119"/>
      <c r="F26" s="120"/>
    </row>
    <row r="27" spans="1:6" ht="13.8" thickBot="1">
      <c r="A27" s="85" t="s">
        <v>39</v>
      </c>
      <c r="B27" s="121"/>
      <c r="C27" s="122"/>
      <c r="D27" s="123"/>
      <c r="E27" s="123"/>
      <c r="F27" s="124"/>
    </row>
    <row r="28" spans="1:6" ht="13.8" thickBot="1">
      <c r="B28" s="91"/>
      <c r="C28" s="102"/>
      <c r="D28" s="103"/>
      <c r="E28" s="103"/>
      <c r="F28" s="103"/>
    </row>
    <row r="29" spans="1:6">
      <c r="A29" s="105"/>
      <c r="B29" s="108" t="s">
        <v>12</v>
      </c>
      <c r="C29" s="107"/>
      <c r="D29" s="107"/>
      <c r="E29" s="107"/>
      <c r="F29" s="75"/>
    </row>
    <row r="30" spans="1:6">
      <c r="A30" s="76" t="s">
        <v>4</v>
      </c>
      <c r="B30" s="147" t="s">
        <v>13</v>
      </c>
      <c r="C30" s="147"/>
      <c r="D30" s="147"/>
      <c r="E30" s="147"/>
      <c r="F30" s="148"/>
    </row>
    <row r="31" spans="1:6">
      <c r="A31" s="109" t="s">
        <v>16</v>
      </c>
      <c r="B31" s="131" t="s">
        <v>51</v>
      </c>
      <c r="C31" s="131"/>
      <c r="D31" s="131"/>
      <c r="E31" s="131"/>
      <c r="F31" s="132"/>
    </row>
    <row r="32" spans="1:6">
      <c r="A32" s="110">
        <v>1</v>
      </c>
      <c r="B32" s="133" t="s">
        <v>84</v>
      </c>
      <c r="C32" s="133"/>
      <c r="D32" s="133"/>
      <c r="E32" s="133"/>
      <c r="F32" s="134"/>
    </row>
    <row r="33" spans="1:7" ht="39.6" customHeight="1">
      <c r="A33" s="110">
        <v>2</v>
      </c>
      <c r="B33" s="135" t="s">
        <v>85</v>
      </c>
      <c r="C33" s="135"/>
      <c r="D33" s="135"/>
      <c r="E33" s="135"/>
      <c r="F33" s="136"/>
    </row>
    <row r="34" spans="1:7" ht="30.6" customHeight="1">
      <c r="A34" s="110">
        <v>3</v>
      </c>
      <c r="B34" s="135" t="s">
        <v>91</v>
      </c>
      <c r="C34" s="135"/>
      <c r="D34" s="135"/>
      <c r="E34" s="135"/>
      <c r="F34" s="136"/>
      <c r="G34" s="111"/>
    </row>
    <row r="35" spans="1:7" ht="30.6" customHeight="1">
      <c r="A35" s="110">
        <v>4</v>
      </c>
      <c r="B35" s="135" t="s">
        <v>92</v>
      </c>
      <c r="C35" s="135"/>
      <c r="D35" s="135"/>
      <c r="E35" s="135"/>
      <c r="F35" s="136"/>
      <c r="G35" s="111"/>
    </row>
    <row r="36" spans="1:7">
      <c r="A36" s="110">
        <v>5</v>
      </c>
      <c r="B36" s="133" t="s">
        <v>41</v>
      </c>
      <c r="C36" s="133"/>
      <c r="D36" s="133"/>
      <c r="E36" s="133"/>
      <c r="F36" s="134"/>
    </row>
    <row r="37" spans="1:7">
      <c r="A37" s="110">
        <v>6</v>
      </c>
      <c r="B37" s="133" t="s">
        <v>22</v>
      </c>
      <c r="C37" s="133"/>
      <c r="D37" s="133"/>
      <c r="E37" s="133"/>
      <c r="F37" s="134"/>
    </row>
    <row r="38" spans="1:7" ht="13.8" thickBot="1">
      <c r="A38" s="112">
        <v>7</v>
      </c>
      <c r="B38" s="137" t="s">
        <v>21</v>
      </c>
      <c r="C38" s="137"/>
      <c r="D38" s="137"/>
      <c r="E38" s="137"/>
      <c r="F38" s="138"/>
    </row>
    <row r="40" spans="1:7">
      <c r="B40" s="139" t="s">
        <v>43</v>
      </c>
      <c r="C40" s="140"/>
      <c r="D40" s="141"/>
    </row>
    <row r="41" spans="1:7">
      <c r="B41" s="114" t="s">
        <v>17</v>
      </c>
      <c r="C41" s="142"/>
      <c r="D41" s="143"/>
    </row>
    <row r="42" spans="1:7">
      <c r="B42" s="114" t="s">
        <v>18</v>
      </c>
      <c r="C42" s="142"/>
      <c r="D42" s="143"/>
    </row>
    <row r="43" spans="1:7">
      <c r="B43" s="114" t="s">
        <v>19</v>
      </c>
      <c r="C43" s="142"/>
      <c r="D43" s="143"/>
    </row>
    <row r="44" spans="1:7" ht="36.6" customHeight="1" thickBot="1">
      <c r="B44" s="115" t="s">
        <v>20</v>
      </c>
      <c r="C44" s="129"/>
      <c r="D44" s="130"/>
    </row>
  </sheetData>
  <sheetProtection algorithmName="SHA-512" hashValue="COGtn2mjJGvugREpT7pQWV/eFHSRGJ0oUhUjMdEFR77cgsW/615I0A0xKayF52x2TNtAQ4KeAvC/15xq4KnnJg==" saltValue="JkwA+o7ykLAl1xQNm4v9oA==" spinCount="100000" sheet="1" objects="1" scenarios="1"/>
  <mergeCells count="17">
    <mergeCell ref="B2:E2"/>
    <mergeCell ref="B10:E10"/>
    <mergeCell ref="A1:D1"/>
    <mergeCell ref="B30:F30"/>
    <mergeCell ref="C44:D44"/>
    <mergeCell ref="B31:F31"/>
    <mergeCell ref="B32:F32"/>
    <mergeCell ref="B33:F33"/>
    <mergeCell ref="B36:F36"/>
    <mergeCell ref="B37:F37"/>
    <mergeCell ref="B38:F38"/>
    <mergeCell ref="B35:F35"/>
    <mergeCell ref="B40:D40"/>
    <mergeCell ref="C41:D41"/>
    <mergeCell ref="C42:D42"/>
    <mergeCell ref="B34:F34"/>
    <mergeCell ref="C43:D43"/>
  </mergeCells>
  <dataValidations count="2">
    <dataValidation operator="lessThanOrEqual" allowBlank="1" showInputMessage="1" showErrorMessage="1" sqref="B23:F28 B30:B37 B3:C9 E3:F9 D3:D7 D9 B11:F21"/>
    <dataValidation type="whole" operator="lessThanOrEqual" allowBlank="1" showInputMessage="1" showErrorMessage="1" sqref="D8">
      <formula1>205</formula1>
    </dataValidation>
  </dataValidations>
  <pageMargins left="0.7" right="0.7" top="0.75" bottom="0.75" header="0.3" footer="0.3"/>
  <pageSetup paperSize="9" scale="7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tabColor rgb="FFCCFFCC"/>
    <pageSetUpPr fitToPage="1"/>
  </sheetPr>
  <dimension ref="A1:R23"/>
  <sheetViews>
    <sheetView showGridLines="0" zoomScaleNormal="100" zoomScaleSheetLayoutView="90" workbookViewId="0">
      <selection sqref="A1:XFD1048576"/>
    </sheetView>
  </sheetViews>
  <sheetFormatPr defaultColWidth="8.88671875" defaultRowHeight="13.2"/>
  <cols>
    <col min="1" max="1" width="25.5546875" style="17" customWidth="1"/>
    <col min="2" max="2" width="37.6640625" style="16" customWidth="1"/>
    <col min="3" max="3" width="35.5546875" style="16" customWidth="1"/>
    <col min="4" max="16384" width="8.88671875" style="17"/>
  </cols>
  <sheetData>
    <row r="1" spans="1:18" ht="36" customHeight="1">
      <c r="A1" s="149" t="s">
        <v>79</v>
      </c>
      <c r="B1" s="150"/>
      <c r="C1" s="151"/>
    </row>
    <row r="2" spans="1:18" s="23" customFormat="1" ht="13.8">
      <c r="A2" s="20" t="s">
        <v>73</v>
      </c>
      <c r="B2" s="21" t="s">
        <v>2</v>
      </c>
      <c r="C2" s="22"/>
    </row>
    <row r="3" spans="1:18" s="1" customFormat="1" ht="25.5" customHeight="1">
      <c r="A3" s="24" t="s">
        <v>88</v>
      </c>
      <c r="B3" s="25" t="s">
        <v>74</v>
      </c>
      <c r="C3" s="26">
        <f>'1. Kwal. gunningscriteria P1'!D9</f>
        <v>-38820</v>
      </c>
      <c r="R3" s="13"/>
    </row>
    <row r="4" spans="1:18" s="1" customFormat="1" ht="26.25" customHeight="1">
      <c r="A4" s="24" t="s">
        <v>75</v>
      </c>
      <c r="B4" s="25" t="s">
        <v>76</v>
      </c>
      <c r="C4" s="26">
        <f>'2. Inschrijfprijs P1'!F20</f>
        <v>77950.009999999995</v>
      </c>
    </row>
    <row r="5" spans="1:18" ht="13.8" thickBot="1">
      <c r="A5" s="27"/>
      <c r="B5" s="17"/>
      <c r="C5" s="28"/>
    </row>
    <row r="6" spans="1:18" s="30" customFormat="1" ht="35.4" customHeight="1" thickBot="1">
      <c r="A6" s="152" t="s">
        <v>77</v>
      </c>
      <c r="B6" s="152"/>
      <c r="C6" s="29">
        <f>SUM(C3:C4)</f>
        <v>39130.009999999995</v>
      </c>
    </row>
    <row r="7" spans="1:18" ht="26.4" customHeight="1" thickBot="1">
      <c r="A7" s="31"/>
      <c r="B7" s="32"/>
      <c r="C7" s="19"/>
    </row>
    <row r="8" spans="1:18">
      <c r="B8" s="17"/>
      <c r="C8" s="17"/>
    </row>
    <row r="9" spans="1:18">
      <c r="B9" s="17"/>
      <c r="C9" s="17"/>
    </row>
    <row r="10" spans="1:18">
      <c r="B10" s="17"/>
      <c r="C10" s="17"/>
    </row>
    <row r="11" spans="1:18">
      <c r="B11" s="17"/>
      <c r="C11" s="17"/>
    </row>
    <row r="12" spans="1:18">
      <c r="B12" s="17"/>
      <c r="C12" s="17"/>
    </row>
    <row r="13" spans="1:18" ht="27.6" customHeight="1">
      <c r="B13" s="17"/>
      <c r="C13" s="17"/>
    </row>
    <row r="14" spans="1:18" ht="27.6" customHeight="1">
      <c r="B14" s="17"/>
      <c r="C14" s="17"/>
    </row>
    <row r="15" spans="1:18" ht="27.6" customHeight="1">
      <c r="B15" s="17"/>
      <c r="C15" s="17"/>
    </row>
    <row r="16" spans="1:18">
      <c r="B16" s="17"/>
      <c r="C16" s="17"/>
    </row>
    <row r="17" s="17" customFormat="1"/>
    <row r="18" s="17" customFormat="1"/>
    <row r="19" s="17" customFormat="1"/>
    <row r="20" s="17" customFormat="1"/>
    <row r="21" s="17" customFormat="1"/>
    <row r="22" s="17" customFormat="1"/>
    <row r="23" s="17" customFormat="1" ht="36.6" customHeight="1"/>
  </sheetData>
  <sheetProtection algorithmName="SHA-512" hashValue="xgIdRgXV9DpoYMUd2Po91K1fJcv8ep8077r4CofYJ6evV8r6Qr39PRSsCkPtNQKgVWobTUrigEmxneKpZxT5IQ==" saltValue="wQKWGyb95CikNv3DISx5sQ==" spinCount="100000" sheet="1" selectLockedCells="1" selectUnlockedCells="1"/>
  <mergeCells count="2">
    <mergeCell ref="A1:C1"/>
    <mergeCell ref="A6:B6"/>
  </mergeCells>
  <dataValidations count="1">
    <dataValidation operator="lessThanOrEqual" allowBlank="1" showInputMessage="1" showErrorMessage="1" sqref="C6 A6"/>
  </dataValidations>
  <pageMargins left="0.70866141732283472" right="0.70866141732283472" top="0.74803149606299213" bottom="0.74803149606299213" header="0.31496062992125984" footer="0.31496062992125984"/>
  <pageSetup paperSize="9" fitToHeight="0" orientation="landscape" r:id="rId1"/>
  <headerFooter>
    <oddHeader>&amp;L&amp;"Century Gothic,Vet"&amp;12&amp;F&amp;R&amp;"Century Gothic,Vet"&amp;12&amp;A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Rene Janssen</DisplayName>
        <AccountId>27</AccountId>
        <AccountType/>
      </UserInfo>
      <UserInfo>
        <DisplayName>Carine Mulder</DisplayName>
        <AccountId>3286</AccountId>
        <AccountType/>
      </UserInfo>
    </SharedWithUsers>
  </documentManagement>
</p:properties>
</file>

<file path=customXml/itemProps1.xml><?xml version="1.0" encoding="utf-8"?>
<ds:datastoreItem xmlns:ds="http://schemas.openxmlformats.org/officeDocument/2006/customXml" ds:itemID="{094EAEF5-DF6F-4D8A-AA81-895F6700BBEB}">
  <ds:schemaRefs>
    <ds:schemaRef ds:uri="http://schemas.microsoft.com/sharepoint/v3/contenttype/forms"/>
  </ds:schemaRefs>
</ds:datastoreItem>
</file>

<file path=customXml/itemProps2.xml><?xml version="1.0" encoding="utf-8"?>
<ds:datastoreItem xmlns:ds="http://schemas.openxmlformats.org/officeDocument/2006/customXml" ds:itemID="{9151745E-E15A-4F1C-B391-BCC949186C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922B9C-6DC0-47D4-8384-A34F94148488}">
  <ds:schemaRefs>
    <ds:schemaRef ds:uri="http://schemas.microsoft.com/office/2006/documentManagement/types"/>
    <ds:schemaRef ds:uri="40faa72d-7604-4f4d-a488-93cffb7df14f"/>
    <ds:schemaRef ds:uri="http://purl.org/dc/elements/1.1/"/>
    <ds:schemaRef ds:uri="http://schemas.microsoft.com/office/2006/metadata/properties"/>
    <ds:schemaRef ds:uri="http://schemas.microsoft.com/office/infopath/2007/PartnerControls"/>
    <ds:schemaRef ds:uri="b77e2b43-37d4-4532-953b-53983e0992e2"/>
    <ds:schemaRef ds:uri="http://purl.org/dc/terms/"/>
    <ds:schemaRef ds:uri="http://schemas.openxmlformats.org/package/2006/metadata/core-properties"/>
    <ds:schemaRef ds:uri="962d65e8-ec2e-4f08-b510-02888a857b6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T0 Voorblad</vt:lpstr>
      <vt:lpstr>1. Kwal. gunningscriteria P1</vt:lpstr>
      <vt:lpstr>2. Inschrijfprijs P1</vt:lpstr>
      <vt:lpstr>3. Fictieve inschrijfprijs P1</vt:lpstr>
      <vt:lpstr>'2. Inschrijfprijs P1'!Afdrukbereik</vt:lpstr>
      <vt:lpstr>'3. Fictieve inschrijfprijs P1'!Afdrukbereik</vt:lpstr>
      <vt:lpstr>'T0 Voorblad'!Afdrukbereik</vt:lpstr>
      <vt:lpstr>'1. Kwal. gunningscriteria P1'!Afdruktitels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Esmée Holtrop</cp:lastModifiedBy>
  <cp:lastPrinted>2019-08-08T12:32:59Z</cp:lastPrinted>
  <dcterms:created xsi:type="dcterms:W3CDTF">2019-01-23T09:30:55Z</dcterms:created>
  <dcterms:modified xsi:type="dcterms:W3CDTF">2024-09-24T13:18:03Z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11516400</vt:r8>
  </property>
  <property fmtid="{D5CDD505-2E9C-101B-9397-08002B2CF9AE}" pid="4" name="MediaServiceImageTags">
    <vt:lpwstr/>
  </property>
</Properties>
</file>