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drawings/drawing5.xml" ContentType="application/vnd.openxmlformats-officedocument.drawing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ww.samenwerkruimten.nl/teamsites/horizon/Documenten/02 Aanbesteding/05. Aanbestedingsdocumenten/0 - Bijlage 06 Prijsmodel/"/>
    </mc:Choice>
  </mc:AlternateContent>
  <xr:revisionPtr revIDLastSave="0" documentId="13_ncr:1_{9C99E309-9AAD-4766-BC80-13B0B9626C08}" xr6:coauthVersionLast="47" xr6:coauthVersionMax="47" xr10:uidLastSave="{00000000-0000-0000-0000-000000000000}"/>
  <bookViews>
    <workbookView xWindow="780" yWindow="780" windowWidth="28800" windowHeight="15435" activeTab="2" xr2:uid="{7AF65D03-504B-9845-9DA1-A3A1E768DCB2}"/>
  </bookViews>
  <sheets>
    <sheet name="Voorblad" sheetId="2" r:id="rId1"/>
    <sheet name="Invulinstructie" sheetId="3" r:id="rId2"/>
    <sheet name="Overzicht " sheetId="11" r:id="rId3"/>
    <sheet name="Implementatie" sheetId="4" r:id="rId4"/>
    <sheet name="Beheerdiensten" sheetId="1" r:id="rId5"/>
    <sheet name="Project inzet" sheetId="10" r:id="rId6"/>
    <sheet name="Standaard tarieven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0" l="1"/>
  <c r="M73" i="10"/>
  <c r="M72" i="10"/>
  <c r="M71" i="10"/>
  <c r="I73" i="10"/>
  <c r="I72" i="10"/>
  <c r="I71" i="10"/>
  <c r="M70" i="10"/>
  <c r="I70" i="10"/>
  <c r="J70" i="10" s="1"/>
  <c r="I68" i="10"/>
  <c r="L22" i="10"/>
  <c r="N22" i="10" s="1"/>
  <c r="H22" i="10"/>
  <c r="J22" i="10" s="1"/>
  <c r="L21" i="10"/>
  <c r="N21" i="10" s="1"/>
  <c r="H21" i="10"/>
  <c r="J21" i="10" s="1"/>
  <c r="L67" i="10"/>
  <c r="L66" i="10"/>
  <c r="L65" i="10"/>
  <c r="L64" i="10"/>
  <c r="L63" i="10"/>
  <c r="L62" i="10"/>
  <c r="L61" i="10"/>
  <c r="L60" i="10"/>
  <c r="L59" i="10"/>
  <c r="L58" i="10"/>
  <c r="L57" i="10"/>
  <c r="L55" i="10"/>
  <c r="L54" i="10"/>
  <c r="L53" i="10"/>
  <c r="L52" i="10"/>
  <c r="L51" i="10"/>
  <c r="L50" i="10"/>
  <c r="L49" i="10"/>
  <c r="L48" i="10"/>
  <c r="L46" i="10"/>
  <c r="L45" i="10"/>
  <c r="L44" i="10"/>
  <c r="L43" i="10"/>
  <c r="L42" i="10"/>
  <c r="L41" i="10"/>
  <c r="L40" i="10"/>
  <c r="L39" i="10"/>
  <c r="L37" i="10"/>
  <c r="L36" i="10"/>
  <c r="L35" i="10"/>
  <c r="L34" i="10"/>
  <c r="L32" i="10"/>
  <c r="L31" i="10"/>
  <c r="L30" i="10"/>
  <c r="L29" i="10"/>
  <c r="L28" i="10"/>
  <c r="L27" i="10"/>
  <c r="L25" i="10"/>
  <c r="L8" i="10"/>
  <c r="L9" i="10"/>
  <c r="L11" i="10"/>
  <c r="L12" i="10"/>
  <c r="L13" i="10"/>
  <c r="L14" i="10"/>
  <c r="L15" i="10"/>
  <c r="L16" i="10"/>
  <c r="L17" i="10"/>
  <c r="L18" i="10"/>
  <c r="L19" i="10"/>
  <c r="L20" i="10"/>
  <c r="L23" i="10"/>
  <c r="L7" i="10"/>
  <c r="H62" i="10"/>
  <c r="J62" i="10" s="1"/>
  <c r="H63" i="10"/>
  <c r="J63" i="10" s="1"/>
  <c r="H50" i="10"/>
  <c r="J50" i="10" s="1"/>
  <c r="H48" i="10"/>
  <c r="J48" i="10" s="1"/>
  <c r="H41" i="10"/>
  <c r="J41" i="10" s="1"/>
  <c r="H40" i="10"/>
  <c r="J40" i="10" s="1"/>
  <c r="H39" i="10"/>
  <c r="J39" i="10" s="1"/>
  <c r="H25" i="10"/>
  <c r="J25" i="10" s="1"/>
  <c r="H14" i="10"/>
  <c r="J14" i="10" s="1"/>
  <c r="C2" i="10"/>
  <c r="M68" i="10"/>
  <c r="H67" i="10"/>
  <c r="J67" i="10" s="1"/>
  <c r="N67" i="10" s="1"/>
  <c r="H66" i="10"/>
  <c r="J66" i="10" s="1"/>
  <c r="H65" i="10"/>
  <c r="J65" i="10" s="1"/>
  <c r="H64" i="10"/>
  <c r="J64" i="10" s="1"/>
  <c r="N64" i="10" s="1"/>
  <c r="H61" i="10"/>
  <c r="J61" i="10" s="1"/>
  <c r="H60" i="10"/>
  <c r="J60" i="10" s="1"/>
  <c r="H59" i="10"/>
  <c r="J59" i="10" s="1"/>
  <c r="H58" i="10"/>
  <c r="J58" i="10" s="1"/>
  <c r="H57" i="10"/>
  <c r="J57" i="10" s="1"/>
  <c r="H55" i="10"/>
  <c r="J55" i="10" s="1"/>
  <c r="N55" i="10" s="1"/>
  <c r="H54" i="10"/>
  <c r="J54" i="10" s="1"/>
  <c r="N54" i="10" s="1"/>
  <c r="H53" i="10"/>
  <c r="J53" i="10" s="1"/>
  <c r="N53" i="10" s="1"/>
  <c r="H52" i="10"/>
  <c r="J52" i="10" s="1"/>
  <c r="H51" i="10"/>
  <c r="J51" i="10" s="1"/>
  <c r="H49" i="10"/>
  <c r="J49" i="10" s="1"/>
  <c r="H46" i="10"/>
  <c r="J46" i="10" s="1"/>
  <c r="H45" i="10"/>
  <c r="J45" i="10" s="1"/>
  <c r="N45" i="10" s="1"/>
  <c r="H44" i="10"/>
  <c r="J44" i="10" s="1"/>
  <c r="N44" i="10" s="1"/>
  <c r="H37" i="10"/>
  <c r="J37" i="10" s="1"/>
  <c r="N37" i="10" s="1"/>
  <c r="H36" i="10"/>
  <c r="J36" i="10" s="1"/>
  <c r="N36" i="10" s="1"/>
  <c r="H35" i="10"/>
  <c r="J35" i="10" s="1"/>
  <c r="H34" i="10"/>
  <c r="J34" i="10" s="1"/>
  <c r="H32" i="10"/>
  <c r="J32" i="10" s="1"/>
  <c r="N32" i="10" s="1"/>
  <c r="H31" i="10"/>
  <c r="J31" i="10" s="1"/>
  <c r="H30" i="10"/>
  <c r="J30" i="10" s="1"/>
  <c r="N30" i="10" s="1"/>
  <c r="H29" i="10"/>
  <c r="J29" i="10" s="1"/>
  <c r="N29" i="10" s="1"/>
  <c r="H28" i="10"/>
  <c r="J28" i="10" s="1"/>
  <c r="N28" i="10" s="1"/>
  <c r="H27" i="10"/>
  <c r="J27" i="10" s="1"/>
  <c r="N27" i="10" s="1"/>
  <c r="H26" i="10"/>
  <c r="J26" i="10" s="1"/>
  <c r="N26" i="10" s="1"/>
  <c r="H23" i="10"/>
  <c r="J23" i="10" s="1"/>
  <c r="H20" i="10"/>
  <c r="J20" i="10" s="1"/>
  <c r="H19" i="10"/>
  <c r="J19" i="10" s="1"/>
  <c r="H18" i="10"/>
  <c r="J18" i="10" s="1"/>
  <c r="N18" i="10" s="1"/>
  <c r="H17" i="10"/>
  <c r="J17" i="10" s="1"/>
  <c r="N17" i="10" s="1"/>
  <c r="H16" i="10"/>
  <c r="J16" i="10" s="1"/>
  <c r="H15" i="10"/>
  <c r="J15" i="10" s="1"/>
  <c r="H13" i="10"/>
  <c r="J13" i="10" s="1"/>
  <c r="H12" i="10"/>
  <c r="J12" i="10" s="1"/>
  <c r="H11" i="10"/>
  <c r="J11" i="10" s="1"/>
  <c r="H10" i="10"/>
  <c r="J10" i="10" s="1"/>
  <c r="H9" i="10"/>
  <c r="J9" i="10" s="1"/>
  <c r="N9" i="10" s="1"/>
  <c r="H8" i="10"/>
  <c r="J8" i="10" s="1"/>
  <c r="H7" i="10"/>
  <c r="J7" i="10" s="1"/>
  <c r="N35" i="10" l="1"/>
  <c r="N66" i="10"/>
  <c r="N61" i="10"/>
  <c r="N59" i="10"/>
  <c r="N10" i="10"/>
  <c r="N58" i="10"/>
  <c r="N52" i="10"/>
  <c r="N16" i="10"/>
  <c r="N65" i="10"/>
  <c r="N8" i="10"/>
  <c r="N46" i="10"/>
  <c r="N51" i="10"/>
  <c r="N25" i="10"/>
  <c r="N60" i="10"/>
  <c r="J68" i="10"/>
  <c r="N57" i="10"/>
  <c r="N48" i="10"/>
  <c r="N73" i="10"/>
  <c r="N72" i="10"/>
  <c r="N50" i="10"/>
  <c r="N62" i="10"/>
  <c r="N63" i="10"/>
  <c r="N49" i="10"/>
  <c r="N39" i="10"/>
  <c r="N40" i="10"/>
  <c r="N41" i="10"/>
  <c r="N34" i="10"/>
  <c r="N31" i="10"/>
  <c r="N13" i="10"/>
  <c r="N15" i="10"/>
  <c r="N19" i="10"/>
  <c r="N11" i="10"/>
  <c r="N20" i="10"/>
  <c r="N12" i="10"/>
  <c r="N23" i="10"/>
  <c r="N14" i="10"/>
  <c r="H42" i="10"/>
  <c r="J42" i="10" s="1"/>
  <c r="N42" i="10" s="1"/>
  <c r="H43" i="10"/>
  <c r="J43" i="10" s="1"/>
  <c r="N43" i="10" s="1"/>
  <c r="J71" i="10"/>
  <c r="N71" i="10"/>
  <c r="N70" i="10"/>
  <c r="J72" i="10"/>
  <c r="N7" i="10"/>
  <c r="J73" i="10"/>
  <c r="N68" i="10" l="1"/>
  <c r="O68" i="10" s="1"/>
  <c r="G22" i="11" l="1"/>
  <c r="F22" i="11"/>
  <c r="E22" i="11"/>
  <c r="C22" i="11"/>
  <c r="D22" i="11"/>
  <c r="B2" i="7"/>
  <c r="C2" i="4"/>
  <c r="AG23" i="4"/>
  <c r="AI23" i="4" s="1"/>
  <c r="AA23" i="4"/>
  <c r="AC23" i="4" s="1"/>
  <c r="U23" i="4"/>
  <c r="W23" i="4" s="1"/>
  <c r="O23" i="4"/>
  <c r="Q23" i="4" s="1"/>
  <c r="I23" i="4"/>
  <c r="K23" i="4" s="1"/>
  <c r="AG22" i="4"/>
  <c r="AI22" i="4" s="1"/>
  <c r="AA22" i="4"/>
  <c r="AC22" i="4" s="1"/>
  <c r="U22" i="4"/>
  <c r="W22" i="4" s="1"/>
  <c r="O22" i="4"/>
  <c r="Q22" i="4" s="1"/>
  <c r="I22" i="4"/>
  <c r="K22" i="4" s="1"/>
  <c r="AG21" i="4"/>
  <c r="AI21" i="4" s="1"/>
  <c r="AA21" i="4"/>
  <c r="AC21" i="4" s="1"/>
  <c r="U21" i="4"/>
  <c r="W21" i="4" s="1"/>
  <c r="O21" i="4"/>
  <c r="Q21" i="4" s="1"/>
  <c r="I21" i="4"/>
  <c r="K21" i="4" s="1"/>
  <c r="AG20" i="4"/>
  <c r="AI20" i="4" s="1"/>
  <c r="AA20" i="4"/>
  <c r="AC20" i="4" s="1"/>
  <c r="U20" i="4"/>
  <c r="W20" i="4" s="1"/>
  <c r="O20" i="4"/>
  <c r="Q20" i="4" s="1"/>
  <c r="I20" i="4"/>
  <c r="K20" i="4" s="1"/>
  <c r="AG19" i="4"/>
  <c r="AI19" i="4" s="1"/>
  <c r="AA19" i="4"/>
  <c r="AC19" i="4" s="1"/>
  <c r="U19" i="4"/>
  <c r="W19" i="4" s="1"/>
  <c r="O19" i="4"/>
  <c r="Q19" i="4" s="1"/>
  <c r="I19" i="4"/>
  <c r="K19" i="4" s="1"/>
  <c r="AG18" i="4"/>
  <c r="AI18" i="4" s="1"/>
  <c r="AA18" i="4"/>
  <c r="AC18" i="4" s="1"/>
  <c r="U18" i="4"/>
  <c r="W18" i="4" s="1"/>
  <c r="O18" i="4"/>
  <c r="Q18" i="4" s="1"/>
  <c r="I18" i="4"/>
  <c r="K18" i="4" s="1"/>
  <c r="AG17" i="4"/>
  <c r="AI17" i="4" s="1"/>
  <c r="AA17" i="4"/>
  <c r="AC17" i="4" s="1"/>
  <c r="U17" i="4"/>
  <c r="W17" i="4" s="1"/>
  <c r="O17" i="4"/>
  <c r="Q17" i="4" s="1"/>
  <c r="I17" i="4"/>
  <c r="K17" i="4" s="1"/>
  <c r="AG16" i="4"/>
  <c r="AI16" i="4" s="1"/>
  <c r="AA16" i="4"/>
  <c r="AC16" i="4" s="1"/>
  <c r="U16" i="4"/>
  <c r="W16" i="4" s="1"/>
  <c r="O16" i="4"/>
  <c r="Q16" i="4" s="1"/>
  <c r="I16" i="4"/>
  <c r="K16" i="4" s="1"/>
  <c r="AG15" i="4"/>
  <c r="AI15" i="4" s="1"/>
  <c r="AA15" i="4"/>
  <c r="AC15" i="4" s="1"/>
  <c r="U15" i="4"/>
  <c r="W15" i="4" s="1"/>
  <c r="O15" i="4"/>
  <c r="Q15" i="4" s="1"/>
  <c r="I15" i="4"/>
  <c r="K15" i="4" s="1"/>
  <c r="AG14" i="4"/>
  <c r="AI14" i="4" s="1"/>
  <c r="AA14" i="4"/>
  <c r="AC14" i="4" s="1"/>
  <c r="U14" i="4"/>
  <c r="W14" i="4" s="1"/>
  <c r="O14" i="4"/>
  <c r="Q14" i="4" s="1"/>
  <c r="I14" i="4"/>
  <c r="K14" i="4" s="1"/>
  <c r="AG13" i="4"/>
  <c r="AI13" i="4" s="1"/>
  <c r="AA13" i="4"/>
  <c r="AC13" i="4" s="1"/>
  <c r="U13" i="4"/>
  <c r="W13" i="4" s="1"/>
  <c r="O13" i="4"/>
  <c r="Q13" i="4" s="1"/>
  <c r="I13" i="4"/>
  <c r="K13" i="4" s="1"/>
  <c r="AG12" i="4"/>
  <c r="AI12" i="4" s="1"/>
  <c r="AA12" i="4"/>
  <c r="AC12" i="4" s="1"/>
  <c r="U12" i="4"/>
  <c r="W12" i="4" s="1"/>
  <c r="O12" i="4"/>
  <c r="Q12" i="4" s="1"/>
  <c r="I12" i="4"/>
  <c r="K12" i="4" s="1"/>
  <c r="AG11" i="4"/>
  <c r="AI11" i="4" s="1"/>
  <c r="AA11" i="4"/>
  <c r="AC11" i="4" s="1"/>
  <c r="U11" i="4"/>
  <c r="W11" i="4" s="1"/>
  <c r="O11" i="4"/>
  <c r="Q11" i="4" s="1"/>
  <c r="I11" i="4"/>
  <c r="K11" i="4" s="1"/>
  <c r="AG10" i="4"/>
  <c r="AI10" i="4" s="1"/>
  <c r="AA10" i="4"/>
  <c r="AC10" i="4" s="1"/>
  <c r="U10" i="4"/>
  <c r="W10" i="4" s="1"/>
  <c r="O10" i="4"/>
  <c r="Q10" i="4" s="1"/>
  <c r="I10" i="4"/>
  <c r="K10" i="4" s="1"/>
  <c r="AG9" i="4"/>
  <c r="AI9" i="4" s="1"/>
  <c r="AA9" i="4"/>
  <c r="AC9" i="4" s="1"/>
  <c r="U9" i="4"/>
  <c r="W9" i="4" s="1"/>
  <c r="O9" i="4"/>
  <c r="Q9" i="4" s="1"/>
  <c r="I9" i="4"/>
  <c r="K9" i="4" s="1"/>
  <c r="AG8" i="4"/>
  <c r="AI8" i="4" s="1"/>
  <c r="AA8" i="4"/>
  <c r="AC8" i="4" s="1"/>
  <c r="U8" i="4"/>
  <c r="W8" i="4" s="1"/>
  <c r="O8" i="4"/>
  <c r="Q8" i="4" s="1"/>
  <c r="I8" i="4"/>
  <c r="K8" i="4" s="1"/>
  <c r="J10" i="1"/>
  <c r="L10" i="1" s="1"/>
  <c r="J11" i="1"/>
  <c r="L11" i="1" s="1"/>
  <c r="J12" i="1"/>
  <c r="L12" i="1" s="1"/>
  <c r="P10" i="1"/>
  <c r="R10" i="1" s="1"/>
  <c r="P11" i="1"/>
  <c r="R11" i="1" s="1"/>
  <c r="P12" i="1"/>
  <c r="R12" i="1" s="1"/>
  <c r="V10" i="1"/>
  <c r="X10" i="1" s="1"/>
  <c r="V11" i="1"/>
  <c r="X11" i="1" s="1"/>
  <c r="V12" i="1"/>
  <c r="X12" i="1" s="1"/>
  <c r="AB10" i="1"/>
  <c r="AB11" i="1"/>
  <c r="AD11" i="1" s="1"/>
  <c r="AB12" i="1"/>
  <c r="AD12" i="1" s="1"/>
  <c r="AD10" i="1"/>
  <c r="AH10" i="1"/>
  <c r="AJ10" i="1" s="1"/>
  <c r="AH11" i="1"/>
  <c r="AJ11" i="1" s="1"/>
  <c r="AH12" i="1"/>
  <c r="AJ12" i="1"/>
  <c r="C2" i="1"/>
  <c r="AH16" i="1"/>
  <c r="AJ16" i="1" s="1"/>
  <c r="AB16" i="1"/>
  <c r="AD16" i="1" s="1"/>
  <c r="V16" i="1"/>
  <c r="X16" i="1" s="1"/>
  <c r="P16" i="1"/>
  <c r="R16" i="1" s="1"/>
  <c r="J16" i="1"/>
  <c r="L16" i="1" s="1"/>
  <c r="AH15" i="1"/>
  <c r="AJ15" i="1" s="1"/>
  <c r="AB15" i="1"/>
  <c r="AD15" i="1" s="1"/>
  <c r="V15" i="1"/>
  <c r="X15" i="1" s="1"/>
  <c r="P15" i="1"/>
  <c r="R15" i="1" s="1"/>
  <c r="L15" i="1"/>
  <c r="AH14" i="1"/>
  <c r="AJ14" i="1" s="1"/>
  <c r="AB14" i="1"/>
  <c r="AD14" i="1" s="1"/>
  <c r="V14" i="1"/>
  <c r="X14" i="1" s="1"/>
  <c r="P14" i="1"/>
  <c r="R14" i="1" s="1"/>
  <c r="J14" i="1"/>
  <c r="L14" i="1" s="1"/>
  <c r="AH13" i="1"/>
  <c r="AB13" i="1"/>
  <c r="AD13" i="1" s="1"/>
  <c r="V13" i="1"/>
  <c r="X13" i="1" s="1"/>
  <c r="P13" i="1"/>
  <c r="R13" i="1" s="1"/>
  <c r="J13" i="1"/>
  <c r="AH9" i="1"/>
  <c r="AJ9" i="1" s="1"/>
  <c r="AB9" i="1"/>
  <c r="AD9" i="1" s="1"/>
  <c r="V9" i="1"/>
  <c r="X9" i="1" s="1"/>
  <c r="P9" i="1"/>
  <c r="R9" i="1" s="1"/>
  <c r="J9" i="1"/>
  <c r="L9" i="1" s="1"/>
  <c r="AH8" i="1"/>
  <c r="AJ8" i="1" s="1"/>
  <c r="AB8" i="1"/>
  <c r="V8" i="1"/>
  <c r="P8" i="1"/>
  <c r="R8" i="1" s="1"/>
  <c r="J8" i="1"/>
  <c r="L8" i="1" s="1"/>
  <c r="H22" i="11" l="1"/>
  <c r="K24" i="4"/>
  <c r="Q24" i="4"/>
  <c r="D20" i="11" s="1"/>
  <c r="AC24" i="4"/>
  <c r="F20" i="11" s="1"/>
  <c r="W24" i="4"/>
  <c r="E20" i="11" s="1"/>
  <c r="AI24" i="4"/>
  <c r="G20" i="11" s="1"/>
  <c r="U24" i="4"/>
  <c r="I24" i="4"/>
  <c r="O24" i="4"/>
  <c r="AA24" i="4"/>
  <c r="AG24" i="4"/>
  <c r="AH17" i="1"/>
  <c r="AJ13" i="1"/>
  <c r="AJ17" i="1" s="1"/>
  <c r="G21" i="11" s="1"/>
  <c r="R17" i="1"/>
  <c r="D21" i="11" s="1"/>
  <c r="V17" i="1"/>
  <c r="X8" i="1"/>
  <c r="X17" i="1" s="1"/>
  <c r="E21" i="11" s="1"/>
  <c r="J17" i="1"/>
  <c r="AB17" i="1"/>
  <c r="L13" i="1"/>
  <c r="L17" i="1" s="1"/>
  <c r="C21" i="11" s="1"/>
  <c r="AD8" i="1"/>
  <c r="AD17" i="1" s="1"/>
  <c r="F21" i="11" s="1"/>
  <c r="P17" i="1"/>
  <c r="G24" i="11" l="1"/>
  <c r="F24" i="11"/>
  <c r="E24" i="11"/>
  <c r="H21" i="11"/>
  <c r="D24" i="11"/>
  <c r="C20" i="11"/>
  <c r="C24" i="11" l="1"/>
  <c r="H24" i="11" s="1"/>
  <c r="H20" i="11"/>
</calcChain>
</file>

<file path=xl/sharedStrings.xml><?xml version="1.0" encoding="utf-8"?>
<sst xmlns="http://schemas.openxmlformats.org/spreadsheetml/2006/main" count="290" uniqueCount="176">
  <si>
    <t>Jaar 1</t>
  </si>
  <si>
    <t>code</t>
  </si>
  <si>
    <t>omschrijving dienst/product</t>
  </si>
  <si>
    <t>eenheid</t>
  </si>
  <si>
    <t xml:space="preserve"> </t>
  </si>
  <si>
    <t>aantal 1</t>
  </si>
  <si>
    <t>prijs per eenheid/mnd 1</t>
  </si>
  <si>
    <t>totaal /mnd 1</t>
  </si>
  <si>
    <t># mnd dienst verlening 1</t>
  </si>
  <si>
    <t>totaal /jr 1</t>
  </si>
  <si>
    <t>Voorblad</t>
  </si>
  <si>
    <t>Bedrijfsnaam Inschrijver</t>
  </si>
  <si>
    <t>Contactpersoon</t>
  </si>
  <si>
    <t>Email</t>
  </si>
  <si>
    <t>Telefoon</t>
  </si>
  <si>
    <t>Gelieve in het voorblad de gevraagde gegevens in te vullen</t>
  </si>
  <si>
    <t>Overzicht</t>
  </si>
  <si>
    <t>Samen leiden deze tot de totale inschrijfsom, uw inschrijfprijs over de initiele contractlooptijd van 5 jaar.</t>
  </si>
  <si>
    <t>Toelichting in de tabbladen</t>
  </si>
  <si>
    <t xml:space="preserve">Ook vragen we de inschrijver in de toelichting onder de tabellen hier aandacht aan te schenken. </t>
  </si>
  <si>
    <t>De toelichting is bedoeld om een duidelijke omschrijving van de opgenomen posten op te geven en eventuele aannames te benoemen</t>
  </si>
  <si>
    <t>Excel Tabellen</t>
  </si>
  <si>
    <t>In ieder tabblad staan speciale excel tabellen.</t>
  </si>
  <si>
    <t>De inschrijver kan naar eigen inzicht regels toevoegen aan iedere tabel</t>
  </si>
  <si>
    <t>Algemene uitgangspunten bij het financieel raamwerk</t>
  </si>
  <si>
    <t>- Alle prijzen zijn excl. BTW en gebaseerd op all-in uurtarieven (inclusief additionele of incidentele kosten zoals reiskosten, voorrijkosten, vergoedingen)</t>
  </si>
  <si>
    <t>- Inschrijver wordt verzocht zoveel mogelijk toelichting te geven op de opgenomen kostenposten</t>
  </si>
  <si>
    <t xml:space="preserve">Deze diensten en aantallen worden tegen de opgegeven dienstenprijzen en uurtarieven verrekend. </t>
  </si>
  <si>
    <t xml:space="preserve">Op dit tabblad worden automatisch alle bedragen van de verschillende tabbladen, behorende bij de fases ingevuld. </t>
  </si>
  <si>
    <t>Dit tabblad dient rechtsgeldig ondertekend te worden ingediend.</t>
  </si>
  <si>
    <t>Jaar 2</t>
  </si>
  <si>
    <t xml:space="preserve">    </t>
  </si>
  <si>
    <t>Jaar 3</t>
  </si>
  <si>
    <t>Jaar 4</t>
  </si>
  <si>
    <t>Jaar 5</t>
  </si>
  <si>
    <t xml:space="preserve">   </t>
  </si>
  <si>
    <t>aantal 2</t>
  </si>
  <si>
    <t>prijs per eenheid/mnd 2</t>
  </si>
  <si>
    <t>totaal /mnd 2</t>
  </si>
  <si>
    <t># mnd dienst verlening 2</t>
  </si>
  <si>
    <t>totaal /jr 2</t>
  </si>
  <si>
    <t>aantal 3</t>
  </si>
  <si>
    <t>prijs per eenheid/mnd 3</t>
  </si>
  <si>
    <t>totaal /mnd 3</t>
  </si>
  <si>
    <t># mnd dienst verlening 3</t>
  </si>
  <si>
    <t>totaal /jr 3</t>
  </si>
  <si>
    <t xml:space="preserve">     </t>
  </si>
  <si>
    <t>aantal 4</t>
  </si>
  <si>
    <t>prijs per eenheid/mnd 4</t>
  </si>
  <si>
    <t>totaal /mnd 4</t>
  </si>
  <si>
    <t># mnd dienst verlening 4</t>
  </si>
  <si>
    <t>totaal /jr 4</t>
  </si>
  <si>
    <t xml:space="preserve">      </t>
  </si>
  <si>
    <t>aantal 5</t>
  </si>
  <si>
    <t>prijs per eenheid/mnd 5</t>
  </si>
  <si>
    <t>totaal /mnd 5</t>
  </si>
  <si>
    <t># mnd dienst verlening 5</t>
  </si>
  <si>
    <t>totaal /jr 5</t>
  </si>
  <si>
    <t>titel</t>
  </si>
  <si>
    <r>
      <rPr>
        <b/>
        <sz val="11"/>
        <color theme="1"/>
        <rFont val="Calibri"/>
        <family val="2"/>
        <scheme val="minor"/>
      </rPr>
      <t>NB:</t>
    </r>
    <r>
      <rPr>
        <sz val="12"/>
        <color theme="1"/>
        <rFont val="Calibri"/>
        <family val="2"/>
        <scheme val="minor"/>
      </rPr>
      <t xml:space="preserve"> De prijs die opdrachtgever uiteindelijk gaat betalen is afhankelijk van de diensten die opdrachtgever daadwerkelijk gaat afnemen en gebaseerd op de feitelijke aantallen.  </t>
    </r>
  </si>
  <si>
    <t>Totaal</t>
  </si>
  <si>
    <t>Leverancier A</t>
  </si>
  <si>
    <t>Uurtarief on-shore</t>
  </si>
  <si>
    <t>Uurtarief near-shore</t>
  </si>
  <si>
    <t>Totale Inschrijfsom</t>
  </si>
  <si>
    <t>jaar 1</t>
  </si>
  <si>
    <t>jaar 2</t>
  </si>
  <si>
    <t>jaar 3</t>
  </si>
  <si>
    <t>jaar 4</t>
  </si>
  <si>
    <t>jaar 5</t>
  </si>
  <si>
    <t>totaal 5 jaar</t>
  </si>
  <si>
    <t>Fase</t>
  </si>
  <si>
    <t>- De kostenopgaven moeten (zoveel mogelijk zijn) gebaseerd op de meegestuurde PDC</t>
  </si>
  <si>
    <t>Code</t>
  </si>
  <si>
    <t>Rolomschrijving</t>
  </si>
  <si>
    <t>Omschrijving</t>
  </si>
  <si>
    <t>Tarief</t>
  </si>
  <si>
    <t>Standaard tarieven</t>
  </si>
  <si>
    <t>- De kostenopgave wordt geacht aan te sluiten bij de in de bijlage opgenomen Uitgangspunten van dit Prijsmodel</t>
  </si>
  <si>
    <t>Dienst</t>
  </si>
  <si>
    <t>PDC-Item</t>
  </si>
  <si>
    <r>
      <t xml:space="preserve">- De kostenopgave is gebaseerd op de eisen en door inschrijver ingevulde wensen uit het </t>
    </r>
    <r>
      <rPr>
        <sz val="12"/>
        <color theme="1"/>
        <rFont val="Calibri (Hoofdtekst)"/>
      </rPr>
      <t xml:space="preserve">PvE </t>
    </r>
  </si>
  <si>
    <t>Onshore</t>
  </si>
  <si>
    <t>Near-shore</t>
  </si>
  <si>
    <t>Hoofdstuk KwIV</t>
  </si>
  <si>
    <t>Omschrijving hoofdstuk Kwaliteitenprofiel/resultaatgebied</t>
  </si>
  <si>
    <t>e-CF</t>
  </si>
  <si>
    <t>Schaal</t>
  </si>
  <si>
    <t>Hottarief</t>
  </si>
  <si>
    <t>Inzet (aantal uur)</t>
  </si>
  <si>
    <t>Gewogen Kosten</t>
  </si>
  <si>
    <t>Plannen</t>
  </si>
  <si>
    <t>1.1.1</t>
  </si>
  <si>
    <t>Informatiearchitectuur</t>
  </si>
  <si>
    <t>1.1.2</t>
  </si>
  <si>
    <t>e-CF niveau 1</t>
  </si>
  <si>
    <t>e-CF niveau 2</t>
  </si>
  <si>
    <t>e-CF niveau 3</t>
  </si>
  <si>
    <t>e-CF niveau 4</t>
  </si>
  <si>
    <t>1.1.3</t>
  </si>
  <si>
    <t>1.1.4</t>
  </si>
  <si>
    <t>Technische architectuur</t>
  </si>
  <si>
    <t>1.1.5</t>
  </si>
  <si>
    <t>Bouwen, ontwikkelen</t>
  </si>
  <si>
    <t>2.1.1</t>
  </si>
  <si>
    <t>Applicatieontwikkeling</t>
  </si>
  <si>
    <t>2.1.2</t>
  </si>
  <si>
    <t>Systeemontwikkeling</t>
  </si>
  <si>
    <t>Bouwen, testen</t>
  </si>
  <si>
    <t>2.2.1</t>
  </si>
  <si>
    <t>Testmanagement</t>
  </si>
  <si>
    <t>Uitvoeren, onderhoud</t>
  </si>
  <si>
    <t>3.1.6</t>
  </si>
  <si>
    <t>Applicatiebeheer</t>
  </si>
  <si>
    <t>3.1.7</t>
  </si>
  <si>
    <t>Databasebeheer</t>
  </si>
  <si>
    <t>Mogelijk maken</t>
  </si>
  <si>
    <t>4.1.1</t>
  </si>
  <si>
    <t>4.1.2</t>
  </si>
  <si>
    <t>4.1.3</t>
  </si>
  <si>
    <t>4.3.2</t>
  </si>
  <si>
    <t>Business analyse</t>
  </si>
  <si>
    <t>Sturen</t>
  </si>
  <si>
    <t>5.1.1</t>
  </si>
  <si>
    <t>5.1.2</t>
  </si>
  <si>
    <t>5.2.1</t>
  </si>
  <si>
    <t>Scrum master</t>
  </si>
  <si>
    <t>5.2.2</t>
  </si>
  <si>
    <t>RELEASE TRAIN ENGINEER</t>
  </si>
  <si>
    <t>Niveau</t>
  </si>
  <si>
    <t>Eis</t>
  </si>
  <si>
    <t>Ingevuld</t>
  </si>
  <si>
    <t>Controle</t>
  </si>
  <si>
    <t>Percentage NOK (minimaal 100, maximaal 200%)</t>
  </si>
  <si>
    <t>Plafondtarief NOK per uur 
(Percentage NOK * HOT)</t>
  </si>
  <si>
    <t>bij het uitvoeren van deze opdracht. De beschrijving van de rollen dient opgenomen te worden in de PDC.</t>
  </si>
  <si>
    <t>Percentage NOK (maximaal 100%)</t>
  </si>
  <si>
    <t>Functioneel ontwerp/startarchitectuur</t>
  </si>
  <si>
    <t>Applicatiearchitectuur</t>
  </si>
  <si>
    <t>Systeemarchitectuur</t>
  </si>
  <si>
    <t>3.1.2</t>
  </si>
  <si>
    <t>CHANGE MANAGEMENT</t>
  </si>
  <si>
    <t>SECURITY MANAGEMENT</t>
  </si>
  <si>
    <t>INFORMATIERISICOMANAGEMENT</t>
  </si>
  <si>
    <t>CYBERSECURITY MANAGEMENT</t>
  </si>
  <si>
    <t>PROJECTLEIDERSCHAP IV</t>
  </si>
  <si>
    <t>PROJECTMANAGEMENT IV</t>
  </si>
  <si>
    <t>5.1.3</t>
  </si>
  <si>
    <t>PROGRAMMAMANAGEMENT IV</t>
  </si>
  <si>
    <t>1.2.1</t>
  </si>
  <si>
    <t>Informatiebeleid (business consultant)</t>
  </si>
  <si>
    <t>Invulinstructie bij het prijsmodel</t>
  </si>
  <si>
    <r>
      <t xml:space="preserve">Uurtarieven overige rollen </t>
    </r>
    <r>
      <rPr>
        <sz val="14"/>
        <color theme="0"/>
        <rFont val="Calibri"/>
        <family val="2"/>
        <scheme val="minor"/>
      </rPr>
      <t>(wordt niet meegenomen in totaalprijs)</t>
    </r>
  </si>
  <si>
    <t>Beheerdiensten</t>
  </si>
  <si>
    <t>Toelichting Beheerdiensten</t>
  </si>
  <si>
    <t>Beheer Oplossing</t>
  </si>
  <si>
    <r>
      <t xml:space="preserve">Standaard tarieven </t>
    </r>
    <r>
      <rPr>
        <sz val="14"/>
        <color theme="0"/>
        <rFont val="Calibri"/>
        <family val="2"/>
        <scheme val="minor"/>
      </rPr>
      <t>(wordt niet meegenomen in totaalprijs)</t>
    </r>
  </si>
  <si>
    <t xml:space="preserve">Op dit tabblad dient de Inschrijver een overzicht op te nemen van de rollen die, naast de rollen opgegeven bij Project inzet, relevant kunnen zijn </t>
  </si>
  <si>
    <t>Op dit tabblad dient de Inschrijver een overzicht op te nemen van standaard tarieven die relevant kunnen zijn bij de uitvoering van de opdracht (bijvoorbeeld  impact analyses en standaard wijzingen)</t>
  </si>
  <si>
    <t>De beschrijving van de activiteiten dient opgenomen te worden in de PDC.</t>
  </si>
  <si>
    <t>Project inzet</t>
  </si>
  <si>
    <t>Implementatie</t>
  </si>
  <si>
    <t>Implementatie zijn de kosten die horen bij de eerste fase van het overnemen van de dienstverlening, inclusief het inrichten van de verworven oplossing.</t>
  </si>
  <si>
    <t>Poject inzet</t>
  </si>
  <si>
    <t>Op dit tabblad moet duidelijk aangegeven worden welke PDC items samen de dienstverlening vormen. Deze samenstelling wordt, na gunning, vastgelegd in de DFA.</t>
  </si>
  <si>
    <t>Hierbij zijn uitgangspunten gedefinieerd qua inzet van levels en locaties om de onderlinge vergelijking zuiver te kunnen maken.</t>
  </si>
  <si>
    <t>Op het tabblad Project inzet project inzet dienen de rollen en tarieven aangeven te worden welke ingezet worden tijdens de projecten.</t>
  </si>
  <si>
    <t xml:space="preserve">Op dit tabblad kan de inschrijver haar dienstverlening modelleren op basis van haar eigen PDC. </t>
  </si>
  <si>
    <t>In de opgave van de beheerdiensten hoeft geen rekening gehouden te worden met projectwerkzaamheden en overige functionele ontwikkelingen van het platform.</t>
  </si>
  <si>
    <t>Implementatiefase (eenmalige kosten)</t>
  </si>
  <si>
    <t>Toelichting Implementatiefase</t>
  </si>
  <si>
    <t>Implementatiefase</t>
  </si>
  <si>
    <t>In deze kostenopgave dienen alle kosten opgenomen te worden gerelateerd aan de Implementatie, zoals beschreven in bijlage 1D.</t>
  </si>
  <si>
    <t>Dienstverlening moet minimaal voldoen aan de gestelde eisen aan de dienstverlening. Uitgangspunt is de ontwikkeling van aantal gebruikers conform opgave Bijlage 1F.</t>
  </si>
  <si>
    <t>Alle kosten die behoren bij de reguliere beheerkosten moeten hier opgenomen worden. Zie voor de beschrijving van de diensten Bijlage 1C.</t>
  </si>
  <si>
    <t>Alle soorten kosten, van personele kosten tot projecten kunnen begroot worden in het tabblad Implementatie. Dit onderdeel wordt fixed price gecontracteerd.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</si>
</sst>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([$€-2]\ * #,##0.00_);_([$€-2]\ * \(#,##0.00\);_([$€-2]\ * &quot;-&quot;??_);_(@_)"/>
    <numFmt numFmtId="166" formatCode="_([$€-2]\ * #,##0_);_([$€-2]\ * \(#,##0\);_([$€-2]\ * &quot;-&quot;??_);_(@_)"/>
  </numFmts>
  <fonts count="37">
    <font>
      <sz val="12"/>
      <color theme="1"/>
      <name val="Calibri"/>
      <family val="2"/>
      <scheme val="minor"/>
    </font>
    <font>
      <sz val="20"/>
      <color rgb="FF006FB9"/>
      <name val="Calibri"/>
      <family val="2"/>
      <scheme val="minor"/>
    </font>
    <font>
      <sz val="11"/>
      <color rgb="FF006FB9"/>
      <name val="Calibri"/>
      <family val="2"/>
      <scheme val="minor"/>
    </font>
    <font>
      <b/>
      <sz val="11"/>
      <color rgb="FF006FB9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2"/>
      <color rgb="FF006FB9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4"/>
      <color theme="0"/>
      <name val="Calibri"/>
      <family val="2"/>
      <scheme val="minor"/>
    </font>
    <font>
      <b/>
      <sz val="10"/>
      <color theme="0"/>
      <name val="Verdana"/>
      <family val="2"/>
    </font>
    <font>
      <sz val="11"/>
      <name val="Verdana"/>
      <family val="2"/>
    </font>
    <font>
      <sz val="12"/>
      <color indexed="10"/>
      <name val="Calibri"/>
      <family val="2"/>
    </font>
    <font>
      <sz val="10"/>
      <name val="Verdana"/>
      <family val="2"/>
    </font>
    <font>
      <sz val="12"/>
      <color theme="1"/>
      <name val="Calibri (Hoofdtekst)"/>
    </font>
    <font>
      <sz val="9"/>
      <color theme="0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theme="1"/>
      <name val="Verdana"/>
      <family val="2"/>
    </font>
    <font>
      <sz val="8"/>
      <name val="Verdana"/>
      <family val="2"/>
    </font>
    <font>
      <sz val="8"/>
      <color rgb="FF000000"/>
      <name val="Verdana"/>
      <family val="2"/>
    </font>
    <font>
      <sz val="9"/>
      <color rgb="FF000000"/>
      <name val="Verdana"/>
      <family val="2"/>
    </font>
    <font>
      <sz val="10"/>
      <color rgb="FF000000"/>
      <name val="Verdana"/>
      <family val="2"/>
    </font>
    <font>
      <b/>
      <sz val="9"/>
      <color rgb="FF000000"/>
      <name val="Verdana"/>
      <family val="2"/>
    </font>
    <font>
      <i/>
      <sz val="9"/>
      <color rgb="FF00000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6FB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FFFF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ck">
        <color rgb="FF006FB9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rgb="FF006FB9"/>
      </top>
      <bottom/>
      <diagonal/>
    </border>
    <border>
      <left/>
      <right/>
      <top style="medium">
        <color indexed="4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7" fillId="0" borderId="0"/>
  </cellStyleXfs>
  <cellXfs count="14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3" borderId="2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3" borderId="2" xfId="0" applyFill="1" applyBorder="1" applyAlignment="1">
      <alignment horizontal="center" vertical="top" wrapText="1"/>
    </xf>
    <xf numFmtId="0" fontId="0" fillId="2" borderId="1" xfId="0" applyFill="1" applyBorder="1"/>
    <xf numFmtId="0" fontId="0" fillId="0" borderId="0" xfId="0" applyAlignment="1">
      <alignment horizontal="center"/>
    </xf>
    <xf numFmtId="165" fontId="0" fillId="0" borderId="0" xfId="0" applyNumberFormat="1" applyAlignment="1">
      <alignment vertical="top" wrapText="1"/>
    </xf>
    <xf numFmtId="165" fontId="4" fillId="4" borderId="0" xfId="0" applyNumberFormat="1" applyFont="1" applyFill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6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0" fontId="10" fillId="0" borderId="0" xfId="0" applyFont="1" applyAlignment="1">
      <alignment vertical="center"/>
    </xf>
    <xf numFmtId="0" fontId="12" fillId="7" borderId="0" xfId="0" applyFont="1" applyFill="1"/>
    <xf numFmtId="0" fontId="0" fillId="7" borderId="0" xfId="0" applyFill="1"/>
    <xf numFmtId="0" fontId="12" fillId="2" borderId="0" xfId="0" applyFont="1" applyFill="1"/>
    <xf numFmtId="0" fontId="13" fillId="8" borderId="0" xfId="0" applyFont="1" applyFill="1" applyAlignment="1">
      <alignment horizontal="left" vertical="center"/>
    </xf>
    <xf numFmtId="0" fontId="0" fillId="8" borderId="0" xfId="0" applyFill="1"/>
    <xf numFmtId="0" fontId="14" fillId="6" borderId="0" xfId="0" applyFont="1" applyFill="1" applyAlignment="1">
      <alignment horizontal="left" wrapText="1"/>
    </xf>
    <xf numFmtId="0" fontId="0" fillId="6" borderId="0" xfId="0" applyFill="1" applyAlignment="1">
      <alignment horizontal="left" wrapText="1"/>
    </xf>
    <xf numFmtId="0" fontId="0" fillId="6" borderId="0" xfId="0" applyFill="1" applyAlignment="1">
      <alignment horizontal="left"/>
    </xf>
    <xf numFmtId="0" fontId="0" fillId="6" borderId="0" xfId="0" applyFill="1" applyAlignment="1">
      <alignment horizontal="left" vertical="top" wrapText="1"/>
    </xf>
    <xf numFmtId="0" fontId="14" fillId="6" borderId="0" xfId="0" applyFont="1" applyFill="1" applyAlignment="1">
      <alignment horizontal="left" vertical="top" wrapText="1"/>
    </xf>
    <xf numFmtId="0" fontId="0" fillId="6" borderId="0" xfId="0" applyFill="1" applyAlignment="1">
      <alignment horizontal="left" vertical="top"/>
    </xf>
    <xf numFmtId="0" fontId="0" fillId="6" borderId="0" xfId="0" applyFill="1" applyAlignment="1">
      <alignment vertical="top"/>
    </xf>
    <xf numFmtId="0" fontId="0" fillId="6" borderId="0" xfId="0" quotePrefix="1" applyFill="1" applyAlignment="1">
      <alignment horizontal="left" vertical="top"/>
    </xf>
    <xf numFmtId="0" fontId="15" fillId="6" borderId="0" xfId="0" quotePrefix="1" applyFont="1" applyFill="1" applyAlignment="1">
      <alignment horizontal="left" vertical="top"/>
    </xf>
    <xf numFmtId="0" fontId="0" fillId="6" borderId="0" xfId="0" quotePrefix="1" applyFill="1" applyAlignment="1">
      <alignment horizontal="left" vertical="top" wrapText="1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17" fillId="8" borderId="6" xfId="0" applyFont="1" applyFill="1" applyBorder="1"/>
    <xf numFmtId="0" fontId="4" fillId="8" borderId="6" xfId="0" applyFont="1" applyFill="1" applyBorder="1"/>
    <xf numFmtId="0" fontId="0" fillId="8" borderId="6" xfId="0" applyFill="1" applyBorder="1"/>
    <xf numFmtId="0" fontId="0" fillId="8" borderId="6" xfId="0" applyFill="1" applyBorder="1" applyAlignment="1">
      <alignment horizontal="center"/>
    </xf>
    <xf numFmtId="0" fontId="0" fillId="8" borderId="6" xfId="0" applyFill="1" applyBorder="1" applyAlignment="1">
      <alignment vertical="top" wrapText="1"/>
    </xf>
    <xf numFmtId="0" fontId="0" fillId="8" borderId="6" xfId="0" applyFill="1" applyBorder="1" applyAlignment="1">
      <alignment horizontal="center" vertical="top" wrapText="1"/>
    </xf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1" fillId="0" borderId="1" xfId="0" applyFont="1" applyBorder="1"/>
    <xf numFmtId="165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17" fillId="8" borderId="8" xfId="0" applyFont="1" applyFill="1" applyBorder="1"/>
    <xf numFmtId="0" fontId="4" fillId="8" borderId="8" xfId="0" applyFont="1" applyFill="1" applyBorder="1"/>
    <xf numFmtId="0" fontId="0" fillId="8" borderId="8" xfId="0" applyFill="1" applyBorder="1"/>
    <xf numFmtId="0" fontId="0" fillId="8" borderId="8" xfId="0" applyFill="1" applyBorder="1" applyAlignment="1">
      <alignment vertical="top" wrapText="1"/>
    </xf>
    <xf numFmtId="0" fontId="0" fillId="0" borderId="0" xfId="0" applyAlignment="1">
      <alignment wrapText="1"/>
    </xf>
    <xf numFmtId="0" fontId="18" fillId="0" borderId="0" xfId="0" applyFont="1" applyAlignment="1">
      <alignment vertical="top" wrapText="1"/>
    </xf>
    <xf numFmtId="0" fontId="19" fillId="0" borderId="0" xfId="0" applyFont="1" applyAlignment="1">
      <alignment wrapText="1"/>
    </xf>
    <xf numFmtId="0" fontId="18" fillId="0" borderId="0" xfId="0" applyFont="1"/>
    <xf numFmtId="0" fontId="16" fillId="0" borderId="0" xfId="0" applyFont="1" applyAlignment="1">
      <alignment horizontal="left" vertical="center"/>
    </xf>
    <xf numFmtId="0" fontId="19" fillId="0" borderId="0" xfId="0" applyFont="1"/>
    <xf numFmtId="0" fontId="21" fillId="3" borderId="10" xfId="1" applyFont="1" applyFill="1" applyBorder="1" applyAlignment="1">
      <alignment vertical="top" wrapText="1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3" fillId="0" borderId="11" xfId="2" applyFont="1" applyBorder="1" applyAlignment="1" applyProtection="1">
      <alignment vertical="top" wrapText="1"/>
      <protection locked="0"/>
    </xf>
    <xf numFmtId="0" fontId="23" fillId="0" borderId="0" xfId="2" applyFont="1" applyBorder="1" applyAlignment="1" applyProtection="1">
      <alignment vertical="top" wrapText="1"/>
      <protection locked="0"/>
    </xf>
    <xf numFmtId="0" fontId="15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18" fillId="0" borderId="0" xfId="0" applyFont="1" applyProtection="1">
      <protection locked="0"/>
    </xf>
    <xf numFmtId="0" fontId="8" fillId="0" borderId="0" xfId="0" applyFont="1"/>
    <xf numFmtId="0" fontId="9" fillId="8" borderId="12" xfId="0" applyFont="1" applyFill="1" applyBorder="1" applyAlignment="1">
      <alignment horizontal="left" vertical="top" wrapText="1"/>
    </xf>
    <xf numFmtId="0" fontId="9" fillId="8" borderId="13" xfId="0" applyFont="1" applyFill="1" applyBorder="1" applyAlignment="1">
      <alignment horizontal="left" vertical="top" wrapText="1"/>
    </xf>
    <xf numFmtId="0" fontId="9" fillId="8" borderId="14" xfId="0" applyFont="1" applyFill="1" applyBorder="1" applyAlignment="1">
      <alignment horizontal="left" vertical="top" wrapText="1"/>
    </xf>
    <xf numFmtId="0" fontId="0" fillId="11" borderId="15" xfId="0" applyFill="1" applyBorder="1"/>
    <xf numFmtId="165" fontId="0" fillId="4" borderId="16" xfId="0" applyNumberFormat="1" applyFill="1" applyBorder="1"/>
    <xf numFmtId="0" fontId="0" fillId="11" borderId="17" xfId="0" applyFill="1" applyBorder="1"/>
    <xf numFmtId="165" fontId="0" fillId="0" borderId="18" xfId="0" applyNumberFormat="1" applyBorder="1"/>
    <xf numFmtId="165" fontId="0" fillId="4" borderId="19" xfId="0" applyNumberFormat="1" applyFill="1" applyBorder="1"/>
    <xf numFmtId="0" fontId="0" fillId="0" borderId="22" xfId="0" applyBorder="1"/>
    <xf numFmtId="165" fontId="0" fillId="10" borderId="4" xfId="0" applyNumberFormat="1" applyFill="1" applyBorder="1"/>
    <xf numFmtId="165" fontId="5" fillId="10" borderId="4" xfId="0" applyNumberFormat="1" applyFont="1" applyFill="1" applyBorder="1"/>
    <xf numFmtId="0" fontId="8" fillId="6" borderId="0" xfId="0" applyFont="1" applyFill="1" applyAlignment="1">
      <alignment horizontal="left" vertical="top" wrapText="1"/>
    </xf>
    <xf numFmtId="0" fontId="26" fillId="12" borderId="4" xfId="5" applyFont="1" applyFill="1" applyBorder="1" applyAlignment="1">
      <alignment horizontal="left" vertical="top" wrapText="1"/>
    </xf>
    <xf numFmtId="0" fontId="26" fillId="12" borderId="4" xfId="0" applyFont="1" applyFill="1" applyBorder="1" applyAlignment="1">
      <alignment horizontal="left" vertical="top"/>
    </xf>
    <xf numFmtId="0" fontId="26" fillId="12" borderId="4" xfId="0" applyFont="1" applyFill="1" applyBorder="1" applyAlignment="1">
      <alignment horizontal="left" vertical="top" wrapText="1"/>
    </xf>
    <xf numFmtId="0" fontId="28" fillId="13" borderId="4" xfId="5" applyFont="1" applyFill="1" applyBorder="1" applyAlignment="1">
      <alignment horizontal="right" vertical="top" wrapText="1"/>
    </xf>
    <xf numFmtId="0" fontId="30" fillId="0" borderId="4" xfId="0" applyFont="1" applyBorder="1"/>
    <xf numFmtId="164" fontId="30" fillId="0" borderId="4" xfId="3" applyFont="1" applyBorder="1"/>
    <xf numFmtId="9" fontId="30" fillId="14" borderId="4" xfId="4" applyFont="1" applyFill="1" applyBorder="1"/>
    <xf numFmtId="44" fontId="30" fillId="0" borderId="4" xfId="0" applyNumberFormat="1" applyFont="1" applyBorder="1"/>
    <xf numFmtId="0" fontId="0" fillId="0" borderId="4" xfId="0" applyBorder="1"/>
    <xf numFmtId="0" fontId="0" fillId="0" borderId="23" xfId="0" applyBorder="1"/>
    <xf numFmtId="0" fontId="0" fillId="0" borderId="24" xfId="0" applyBorder="1"/>
    <xf numFmtId="0" fontId="0" fillId="0" borderId="12" xfId="0" applyBorder="1"/>
    <xf numFmtId="0" fontId="0" fillId="0" borderId="13" xfId="0" applyBorder="1"/>
    <xf numFmtId="166" fontId="0" fillId="0" borderId="14" xfId="0" applyNumberFormat="1" applyBorder="1"/>
    <xf numFmtId="166" fontId="0" fillId="0" borderId="24" xfId="0" applyNumberFormat="1" applyBorder="1"/>
    <xf numFmtId="0" fontId="8" fillId="0" borderId="26" xfId="0" applyFont="1" applyBorder="1"/>
    <xf numFmtId="0" fontId="8" fillId="0" borderId="27" xfId="0" applyFont="1" applyBorder="1"/>
    <xf numFmtId="0" fontId="8" fillId="0" borderId="28" xfId="0" applyFont="1" applyBorder="1"/>
    <xf numFmtId="0" fontId="30" fillId="0" borderId="29" xfId="0" applyFont="1" applyBorder="1"/>
    <xf numFmtId="0" fontId="0" fillId="0" borderId="30" xfId="0" applyBorder="1"/>
    <xf numFmtId="0" fontId="30" fillId="0" borderId="31" xfId="0" applyFont="1" applyBorder="1"/>
    <xf numFmtId="0" fontId="0" fillId="0" borderId="32" xfId="0" applyBorder="1"/>
    <xf numFmtId="0" fontId="30" fillId="0" borderId="33" xfId="0" applyFont="1" applyBorder="1"/>
    <xf numFmtId="0" fontId="0" fillId="0" borderId="34" xfId="0" applyBorder="1"/>
    <xf numFmtId="0" fontId="0" fillId="0" borderId="35" xfId="0" applyBorder="1"/>
    <xf numFmtId="166" fontId="0" fillId="0" borderId="4" xfId="0" applyNumberFormat="1" applyBorder="1"/>
    <xf numFmtId="0" fontId="0" fillId="2" borderId="22" xfId="0" applyFill="1" applyBorder="1"/>
    <xf numFmtId="0" fontId="0" fillId="2" borderId="4" xfId="0" applyFill="1" applyBorder="1"/>
    <xf numFmtId="0" fontId="0" fillId="2" borderId="34" xfId="0" applyFill="1" applyBorder="1"/>
    <xf numFmtId="0" fontId="32" fillId="0" borderId="0" xfId="0" applyFont="1" applyAlignment="1">
      <alignment vertical="center" wrapText="1"/>
    </xf>
    <xf numFmtId="0" fontId="34" fillId="0" borderId="0" xfId="0" applyFont="1" applyAlignment="1">
      <alignment horizontal="left" vertical="center" indent="2"/>
    </xf>
    <xf numFmtId="0" fontId="33" fillId="0" borderId="0" xfId="0" applyFont="1" applyAlignment="1">
      <alignment horizontal="left" vertical="center" indent="2"/>
    </xf>
    <xf numFmtId="0" fontId="35" fillId="0" borderId="0" xfId="0" applyFont="1" applyAlignment="1">
      <alignment horizontal="left" vertical="center" indent="2"/>
    </xf>
    <xf numFmtId="0" fontId="36" fillId="0" borderId="0" xfId="0" applyFont="1" applyAlignment="1">
      <alignment horizontal="left" vertical="center" indent="2"/>
    </xf>
    <xf numFmtId="164" fontId="22" fillId="0" borderId="0" xfId="3" applyFont="1" applyAlignment="1" applyProtection="1">
      <alignment vertical="top" wrapText="1"/>
      <protection locked="0"/>
    </xf>
    <xf numFmtId="164" fontId="15" fillId="0" borderId="0" xfId="3" applyFont="1" applyProtection="1">
      <protection locked="0"/>
    </xf>
    <xf numFmtId="164" fontId="24" fillId="0" borderId="0" xfId="3" applyFont="1" applyAlignment="1" applyProtection="1">
      <alignment wrapText="1"/>
      <protection locked="0"/>
    </xf>
    <xf numFmtId="165" fontId="0" fillId="0" borderId="0" xfId="0" applyNumberFormat="1"/>
    <xf numFmtId="164" fontId="33" fillId="0" borderId="4" xfId="0" applyNumberFormat="1" applyFont="1" applyBorder="1"/>
    <xf numFmtId="0" fontId="11" fillId="5" borderId="0" xfId="0" applyFont="1" applyFill="1" applyAlignment="1">
      <alignment horizontal="center"/>
    </xf>
    <xf numFmtId="0" fontId="0" fillId="6" borderId="0" xfId="0" applyFill="1" applyAlignment="1">
      <alignment horizontal="left" vertical="top" wrapText="1"/>
    </xf>
    <xf numFmtId="0" fontId="14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horizontal="left" wrapText="1"/>
    </xf>
    <xf numFmtId="0" fontId="0" fillId="9" borderId="9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0" fillId="4" borderId="9" xfId="0" applyFill="1" applyBorder="1" applyAlignment="1">
      <alignment horizontal="left" vertical="top" wrapText="1"/>
    </xf>
    <xf numFmtId="0" fontId="31" fillId="0" borderId="4" xfId="5" applyFont="1" applyBorder="1" applyAlignment="1">
      <alignment horizontal="center" vertical="top" wrapText="1"/>
    </xf>
    <xf numFmtId="0" fontId="28" fillId="0" borderId="4" xfId="5" applyFont="1" applyBorder="1" applyAlignment="1">
      <alignment horizontal="center" vertical="top" wrapText="1"/>
    </xf>
    <xf numFmtId="0" fontId="29" fillId="13" borderId="4" xfId="5" applyFont="1" applyFill="1" applyBorder="1" applyAlignment="1">
      <alignment horizontal="center" vertical="top" wrapText="1"/>
    </xf>
    <xf numFmtId="0" fontId="31" fillId="0" borderId="20" xfId="5" applyFont="1" applyBorder="1" applyAlignment="1">
      <alignment horizontal="center" vertical="top" wrapText="1"/>
    </xf>
    <xf numFmtId="0" fontId="31" fillId="0" borderId="22" xfId="5" applyFont="1" applyBorder="1" applyAlignment="1">
      <alignment horizontal="center" vertical="top" wrapText="1"/>
    </xf>
    <xf numFmtId="0" fontId="31" fillId="2" borderId="20" xfId="5" applyFont="1" applyFill="1" applyBorder="1" applyAlignment="1">
      <alignment horizontal="center" vertical="top" wrapText="1"/>
    </xf>
    <xf numFmtId="0" fontId="31" fillId="2" borderId="22" xfId="5" applyFont="1" applyFill="1" applyBorder="1" applyAlignment="1">
      <alignment horizontal="center" vertical="top" wrapText="1"/>
    </xf>
    <xf numFmtId="0" fontId="29" fillId="13" borderId="23" xfId="5" applyFont="1" applyFill="1" applyBorder="1" applyAlignment="1">
      <alignment horizontal="center" vertical="top"/>
    </xf>
    <xf numFmtId="0" fontId="29" fillId="13" borderId="25" xfId="5" applyFont="1" applyFill="1" applyBorder="1" applyAlignment="1">
      <alignment horizontal="center" vertical="top"/>
    </xf>
    <xf numFmtId="0" fontId="28" fillId="0" borderId="20" xfId="5" applyFont="1" applyBorder="1" applyAlignment="1">
      <alignment horizontal="center" vertical="top" wrapText="1"/>
    </xf>
    <xf numFmtId="0" fontId="28" fillId="0" borderId="21" xfId="5" applyFont="1" applyBorder="1" applyAlignment="1">
      <alignment horizontal="center" vertical="top" wrapText="1"/>
    </xf>
    <xf numFmtId="0" fontId="28" fillId="0" borderId="22" xfId="5" applyFont="1" applyBorder="1" applyAlignment="1">
      <alignment horizontal="center" vertical="top" wrapText="1"/>
    </xf>
    <xf numFmtId="0" fontId="26" fillId="12" borderId="23" xfId="0" applyFont="1" applyFill="1" applyBorder="1" applyAlignment="1">
      <alignment horizontal="center" vertical="top" wrapText="1"/>
    </xf>
    <xf numFmtId="0" fontId="26" fillId="12" borderId="24" xfId="0" applyFont="1" applyFill="1" applyBorder="1" applyAlignment="1">
      <alignment horizontal="center" vertical="top" wrapText="1"/>
    </xf>
    <xf numFmtId="0" fontId="26" fillId="12" borderId="25" xfId="0" applyFont="1" applyFill="1" applyBorder="1" applyAlignment="1">
      <alignment horizontal="center" vertical="top" wrapText="1"/>
    </xf>
    <xf numFmtId="0" fontId="23" fillId="0" borderId="0" xfId="2" applyFont="1" applyBorder="1" applyAlignment="1" applyProtection="1">
      <alignment horizontal="left" vertical="top" wrapText="1"/>
      <protection locked="0"/>
    </xf>
  </cellXfs>
  <cellStyles count="6">
    <cellStyle name="Kop 3" xfId="1" builtinId="18"/>
    <cellStyle name="Procent" xfId="4" builtinId="5"/>
    <cellStyle name="Standaard" xfId="0" builtinId="0"/>
    <cellStyle name="Standaard 3" xfId="5" xr:uid="{1B29D8A0-5065-524C-901C-7E5DD6E60D63}"/>
    <cellStyle name="Valuta" xfId="3" builtinId="4"/>
    <cellStyle name="Waarschuwingstekst" xfId="2" builtinId="11"/>
  </cellStyles>
  <dxfs count="1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</font>
      <alignment horizontal="general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Verdana"/>
        <family val="2"/>
        <scheme val="none"/>
      </font>
      <fill>
        <patternFill patternType="solid">
          <fgColor indexed="64"/>
          <bgColor theme="4" tint="0.5999938962981048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</font>
      <alignment horizontal="general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Verdana"/>
        <family val="2"/>
        <scheme val="none"/>
      </font>
      <fill>
        <patternFill patternType="solid">
          <fgColor indexed="64"/>
          <bgColor theme="4" tint="0.5999938962981048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5" formatCode="_([$€-2]\ * #,##0.00_);_([$€-2]\ * \(#,##0.00\);_([$€-2]\ * &quot;-&quot;??_);_(@_)"/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  <alignment horizontal="center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numFmt numFmtId="165" formatCode="_([$€-2]\ * #,##0.00_);_([$€-2]\ * \(#,##0.00\);_([$€-2]\ * &quot;-&quot;??_);_(@_)"/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5" formatCode="_([$€-2]\ * #,##0.00_);_([$€-2]\ * \(#,##0.00\);_([$€-2]\ * &quot;-&quot;??_);_(@_)"/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  <alignment horizontal="center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numFmt numFmtId="165" formatCode="_([$€-2]\ * #,##0.00_);_([$€-2]\ * \(#,##0.00\);_([$€-2]\ * &quot;-&quot;??_);_(@_)"/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5" formatCode="_([$€-2]\ * #,##0.00_);_([$€-2]\ * \(#,##0.00\);_([$€-2]\ * &quot;-&quot;??_);_(@_)"/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  <alignment horizontal="center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numFmt numFmtId="165" formatCode="_([$€-2]\ * #,##0.00_);_([$€-2]\ * \(#,##0.00\);_([$€-2]\ * &quot;-&quot;??_);_(@_)"/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5" formatCode="_([$€-2]\ * #,##0.00_);_([$€-2]\ * \(#,##0.00\);_([$€-2]\ * &quot;-&quot;??_);_(@_)"/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  <alignment horizontal="center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numFmt numFmtId="165" formatCode="_([$€-2]\ * #,##0.00_);_([$€-2]\ * \(#,##0.00\);_([$€-2]\ * &quot;-&quot;??_);_(@_)"/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5" formatCode="_([$€-2]\ * #,##0.00_);_([$€-2]\ * \(#,##0.00\);_([$€-2]\ * &quot;-&quot;??_);_(@_)"/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  <alignment horizontal="center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ill>
        <patternFill patternType="solid">
          <fgColor indexed="64"/>
          <bgColor theme="4" tint="0.5999938962981048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5" formatCode="_([$€-2]\ * #,##0.00_);_([$€-2]\ * \(#,##0.00\);_([$€-2]\ * &quot;-&quot;??_);_(@_)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numFmt numFmtId="165" formatCode="_([$€-2]\ * #,##0.00_);_([$€-2]\ * \(#,##0.00\);_([$€-2]\ * &quot;-&quot;??_);_(@_)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5" formatCode="_([$€-2]\ * #,##0.00_);_([$€-2]\ * \(#,##0.00\);_([$€-2]\ * &quot;-&quot;??_);_(@_)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numFmt numFmtId="165" formatCode="_([$€-2]\ * #,##0.00_);_([$€-2]\ * \(#,##0.00\);_([$€-2]\ * &quot;-&quot;??_);_(@_)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5" formatCode="_([$€-2]\ * #,##0.00_);_([$€-2]\ * \(#,##0.00\);_([$€-2]\ * &quot;-&quot;??_);_(@_)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numFmt numFmtId="165" formatCode="_([$€-2]\ * #,##0.00_);_([$€-2]\ * \(#,##0.00\);_([$€-2]\ * &quot;-&quot;??_);_(@_)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5" formatCode="_([$€-2]\ * #,##0.00_);_([$€-2]\ * \(#,##0.00\);_([$€-2]\ * &quot;-&quot;??_);_(@_)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numFmt numFmtId="165" formatCode="_([$€-2]\ * #,##0.00_);_([$€-2]\ * \(#,##0.00\);_([$€-2]\ * &quot;-&quot;??_);_(@_)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([$€-2]\ * #,##0.00_);_([$€-2]\ * \(#,##0.00\);_([$€-2]\ * &quot;-&quot;??_);_(@_)"/>
      <fill>
        <patternFill patternType="solid">
          <fgColor indexed="64"/>
          <bgColor theme="0" tint="-0.249977111117893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165" formatCode="_([$€-2]\ * #,##0.00_);_([$€-2]\ * \(#,##0.00\);_([$€-2]\ * &quot;-&quot;??_);_(@_)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ill>
        <patternFill patternType="solid">
          <fgColor indexed="64"/>
          <bgColor theme="4" tint="0.59999389629810485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571500</xdr:colOff>
      <xdr:row>7</xdr:row>
      <xdr:rowOff>165100</xdr:rowOff>
    </xdr:to>
    <xdr:sp macro="" textlink="">
      <xdr:nvSpPr>
        <xdr:cNvPr id="1028" name="Woordmerk_IenM">
          <a:extLst>
            <a:ext uri="{FF2B5EF4-FFF2-40B4-BE49-F238E27FC236}">
              <a16:creationId xmlns:a16="http://schemas.microsoft.com/office/drawing/2014/main" id="{FF2DD6D8-0F09-8742-969D-DC3B263323FE}"/>
            </a:ext>
          </a:extLst>
        </xdr:cNvPr>
        <xdr:cNvSpPr txBox="1">
          <a:spLocks noChangeArrowheads="1"/>
        </xdr:cNvSpPr>
      </xdr:nvSpPr>
      <xdr:spPr bwMode="auto">
        <a:xfrm>
          <a:off x="6502400" y="0"/>
          <a:ext cx="723900" cy="158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50</xdr:row>
      <xdr:rowOff>114300</xdr:rowOff>
    </xdr:from>
    <xdr:to>
      <xdr:col>6</xdr:col>
      <xdr:colOff>0</xdr:colOff>
      <xdr:row>51</xdr:row>
      <xdr:rowOff>50800</xdr:rowOff>
    </xdr:to>
    <xdr:sp macro="" textlink="">
      <xdr:nvSpPr>
        <xdr:cNvPr id="1025" name="Paginanummer">
          <a:extLst>
            <a:ext uri="{FF2B5EF4-FFF2-40B4-BE49-F238E27FC236}">
              <a16:creationId xmlns:a16="http://schemas.microsoft.com/office/drawing/2014/main" id="{ECDD6B7D-B2DC-C049-8E8E-FDFFAC55EE19}"/>
            </a:ext>
          </a:extLst>
        </xdr:cNvPr>
        <xdr:cNvSpPr txBox="1">
          <a:spLocks noChangeArrowheads="1"/>
        </xdr:cNvSpPr>
      </xdr:nvSpPr>
      <xdr:spPr bwMode="auto">
        <a:xfrm>
          <a:off x="6502400" y="10502900"/>
          <a:ext cx="152400" cy="13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 </a:t>
          </a:r>
        </a:p>
      </xdr:txBody>
    </xdr:sp>
    <xdr:clientData/>
  </xdr:twoCellAnchor>
  <xdr:twoCellAnchor>
    <xdr:from>
      <xdr:col>2</xdr:col>
      <xdr:colOff>177800</xdr:colOff>
      <xdr:row>50</xdr:row>
      <xdr:rowOff>63500</xdr:rowOff>
    </xdr:from>
    <xdr:to>
      <xdr:col>4</xdr:col>
      <xdr:colOff>330200</xdr:colOff>
      <xdr:row>51</xdr:row>
      <xdr:rowOff>38100</xdr:rowOff>
    </xdr:to>
    <xdr:sp macro="" textlink="">
      <xdr:nvSpPr>
        <xdr:cNvPr id="1027" name="Rubricering">
          <a:extLst>
            <a:ext uri="{FF2B5EF4-FFF2-40B4-BE49-F238E27FC236}">
              <a16:creationId xmlns:a16="http://schemas.microsoft.com/office/drawing/2014/main" id="{160E6332-E77C-E64B-85CA-A4639396AFE4}"/>
            </a:ext>
          </a:extLst>
        </xdr:cNvPr>
        <xdr:cNvSpPr txBox="1">
          <a:spLocks noChangeArrowheads="1"/>
        </xdr:cNvSpPr>
      </xdr:nvSpPr>
      <xdr:spPr bwMode="auto">
        <a:xfrm>
          <a:off x="1828800" y="10223500"/>
          <a:ext cx="18034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 </a:t>
          </a:r>
        </a:p>
      </xdr:txBody>
    </xdr:sp>
    <xdr:clientData/>
  </xdr:twoCellAnchor>
  <xdr:twoCellAnchor>
    <xdr:from>
      <xdr:col>2</xdr:col>
      <xdr:colOff>177800</xdr:colOff>
      <xdr:row>5</xdr:row>
      <xdr:rowOff>177800</xdr:rowOff>
    </xdr:from>
    <xdr:to>
      <xdr:col>5</xdr:col>
      <xdr:colOff>0</xdr:colOff>
      <xdr:row>7</xdr:row>
      <xdr:rowOff>63500</xdr:rowOff>
    </xdr:to>
    <xdr:sp macro="" textlink="">
      <xdr:nvSpPr>
        <xdr:cNvPr id="1026" name="Merking">
          <a:extLst>
            <a:ext uri="{FF2B5EF4-FFF2-40B4-BE49-F238E27FC236}">
              <a16:creationId xmlns:a16="http://schemas.microsoft.com/office/drawing/2014/main" id="{9A8FBE0E-6BD1-DE43-8CAB-FC967140B7B9}"/>
            </a:ext>
          </a:extLst>
        </xdr:cNvPr>
        <xdr:cNvSpPr txBox="1">
          <a:spLocks noChangeArrowheads="1"/>
        </xdr:cNvSpPr>
      </xdr:nvSpPr>
      <xdr:spPr bwMode="auto">
        <a:xfrm>
          <a:off x="1828800" y="1193800"/>
          <a:ext cx="23876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 </a:t>
          </a:r>
        </a:p>
      </xdr:txBody>
    </xdr:sp>
    <xdr:clientData/>
  </xdr:twoCellAnchor>
  <xdr:twoCellAnchor editAs="oneCell">
    <xdr:from>
      <xdr:col>1</xdr:col>
      <xdr:colOff>0</xdr:colOff>
      <xdr:row>0</xdr:row>
      <xdr:rowOff>25400</xdr:rowOff>
    </xdr:from>
    <xdr:to>
      <xdr:col>4</xdr:col>
      <xdr:colOff>25400</xdr:colOff>
      <xdr:row>12</xdr:row>
      <xdr:rowOff>63500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3416DCE-7CD9-A94B-8C60-B1ED2CAC2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25400"/>
          <a:ext cx="4876800" cy="2476500"/>
        </a:xfrm>
        <a:prstGeom prst="rect">
          <a:avLst/>
        </a:prstGeom>
      </xdr:spPr>
    </xdr:pic>
    <xdr:clientData/>
  </xdr:twoCellAnchor>
  <xdr:twoCellAnchor>
    <xdr:from>
      <xdr:col>5</xdr:col>
      <xdr:colOff>152400</xdr:colOff>
      <xdr:row>12</xdr:row>
      <xdr:rowOff>76200</xdr:rowOff>
    </xdr:from>
    <xdr:to>
      <xdr:col>14</xdr:col>
      <xdr:colOff>190500</xdr:colOff>
      <xdr:row>27</xdr:row>
      <xdr:rowOff>12700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EF65FC3-371B-7F4B-9AF1-7C83F9294D96}"/>
            </a:ext>
          </a:extLst>
        </xdr:cNvPr>
        <xdr:cNvSpPr txBox="1"/>
      </xdr:nvSpPr>
      <xdr:spPr>
        <a:xfrm>
          <a:off x="6654800" y="2514600"/>
          <a:ext cx="7467600" cy="3213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4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  <a:endParaRPr lang="en-NL" sz="1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400" b="1" u="sng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Instructie:</a:t>
          </a:r>
          <a:endParaRPr lang="en-NL" sz="1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400" b="1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  <a:endParaRPr lang="en-NL" sz="1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4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dit document geeft u invulling aan de in het PvE opgenomen wens van de Aanbestedende dienst</a:t>
          </a:r>
          <a:r>
            <a:rPr lang="en-NL" sz="14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.</a:t>
          </a:r>
          <a:endParaRPr lang="nl-NL" sz="1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endParaRPr lang="nl-NL" sz="1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4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dit document neemt u het door u voorgestelde Prijsmodel op. Hierbij houdt u rekening met het Beschrijvend document, het PvE, de Dienstenbeschrijving, opgestelde PDC en de in dit document opgenomen invulinstructie.</a:t>
          </a:r>
          <a:endParaRPr lang="en-NL" sz="1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400" i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  <a:endParaRPr lang="en-NL" sz="1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4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  <a:endParaRPr lang="en-NL" sz="1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4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Het maximaal aantal te behalen punten voor dit document is 200.</a:t>
          </a:r>
          <a:endParaRPr lang="en-NL" sz="1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47625</xdr:rowOff>
    </xdr:from>
    <xdr:to>
      <xdr:col>1</xdr:col>
      <xdr:colOff>28575</xdr:colOff>
      <xdr:row>2</xdr:row>
      <xdr:rowOff>364002</xdr:rowOff>
    </xdr:to>
    <xdr:pic>
      <xdr:nvPicPr>
        <xdr:cNvPr id="2" name="Afbeelding 1" descr="Afbeelding met ding, object&#10;&#10;Beschrijving is gegenereerd met zeer hoge betrouwbaarheid">
          <a:extLst>
            <a:ext uri="{FF2B5EF4-FFF2-40B4-BE49-F238E27FC236}">
              <a16:creationId xmlns:a16="http://schemas.microsoft.com/office/drawing/2014/main" id="{FCDC7189-DD79-2347-BB6E-14CD09894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575" y="238125"/>
          <a:ext cx="5802520" cy="519577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635000</xdr:colOff>
      <xdr:row>0</xdr:row>
      <xdr:rowOff>0</xdr:rowOff>
    </xdr:from>
    <xdr:to>
      <xdr:col>2</xdr:col>
      <xdr:colOff>4851400</xdr:colOff>
      <xdr:row>2</xdr:row>
      <xdr:rowOff>1752600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D6A6A0F-F701-A245-9A1B-E4E265862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0" y="0"/>
          <a:ext cx="4876800" cy="2476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28</xdr:row>
      <xdr:rowOff>0</xdr:rowOff>
    </xdr:from>
    <xdr:to>
      <xdr:col>5</xdr:col>
      <xdr:colOff>0</xdr:colOff>
      <xdr:row>28</xdr:row>
      <xdr:rowOff>50800</xdr:rowOff>
    </xdr:to>
    <xdr:sp macro="" textlink="">
      <xdr:nvSpPr>
        <xdr:cNvPr id="3" name="Paginanummer">
          <a:extLst>
            <a:ext uri="{FF2B5EF4-FFF2-40B4-BE49-F238E27FC236}">
              <a16:creationId xmlns:a16="http://schemas.microsoft.com/office/drawing/2014/main" id="{BD30F8E6-56CB-0A43-9C4A-DB5ACFBF889A}"/>
            </a:ext>
          </a:extLst>
        </xdr:cNvPr>
        <xdr:cNvSpPr txBox="1">
          <a:spLocks noChangeArrowheads="1"/>
        </xdr:cNvSpPr>
      </xdr:nvSpPr>
      <xdr:spPr bwMode="auto">
        <a:xfrm>
          <a:off x="7035800" y="7759700"/>
          <a:ext cx="1968500" cy="13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 </a:t>
          </a:r>
        </a:p>
      </xdr:txBody>
    </xdr:sp>
    <xdr:clientData/>
  </xdr:twoCellAnchor>
  <xdr:twoCellAnchor>
    <xdr:from>
      <xdr:col>2</xdr:col>
      <xdr:colOff>0</xdr:colOff>
      <xdr:row>28</xdr:row>
      <xdr:rowOff>0</xdr:rowOff>
    </xdr:from>
    <xdr:to>
      <xdr:col>3</xdr:col>
      <xdr:colOff>330200</xdr:colOff>
      <xdr:row>28</xdr:row>
      <xdr:rowOff>38100</xdr:rowOff>
    </xdr:to>
    <xdr:sp macro="" textlink="">
      <xdr:nvSpPr>
        <xdr:cNvPr id="4" name="Rubricering">
          <a:extLst>
            <a:ext uri="{FF2B5EF4-FFF2-40B4-BE49-F238E27FC236}">
              <a16:creationId xmlns:a16="http://schemas.microsoft.com/office/drawing/2014/main" id="{53989DF9-C8E1-D043-8FEA-055311364630}"/>
            </a:ext>
          </a:extLst>
        </xdr:cNvPr>
        <xdr:cNvSpPr txBox="1">
          <a:spLocks noChangeArrowheads="1"/>
        </xdr:cNvSpPr>
      </xdr:nvSpPr>
      <xdr:spPr bwMode="auto">
        <a:xfrm>
          <a:off x="3098800" y="7708900"/>
          <a:ext cx="22987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 </a:t>
          </a:r>
        </a:p>
      </xdr:txBody>
    </xdr:sp>
    <xdr:clientData/>
  </xdr:twoCellAnchor>
  <xdr:twoCellAnchor>
    <xdr:from>
      <xdr:col>2</xdr:col>
      <xdr:colOff>0</xdr:colOff>
      <xdr:row>5</xdr:row>
      <xdr:rowOff>177800</xdr:rowOff>
    </xdr:from>
    <xdr:to>
      <xdr:col>4</xdr:col>
      <xdr:colOff>0</xdr:colOff>
      <xdr:row>7</xdr:row>
      <xdr:rowOff>63500</xdr:rowOff>
    </xdr:to>
    <xdr:sp macro="" textlink="">
      <xdr:nvSpPr>
        <xdr:cNvPr id="5" name="Merking">
          <a:extLst>
            <a:ext uri="{FF2B5EF4-FFF2-40B4-BE49-F238E27FC236}">
              <a16:creationId xmlns:a16="http://schemas.microsoft.com/office/drawing/2014/main" id="{5D7C4B41-78DC-A54D-B477-B44CB992CBA1}"/>
            </a:ext>
          </a:extLst>
        </xdr:cNvPr>
        <xdr:cNvSpPr txBox="1">
          <a:spLocks noChangeArrowheads="1"/>
        </xdr:cNvSpPr>
      </xdr:nvSpPr>
      <xdr:spPr bwMode="auto">
        <a:xfrm>
          <a:off x="3098800" y="1193800"/>
          <a:ext cx="39370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 </a:t>
          </a:r>
        </a:p>
      </xdr:txBody>
    </xdr:sp>
    <xdr:clientData/>
  </xdr:twoCellAnchor>
  <xdr:twoCellAnchor editAs="oneCell">
    <xdr:from>
      <xdr:col>1</xdr:col>
      <xdr:colOff>57727</xdr:colOff>
      <xdr:row>0</xdr:row>
      <xdr:rowOff>48491</xdr:rowOff>
    </xdr:from>
    <xdr:to>
      <xdr:col>3</xdr:col>
      <xdr:colOff>686377</xdr:colOff>
      <xdr:row>12</xdr:row>
      <xdr:rowOff>86591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1E8E8F0C-F8AC-514C-BEE4-DE5890A08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3227" y="48491"/>
          <a:ext cx="4870450" cy="2476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203200</xdr:colOff>
      <xdr:row>0</xdr:row>
      <xdr:rowOff>0</xdr:rowOff>
    </xdr:from>
    <xdr:to>
      <xdr:col>8</xdr:col>
      <xdr:colOff>1152878</xdr:colOff>
      <xdr:row>2</xdr:row>
      <xdr:rowOff>1504244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C54C206-E4A6-0F4D-81C3-FFEFF1484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5300" y="0"/>
          <a:ext cx="4886678" cy="24694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11288</xdr:colOff>
      <xdr:row>0</xdr:row>
      <xdr:rowOff>23988</xdr:rowOff>
    </xdr:from>
    <xdr:to>
      <xdr:col>10</xdr:col>
      <xdr:colOff>1285521</xdr:colOff>
      <xdr:row>2</xdr:row>
      <xdr:rowOff>1533876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C0FEB69-872F-4345-9934-8E6481DDD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6388" y="23988"/>
          <a:ext cx="4881033" cy="24750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169273</xdr:colOff>
      <xdr:row>1</xdr:row>
      <xdr:rowOff>28575</xdr:rowOff>
    </xdr:from>
    <xdr:to>
      <xdr:col>6</xdr:col>
      <xdr:colOff>169273</xdr:colOff>
      <xdr:row>4</xdr:row>
      <xdr:rowOff>703727</xdr:rowOff>
    </xdr:to>
    <xdr:pic>
      <xdr:nvPicPr>
        <xdr:cNvPr id="2" name="Afbeelding 1" descr="Afbeelding met ding, object&#10;&#10;Beschrijving is gegenereerd met zeer hoge betrouwbaarheid">
          <a:extLst>
            <a:ext uri="{FF2B5EF4-FFF2-40B4-BE49-F238E27FC236}">
              <a16:creationId xmlns:a16="http://schemas.microsoft.com/office/drawing/2014/main" id="{465A1C79-640B-794F-AFA9-42567C61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9473" y="231775"/>
          <a:ext cx="0" cy="3240552"/>
        </a:xfrm>
        <a:prstGeom prst="rect">
          <a:avLst/>
        </a:prstGeom>
      </xdr:spPr>
    </xdr:pic>
    <xdr:clientData/>
  </xdr:twoCellAnchor>
  <xdr:twoCellAnchor editAs="oneCell">
    <xdr:from>
      <xdr:col>7</xdr:col>
      <xdr:colOff>820615</xdr:colOff>
      <xdr:row>0</xdr:row>
      <xdr:rowOff>9769</xdr:rowOff>
    </xdr:from>
    <xdr:to>
      <xdr:col>13</xdr:col>
      <xdr:colOff>670494</xdr:colOff>
      <xdr:row>2</xdr:row>
      <xdr:rowOff>1517703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9265F52-51C9-5646-8A4E-024F137E0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64415" y="9769"/>
          <a:ext cx="4853679" cy="24731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28575</xdr:rowOff>
    </xdr:from>
    <xdr:to>
      <xdr:col>5</xdr:col>
      <xdr:colOff>0</xdr:colOff>
      <xdr:row>2</xdr:row>
      <xdr:rowOff>551327</xdr:rowOff>
    </xdr:to>
    <xdr:pic>
      <xdr:nvPicPr>
        <xdr:cNvPr id="2" name="Afbeelding 1" descr="Afbeelding met ding, object&#10;&#10;Beschrijving is gegenereerd met zeer hoge betrouwbaarheid">
          <a:extLst>
            <a:ext uri="{FF2B5EF4-FFF2-40B4-BE49-F238E27FC236}">
              <a16:creationId xmlns:a16="http://schemas.microsoft.com/office/drawing/2014/main" id="{0565AF64-2107-CC40-BA87-1338045B9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71173" y="257175"/>
          <a:ext cx="0" cy="789452"/>
        </a:xfrm>
        <a:prstGeom prst="rect">
          <a:avLst/>
        </a:prstGeom>
      </xdr:spPr>
    </xdr:pic>
    <xdr:clientData/>
  </xdr:twoCellAnchor>
  <xdr:twoCellAnchor editAs="oneCell">
    <xdr:from>
      <xdr:col>2</xdr:col>
      <xdr:colOff>5346700</xdr:colOff>
      <xdr:row>0</xdr:row>
      <xdr:rowOff>12700</xdr:rowOff>
    </xdr:from>
    <xdr:to>
      <xdr:col>4</xdr:col>
      <xdr:colOff>1337733</xdr:colOff>
      <xdr:row>2</xdr:row>
      <xdr:rowOff>1522588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B71B184-42EA-9748-92C0-89B5049B4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45300" y="12700"/>
          <a:ext cx="4881033" cy="247508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ABBFF13-84B3-E54F-A48F-34DF9119B07D}" name="migratie1_tabel" displayName="migratie1_tabel" ref="C7:AI24" totalsRowCount="1" headerRowDxfId="146">
  <tableColumns count="33">
    <tableColumn id="1" xr3:uid="{AEDD5F5A-C3CE-C14E-808E-DD0AB06E8302}" name="code" totalsRowLabel="Totaal"/>
    <tableColumn id="2" xr3:uid="{D206B868-D2C9-9A4A-8E3D-8885DD8277C3}" name="omschrijving dienst/product"/>
    <tableColumn id="8" xr3:uid="{316D0354-BBC1-F043-8300-6AC4C6C2BF98}" name="eenheid"/>
    <tableColumn id="9" xr3:uid="{CA4E2BCB-319F-C842-8EA9-0A95DE788FBE}" name=" " dataDxfId="145" totalsRowDxfId="144"/>
    <tableColumn id="3" xr3:uid="{A9B07312-68AF-1C41-B5F4-ED9C93927760}" name="aantal 1" dataDxfId="143" totalsRowDxfId="142"/>
    <tableColumn id="4" xr3:uid="{EE48F3B6-55AF-6D4B-BB56-F820897A62A6}" name="prijs per eenheid/mnd 1" dataDxfId="141" totalsRowDxfId="140"/>
    <tableColumn id="5" xr3:uid="{3D561F36-C9F6-0E45-B67F-AA6D3B9B15DC}" name="totaal /mnd 1" totalsRowFunction="sum" dataDxfId="139" totalsRowDxfId="138">
      <calculatedColumnFormula>migratie1_tabel[[#This Row],[aantal 1]]*migratie1_tabel[[#This Row],[prijs per eenheid/mnd 1]]</calculatedColumnFormula>
    </tableColumn>
    <tableColumn id="6" xr3:uid="{F6ABC66F-3690-D545-AED3-2A0DEB534F8A}" name="# mnd dienst verlening 1" dataDxfId="137" totalsRowDxfId="136"/>
    <tableColumn id="7" xr3:uid="{CAD5BB8E-9983-B747-9F13-02DD2DF16B8E}" name="totaal /jr 1" totalsRowFunction="sum" dataDxfId="135" totalsRowDxfId="134">
      <calculatedColumnFormula>migratie1_tabel[[#This Row],[totaal /mnd 1]]*migratie1_tabel[[#This Row],['# mnd dienst verlening 1]]</calculatedColumnFormula>
    </tableColumn>
    <tableColumn id="11" xr3:uid="{2B7E968E-0AE1-2347-8720-0DA93C4E3843}" name="   " dataDxfId="133" totalsRowDxfId="132"/>
    <tableColumn id="12" xr3:uid="{C417D00B-D1D8-6842-9E23-5231218A49D5}" name="aantal 2" dataDxfId="131" totalsRowDxfId="130"/>
    <tableColumn id="13" xr3:uid="{49A3B433-C3E0-B64A-98F0-19F888639037}" name="prijs per eenheid/mnd 2" dataDxfId="129" totalsRowDxfId="128"/>
    <tableColumn id="14" xr3:uid="{2203BD8E-F90F-0C47-B664-9ECEF022A20A}" name="totaal /mnd 2" totalsRowFunction="sum" dataDxfId="127" totalsRowDxfId="126">
      <calculatedColumnFormula>migratie1_tabel[[#This Row],[aantal 2]]*migratie1_tabel[[#This Row],[prijs per eenheid/mnd 2]]</calculatedColumnFormula>
    </tableColumn>
    <tableColumn id="15" xr3:uid="{3ADBA516-8B31-A242-9039-5D93C618DF7B}" name="# mnd dienst verlening 2" dataDxfId="125" totalsRowDxfId="124"/>
    <tableColumn id="16" xr3:uid="{655A427F-410C-AA45-9901-EDEB1AA001A8}" name="totaal /jr 2" totalsRowFunction="sum" dataDxfId="123" totalsRowDxfId="122">
      <calculatedColumnFormula>migratie1_tabel[[#This Row],[totaal /mnd 2]]*migratie1_tabel[[#This Row],['# mnd dienst verlening 2]]</calculatedColumnFormula>
    </tableColumn>
    <tableColumn id="17" xr3:uid="{E76E722D-24EA-4C40-8448-083C6C15EB73}" name="    " dataDxfId="121" totalsRowDxfId="120"/>
    <tableColumn id="18" xr3:uid="{30F1B6CF-9A9C-AE46-93C6-2A7E92C5227B}" name="aantal 3" dataDxfId="119" totalsRowDxfId="118"/>
    <tableColumn id="19" xr3:uid="{05343E38-5F76-454D-8F2C-A4EAB4FFC55A}" name="prijs per eenheid/mnd 3" dataDxfId="117" totalsRowDxfId="116"/>
    <tableColumn id="20" xr3:uid="{B5A05061-34E5-2C45-B618-4C3FFEF47F5C}" name="totaal /mnd 3" totalsRowFunction="sum" dataDxfId="115" totalsRowDxfId="114">
      <calculatedColumnFormula>migratie1_tabel[[#This Row],[aantal 3]]*migratie1_tabel[[#This Row],[prijs per eenheid/mnd 3]]</calculatedColumnFormula>
    </tableColumn>
    <tableColumn id="21" xr3:uid="{6EDA943B-130A-E248-AFB2-09B5C0DC856F}" name="# mnd dienst verlening 3" dataDxfId="113" totalsRowDxfId="112"/>
    <tableColumn id="22" xr3:uid="{2C5D7CCC-FE5C-DD4C-970A-B525B82D800F}" name="totaal /jr 3" totalsRowFunction="sum" dataDxfId="111" totalsRowDxfId="110">
      <calculatedColumnFormula>migratie1_tabel[[#This Row],[totaal /mnd 3]]*migratie1_tabel[[#This Row],['# mnd dienst verlening 3]]</calculatedColumnFormula>
    </tableColumn>
    <tableColumn id="23" xr3:uid="{AEBCFDA4-78CD-B24E-A030-E333F1B0AEFF}" name="     " dataDxfId="109" totalsRowDxfId="108"/>
    <tableColumn id="24" xr3:uid="{682715F3-6CB3-174D-BA68-F9BE2CEF2E33}" name="aantal 4" dataDxfId="107" totalsRowDxfId="106"/>
    <tableColumn id="25" xr3:uid="{054C9898-DE09-654C-B90B-82C7E97E71F9}" name="prijs per eenheid/mnd 4" dataDxfId="105" totalsRowDxfId="104"/>
    <tableColumn id="26" xr3:uid="{F2CBF92D-088E-AF44-8501-2599A302A6CD}" name="totaal /mnd 4" totalsRowFunction="sum" dataDxfId="103" totalsRowDxfId="102">
      <calculatedColumnFormula>migratie1_tabel[[#This Row],[aantal 4]]*migratie1_tabel[[#This Row],[prijs per eenheid/mnd 4]]</calculatedColumnFormula>
    </tableColumn>
    <tableColumn id="27" xr3:uid="{9A95EB50-4F02-494B-A415-0AAD5C1CC5CA}" name="# mnd dienst verlening 4" dataDxfId="101" totalsRowDxfId="100"/>
    <tableColumn id="28" xr3:uid="{9BC6C1C0-B62B-284E-B81B-A54F1B5606D4}" name="totaal /jr 4" totalsRowFunction="sum" dataDxfId="99" totalsRowDxfId="98">
      <calculatedColumnFormula>migratie1_tabel[[#This Row],[totaal /mnd 4]]*migratie1_tabel[[#This Row],['# mnd dienst verlening 4]]</calculatedColumnFormula>
    </tableColumn>
    <tableColumn id="29" xr3:uid="{37E367CC-64BD-A445-857D-F3AA2BEB3B7E}" name="      " dataDxfId="97" totalsRowDxfId="96"/>
    <tableColumn id="30" xr3:uid="{E207A854-7BB2-9D43-93B7-C59D8A3360FE}" name="aantal 5" dataDxfId="95" totalsRowDxfId="94"/>
    <tableColumn id="31" xr3:uid="{36DA12C8-C4A5-4D42-864A-EA86C9ABB126}" name="prijs per eenheid/mnd 5" dataDxfId="93" totalsRowDxfId="92"/>
    <tableColumn id="32" xr3:uid="{27002C6C-366A-F246-B71D-9A0DB601C51E}" name="totaal /mnd 5" totalsRowFunction="sum" dataDxfId="91" totalsRowDxfId="90">
      <calculatedColumnFormula>migratie1_tabel[[#This Row],[aantal 5]]*migratie1_tabel[[#This Row],[prijs per eenheid/mnd 5]]</calculatedColumnFormula>
    </tableColumn>
    <tableColumn id="33" xr3:uid="{37A7776C-648B-C240-8DF2-49CF591958B7}" name="# mnd dienst verlening 5" dataDxfId="89" totalsRowDxfId="88"/>
    <tableColumn id="34" xr3:uid="{B47811C4-3F24-C344-8595-EF5121AD5FC7}" name="totaal /jr 5" totalsRowFunction="sum" dataDxfId="87" totalsRowDxfId="86">
      <calculatedColumnFormula>migratie1_tabel[[#This Row],[totaal /mnd 5]]*migratie1_tabel[[#This Row],['# mnd dienst verlening 5]]</calculatedColumnFormula>
    </tableColumn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D987A6-9254-F74D-BFA2-8AABCC533F51}" name="beheer1_tabel" displayName="beheer1_tabel" ref="C7:AJ17" totalsRowCount="1" headerRowDxfId="85">
  <tableColumns count="34">
    <tableColumn id="1" xr3:uid="{429A71C4-3DC5-1E4D-8E55-09B3D8174752}" name="Dienst" totalsRowLabel="Totaal"/>
    <tableColumn id="10" xr3:uid="{8C87B901-D254-9B4C-A8AC-1AEED99D2225}" name="PDC-Item"/>
    <tableColumn id="2" xr3:uid="{D6BD9B5D-D0D9-7949-86F8-4507DFECD16F}" name="Omschrijving"/>
    <tableColumn id="8" xr3:uid="{28C7A5E5-9DCC-5840-B91A-7BE3920CBFD0}" name="eenheid"/>
    <tableColumn id="9" xr3:uid="{71751521-B0F6-B244-AE6D-F44F2BF62516}" name=" " dataDxfId="84" totalsRowDxfId="83"/>
    <tableColumn id="3" xr3:uid="{28244A2F-8CE1-B84C-BF0D-ED61F26677A6}" name="aantal 1" dataDxfId="82" totalsRowDxfId="81"/>
    <tableColumn id="4" xr3:uid="{C4467570-866B-C74D-A675-373DEFE83257}" name="prijs per eenheid/mnd 1" dataDxfId="80" totalsRowDxfId="79"/>
    <tableColumn id="5" xr3:uid="{7CBA3FD5-0E2F-2B46-ADAF-E7FA8A0B3CFB}" name="totaal /mnd 1" totalsRowFunction="sum" dataDxfId="78" totalsRowDxfId="77">
      <calculatedColumnFormula>beheer1_tabel[[#This Row],[aantal 1]]*beheer1_tabel[[#This Row],[prijs per eenheid/mnd 1]]</calculatedColumnFormula>
    </tableColumn>
    <tableColumn id="6" xr3:uid="{BC13F3C8-D652-3147-8BE9-A79C3EF7EF90}" name="# mnd dienst verlening 1" dataDxfId="76" totalsRowDxfId="75"/>
    <tableColumn id="7" xr3:uid="{6CE183E2-C072-F445-97DB-68E8783DF3F5}" name="totaal /jr 1" totalsRowFunction="sum" dataDxfId="74" totalsRowDxfId="73">
      <calculatedColumnFormula>beheer1_tabel[[#This Row],[totaal /mnd 1]]*beheer1_tabel[[#This Row],['# mnd dienst verlening 1]]</calculatedColumnFormula>
    </tableColumn>
    <tableColumn id="11" xr3:uid="{CDFD90EE-5DE9-A44F-BEC3-B30C0F782E7D}" name="   " dataDxfId="72" totalsRowDxfId="71"/>
    <tableColumn id="12" xr3:uid="{AC7BBDE3-1709-E34E-AC1C-313A47C4A81D}" name="aantal 2" dataDxfId="70" totalsRowDxfId="69"/>
    <tableColumn id="13" xr3:uid="{7247CB23-0AFC-FB4C-993E-1A1642839FAF}" name="prijs per eenheid/mnd 2" dataDxfId="68" totalsRowDxfId="67"/>
    <tableColumn id="14" xr3:uid="{9A89E832-621C-1247-BD12-5B5DAD4631E4}" name="totaal /mnd 2" totalsRowFunction="sum" dataDxfId="66" totalsRowDxfId="65">
      <calculatedColumnFormula>beheer1_tabel[[#This Row],[aantal 2]]*beheer1_tabel[[#This Row],[prijs per eenheid/mnd 2]]</calculatedColumnFormula>
    </tableColumn>
    <tableColumn id="15" xr3:uid="{5E993D24-A641-3644-BA7A-93C64B41BBE2}" name="# mnd dienst verlening 2" dataDxfId="64" totalsRowDxfId="63"/>
    <tableColumn id="16" xr3:uid="{9E747E7B-1AFB-AE4F-A327-DDC7DCC0CCBB}" name="totaal /jr 2" totalsRowFunction="sum" dataDxfId="62" totalsRowDxfId="61">
      <calculatedColumnFormula>beheer1_tabel[[#This Row],[totaal /mnd 2]]*beheer1_tabel[[#This Row],['# mnd dienst verlening 2]]</calculatedColumnFormula>
    </tableColumn>
    <tableColumn id="17" xr3:uid="{13CB0C34-D907-064A-A432-B54913371AEA}" name="    " dataDxfId="60" totalsRowDxfId="59"/>
    <tableColumn id="18" xr3:uid="{DE0D6A3A-EF83-F143-AA1A-0C14AFE6976D}" name="aantal 3" dataDxfId="58" totalsRowDxfId="57"/>
    <tableColumn id="19" xr3:uid="{D77E7BE9-5931-2943-B0B2-67DF36533FB2}" name="prijs per eenheid/mnd 3" dataDxfId="56" totalsRowDxfId="55"/>
    <tableColumn id="20" xr3:uid="{BC2F6A19-2EDB-F049-9C5C-0AEABEB64B5E}" name="totaal /mnd 3" totalsRowFunction="sum" dataDxfId="54" totalsRowDxfId="53">
      <calculatedColumnFormula>beheer1_tabel[[#This Row],[aantal 3]]*beheer1_tabel[[#This Row],[prijs per eenheid/mnd 3]]</calculatedColumnFormula>
    </tableColumn>
    <tableColumn id="21" xr3:uid="{4A00E1A3-BF4C-CE47-A002-7C14B5F92C55}" name="# mnd dienst verlening 3" dataDxfId="52" totalsRowDxfId="51"/>
    <tableColumn id="22" xr3:uid="{CE9CB202-6D68-EB46-AF3A-B1250C397522}" name="totaal /jr 3" totalsRowFunction="sum" dataDxfId="50" totalsRowDxfId="49">
      <calculatedColumnFormula>beheer1_tabel[[#This Row],[totaal /mnd 3]]*beheer1_tabel[[#This Row],['# mnd dienst verlening 3]]</calculatedColumnFormula>
    </tableColumn>
    <tableColumn id="23" xr3:uid="{5A1D6672-6654-7F43-BB32-9CD058C0FA3F}" name="     " dataDxfId="48" totalsRowDxfId="47"/>
    <tableColumn id="24" xr3:uid="{5BC2C965-5D00-C243-9A77-18C47BB034F7}" name="aantal 4" dataDxfId="46" totalsRowDxfId="45"/>
    <tableColumn id="25" xr3:uid="{7EEFB795-DCCD-2743-8D9B-2D15F385905E}" name="prijs per eenheid/mnd 4" dataDxfId="44" totalsRowDxfId="43"/>
    <tableColumn id="26" xr3:uid="{D7D6F197-2A2D-6345-8462-4DCABFC3F7F5}" name="totaal /mnd 4" totalsRowFunction="sum" dataDxfId="42" totalsRowDxfId="41">
      <calculatedColumnFormula>beheer1_tabel[[#This Row],[aantal 4]]*beheer1_tabel[[#This Row],[prijs per eenheid/mnd 4]]</calculatedColumnFormula>
    </tableColumn>
    <tableColumn id="27" xr3:uid="{0C898772-0862-1241-BFA1-7026971A2BDE}" name="# mnd dienst verlening 4" dataDxfId="40" totalsRowDxfId="39"/>
    <tableColumn id="28" xr3:uid="{92F7001E-0909-2047-87E7-C030ADC05F6C}" name="totaal /jr 4" totalsRowFunction="sum" dataDxfId="38" totalsRowDxfId="37">
      <calculatedColumnFormula>beheer1_tabel[[#This Row],[totaal /mnd 4]]*beheer1_tabel[[#This Row],['# mnd dienst verlening 4]]</calculatedColumnFormula>
    </tableColumn>
    <tableColumn id="29" xr3:uid="{507242B1-085E-C648-A25C-E0AC6696819C}" name="      " dataDxfId="36" totalsRowDxfId="35"/>
    <tableColumn id="30" xr3:uid="{2754D50B-3D50-B04A-A109-9A7F4311224D}" name="aantal 5" dataDxfId="34" totalsRowDxfId="33"/>
    <tableColumn id="31" xr3:uid="{470AB1E3-1AEC-B64F-AD11-918279CB6842}" name="prijs per eenheid/mnd 5" dataDxfId="32" totalsRowDxfId="31"/>
    <tableColumn id="32" xr3:uid="{57112CEC-D306-8441-A78F-BB688FAD9716}" name="totaal /mnd 5" totalsRowFunction="sum" dataDxfId="30" totalsRowDxfId="29">
      <calculatedColumnFormula>beheer1_tabel[[#This Row],[aantal 5]]*beheer1_tabel[[#This Row],[prijs per eenheid/mnd 5]]</calculatedColumnFormula>
    </tableColumn>
    <tableColumn id="33" xr3:uid="{0D9C92FC-8134-AA4A-B81E-2CC59B5D5E67}" name="# mnd dienst verlening 5" dataDxfId="28" totalsRowDxfId="27"/>
    <tableColumn id="34" xr3:uid="{63252CA1-50FF-1C45-A8F7-CE4A9F181FB5}" name="totaal /jr 5" totalsRowFunction="sum" dataDxfId="26" totalsRowDxfId="25">
      <calculatedColumnFormula>beheer1_tabel[[#This Row],[totaal /mnd 5]]*beheer1_tabel[[#This Row],['# mnd dienst verlening 5]]</calculatedColumnFormula>
    </tableColumn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59E53E1-E625-5845-A257-E81FBA6B96F6}" name="Uurtarieven" displayName="Uurtarieven" ref="B7:E27" totalsRowShown="0" headerRowDxfId="24" dataDxfId="23">
  <autoFilter ref="B7:E27" xr:uid="{859E53E1-E625-5845-A257-E81FBA6B96F6}"/>
  <sortState xmlns:xlrd2="http://schemas.microsoft.com/office/spreadsheetml/2017/richdata2" ref="B8:E27">
    <sortCondition ref="C7:C27"/>
  </sortState>
  <tableColumns count="4">
    <tableColumn id="1" xr3:uid="{010254F0-57D5-8C47-B78B-4001DB7D62FE}" name="Code" dataDxfId="22"/>
    <tableColumn id="6" xr3:uid="{D2B63FF9-25E2-A140-951E-D7A17B744170}" name="Rolomschrijving" dataDxfId="21"/>
    <tableColumn id="12" xr3:uid="{7B200190-15DB-F349-9EBC-7311CDC02754}" name="Uurtarief on-shore" dataDxfId="20"/>
    <tableColumn id="9" xr3:uid="{1741B28B-03F9-EA44-8673-65B8F330C18F}" name="Uurtarief near-shore" dataDxfId="19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F2598A8-9BDD-3945-8BD7-B63111345808}" name="StandaardTarieven" displayName="StandaardTarieven" ref="B32:D52" totalsRowShown="0" headerRowDxfId="18" dataDxfId="17">
  <autoFilter ref="B32:D52" xr:uid="{4F2598A8-9BDD-3945-8BD7-B63111345808}"/>
  <sortState xmlns:xlrd2="http://schemas.microsoft.com/office/spreadsheetml/2017/richdata2" ref="B33:D52">
    <sortCondition descending="1" ref="C32:C52"/>
  </sortState>
  <tableColumns count="3">
    <tableColumn id="1" xr3:uid="{1DEFC1DC-08B7-264F-BC41-33D9ACA1911E}" name="Code" dataDxfId="16"/>
    <tableColumn id="6" xr3:uid="{B006AF0D-A0D9-C44B-B99F-C83203B9AEFB}" name="Omschrijving" dataDxfId="15"/>
    <tableColumn id="12" xr3:uid="{9B3281F9-F31E-1B4F-B40D-0444CEEC98CB}" name="Tarief" dataDxfId="1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39DF-5E35-3D4F-836E-4BA02BD605B3}">
  <sheetPr codeName="Blad2"/>
  <dimension ref="B1:J24"/>
  <sheetViews>
    <sheetView showGridLines="0" workbookViewId="0">
      <selection activeCell="F10" sqref="F10"/>
    </sheetView>
  </sheetViews>
  <sheetFormatPr defaultColWidth="10.875" defaultRowHeight="15.75"/>
  <cols>
    <col min="2" max="2" width="25.125" customWidth="1"/>
    <col min="3" max="3" width="4" customWidth="1"/>
    <col min="4" max="4" width="34.5" customWidth="1"/>
  </cols>
  <sheetData>
    <row r="1" spans="2:10">
      <c r="B1" s="19"/>
    </row>
    <row r="12" spans="2:10">
      <c r="I12" s="110"/>
      <c r="J12" s="110"/>
    </row>
    <row r="13" spans="2:10">
      <c r="I13" s="111"/>
    </row>
    <row r="14" spans="2:10">
      <c r="I14" s="113"/>
    </row>
    <row r="15" spans="2:10" ht="28.5">
      <c r="B15" s="120" t="s">
        <v>10</v>
      </c>
      <c r="C15" s="120"/>
      <c r="D15" s="120"/>
      <c r="E15" s="120"/>
      <c r="I15" s="112"/>
    </row>
    <row r="16" spans="2:10" ht="21">
      <c r="B16" s="20" t="s">
        <v>11</v>
      </c>
      <c r="C16" s="21"/>
      <c r="D16" s="22" t="s">
        <v>61</v>
      </c>
      <c r="E16" s="21"/>
      <c r="I16" s="114"/>
    </row>
    <row r="17" spans="2:9">
      <c r="B17" s="21"/>
      <c r="C17" s="21"/>
      <c r="D17" s="21"/>
      <c r="E17" s="21"/>
      <c r="I17" s="112"/>
    </row>
    <row r="18" spans="2:9">
      <c r="B18" s="21"/>
      <c r="C18" s="21"/>
      <c r="D18" s="21"/>
      <c r="E18" s="21"/>
      <c r="I18" s="112"/>
    </row>
    <row r="19" spans="2:9">
      <c r="B19" s="21" t="s">
        <v>12</v>
      </c>
      <c r="C19" s="21"/>
      <c r="D19" s="18"/>
      <c r="E19" s="21"/>
      <c r="I19" s="112"/>
    </row>
    <row r="20" spans="2:9">
      <c r="B20" s="21"/>
      <c r="C20" s="21"/>
      <c r="D20" s="21"/>
      <c r="E20" s="21"/>
    </row>
    <row r="21" spans="2:9">
      <c r="B21" s="21" t="s">
        <v>13</v>
      </c>
      <c r="C21" s="21"/>
      <c r="D21" s="18"/>
      <c r="E21" s="21"/>
    </row>
    <row r="22" spans="2:9">
      <c r="B22" s="21" t="s">
        <v>14</v>
      </c>
      <c r="C22" s="21"/>
      <c r="D22" s="18"/>
      <c r="E22" s="21"/>
    </row>
    <row r="23" spans="2:9">
      <c r="B23" s="21"/>
      <c r="C23" s="21"/>
      <c r="D23" s="21"/>
      <c r="E23" s="21"/>
    </row>
    <row r="24" spans="2:9">
      <c r="B24" s="21"/>
      <c r="C24" s="21"/>
      <c r="D24" s="21"/>
      <c r="E24" s="21"/>
    </row>
  </sheetData>
  <mergeCells count="1">
    <mergeCell ref="B15:E15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7785-B3BC-AB4F-93EC-CF1C57835B42}">
  <sheetPr codeName="Blad3">
    <pageSetUpPr fitToPage="1"/>
  </sheetPr>
  <dimension ref="A2:F57"/>
  <sheetViews>
    <sheetView showGridLines="0" topLeftCell="A7" zoomScale="125" workbookViewId="0">
      <selection activeCell="C10" sqref="C10"/>
    </sheetView>
  </sheetViews>
  <sheetFormatPr defaultColWidth="0" defaultRowHeight="15.75"/>
  <cols>
    <col min="1" max="1" width="6.625" customWidth="1"/>
    <col min="2" max="2" width="8.625" customWidth="1"/>
    <col min="3" max="4" width="66.5" customWidth="1"/>
    <col min="5" max="5" width="8.625" customWidth="1"/>
    <col min="6" max="6" width="6.625" customWidth="1"/>
    <col min="7" max="16384" width="9.125" hidden="1"/>
  </cols>
  <sheetData>
    <row r="2" spans="2:5" ht="41.25" customHeight="1"/>
    <row r="3" spans="2:5" ht="168" customHeight="1"/>
    <row r="4" spans="2:5" ht="27" customHeight="1">
      <c r="B4" s="23"/>
      <c r="C4" s="23" t="s">
        <v>151</v>
      </c>
      <c r="D4" s="24"/>
      <c r="E4" s="24"/>
    </row>
    <row r="5" spans="2:5">
      <c r="B5" s="16"/>
      <c r="C5" s="123"/>
      <c r="D5" s="123"/>
      <c r="E5" s="16"/>
    </row>
    <row r="6" spans="2:5">
      <c r="B6" s="16"/>
      <c r="C6" s="25" t="s">
        <v>10</v>
      </c>
      <c r="D6" s="26"/>
      <c r="E6" s="16"/>
    </row>
    <row r="7" spans="2:5">
      <c r="B7" s="16"/>
      <c r="C7" s="27" t="s">
        <v>15</v>
      </c>
      <c r="D7" s="26"/>
      <c r="E7" s="16"/>
    </row>
    <row r="8" spans="2:5">
      <c r="B8" s="16"/>
      <c r="C8" s="27"/>
      <c r="D8" s="26"/>
      <c r="E8" s="16"/>
    </row>
    <row r="9" spans="2:5" ht="15.95" customHeight="1">
      <c r="B9" s="16"/>
      <c r="C9" s="25" t="s">
        <v>16</v>
      </c>
      <c r="D9" s="26"/>
      <c r="E9" s="16"/>
    </row>
    <row r="10" spans="2:5" ht="15.95" customHeight="1">
      <c r="B10" s="16"/>
      <c r="C10" s="27" t="s">
        <v>28</v>
      </c>
      <c r="D10" s="26"/>
      <c r="E10" s="16"/>
    </row>
    <row r="11" spans="2:5" ht="15.95" customHeight="1">
      <c r="B11" s="16"/>
      <c r="C11" s="27" t="s">
        <v>17</v>
      </c>
      <c r="D11" s="26"/>
      <c r="E11" s="16"/>
    </row>
    <row r="12" spans="2:5" ht="15.95" customHeight="1">
      <c r="B12" s="16"/>
      <c r="C12" s="27" t="s">
        <v>29</v>
      </c>
      <c r="D12" s="26"/>
      <c r="E12" s="16"/>
    </row>
    <row r="13" spans="2:5" ht="15.95" customHeight="1">
      <c r="B13" s="16"/>
      <c r="C13" s="27"/>
      <c r="D13" s="26"/>
      <c r="E13" s="16"/>
    </row>
    <row r="14" spans="2:5" ht="15.95" customHeight="1">
      <c r="B14" s="16"/>
      <c r="C14" s="122" t="s">
        <v>161</v>
      </c>
      <c r="D14" s="122"/>
      <c r="E14" s="16"/>
    </row>
    <row r="15" spans="2:5" ht="15.95" customHeight="1">
      <c r="B15" s="16"/>
      <c r="C15" s="121" t="s">
        <v>162</v>
      </c>
      <c r="D15" s="121"/>
      <c r="E15" s="16"/>
    </row>
    <row r="16" spans="2:5" ht="15.95" customHeight="1">
      <c r="B16" s="16"/>
      <c r="C16" s="121" t="s">
        <v>172</v>
      </c>
      <c r="D16" s="121"/>
      <c r="E16" s="16"/>
    </row>
    <row r="17" spans="2:5" ht="15.95" customHeight="1">
      <c r="B17" s="16"/>
      <c r="C17" s="121" t="s">
        <v>175</v>
      </c>
      <c r="D17" s="121"/>
      <c r="E17" s="16"/>
    </row>
    <row r="18" spans="2:5" ht="15.95" customHeight="1">
      <c r="B18" s="16"/>
      <c r="C18" s="121"/>
      <c r="D18" s="121"/>
      <c r="E18" s="16"/>
    </row>
    <row r="19" spans="2:5" ht="15.95" customHeight="1">
      <c r="B19" s="16"/>
      <c r="C19" s="122" t="s">
        <v>153</v>
      </c>
      <c r="D19" s="122"/>
      <c r="E19" s="16"/>
    </row>
    <row r="20" spans="2:5" ht="15.95" customHeight="1">
      <c r="B20" s="16"/>
      <c r="C20" s="121" t="s">
        <v>167</v>
      </c>
      <c r="D20" s="121"/>
      <c r="E20" s="16"/>
    </row>
    <row r="21" spans="2:5" ht="15.95" customHeight="1">
      <c r="B21" s="16"/>
      <c r="C21" s="121" t="s">
        <v>173</v>
      </c>
      <c r="D21" s="121"/>
      <c r="E21" s="121"/>
    </row>
    <row r="22" spans="2:5" ht="15.95" customHeight="1">
      <c r="B22" s="16"/>
      <c r="C22" s="121" t="s">
        <v>164</v>
      </c>
      <c r="D22" s="121"/>
      <c r="E22" s="16"/>
    </row>
    <row r="23" spans="2:5" ht="15.95" customHeight="1">
      <c r="B23" s="16"/>
      <c r="C23" s="121" t="s">
        <v>174</v>
      </c>
      <c r="D23" s="121"/>
      <c r="E23" s="16"/>
    </row>
    <row r="24" spans="2:5" ht="15.95" customHeight="1">
      <c r="B24" s="16"/>
      <c r="C24" s="121" t="s">
        <v>168</v>
      </c>
      <c r="D24" s="121"/>
      <c r="E24" s="121"/>
    </row>
    <row r="25" spans="2:5" ht="15.95" customHeight="1">
      <c r="B25" s="16"/>
      <c r="C25" s="28"/>
      <c r="D25" s="28"/>
      <c r="E25" s="16"/>
    </row>
    <row r="26" spans="2:5" ht="15.95" customHeight="1">
      <c r="B26" s="16"/>
      <c r="C26" s="80" t="s">
        <v>163</v>
      </c>
      <c r="D26" s="28"/>
      <c r="E26" s="16"/>
    </row>
    <row r="27" spans="2:5" ht="15.95" customHeight="1">
      <c r="B27" s="16"/>
      <c r="C27" s="121" t="s">
        <v>166</v>
      </c>
      <c r="D27" s="121"/>
      <c r="E27" s="16"/>
    </row>
    <row r="28" spans="2:5" ht="15.95" customHeight="1">
      <c r="B28" s="16"/>
      <c r="C28" s="121" t="s">
        <v>165</v>
      </c>
      <c r="D28" s="121"/>
      <c r="E28" s="16"/>
    </row>
    <row r="29" spans="2:5" ht="15.95" customHeight="1">
      <c r="B29" s="16"/>
      <c r="C29" s="80"/>
      <c r="D29" s="28"/>
      <c r="E29" s="16"/>
    </row>
    <row r="30" spans="2:5" ht="15.95" customHeight="1">
      <c r="B30" s="16"/>
      <c r="C30" s="80" t="s">
        <v>77</v>
      </c>
      <c r="D30" s="28"/>
      <c r="E30" s="16"/>
    </row>
    <row r="31" spans="2:5" ht="15.95" customHeight="1">
      <c r="B31" s="16"/>
      <c r="C31" s="121" t="s">
        <v>157</v>
      </c>
      <c r="D31" s="121"/>
      <c r="E31" s="16"/>
    </row>
    <row r="32" spans="2:5" ht="15.95" customHeight="1">
      <c r="B32" s="16"/>
      <c r="C32" s="121" t="s">
        <v>135</v>
      </c>
      <c r="D32" s="121"/>
      <c r="E32" s="16"/>
    </row>
    <row r="33" spans="2:5" ht="15.95" customHeight="1">
      <c r="B33" s="16"/>
      <c r="C33" s="121" t="s">
        <v>158</v>
      </c>
      <c r="D33" s="121"/>
      <c r="E33" s="16"/>
    </row>
    <row r="34" spans="2:5" ht="15.95" customHeight="1">
      <c r="B34" s="16"/>
      <c r="C34" s="121" t="s">
        <v>159</v>
      </c>
      <c r="D34" s="121"/>
      <c r="E34" s="16"/>
    </row>
    <row r="35" spans="2:5" ht="15.95" customHeight="1">
      <c r="B35" s="16"/>
      <c r="C35" s="28"/>
      <c r="D35" s="28"/>
      <c r="E35" s="16"/>
    </row>
    <row r="36" spans="2:5">
      <c r="B36" s="16"/>
      <c r="C36" s="29" t="s">
        <v>18</v>
      </c>
      <c r="D36" s="28"/>
      <c r="E36" s="16"/>
    </row>
    <row r="37" spans="2:5">
      <c r="B37" s="16"/>
      <c r="C37" s="121" t="s">
        <v>19</v>
      </c>
      <c r="D37" s="121"/>
      <c r="E37" s="16"/>
    </row>
    <row r="38" spans="2:5">
      <c r="B38" s="16"/>
      <c r="C38" s="30" t="s">
        <v>20</v>
      </c>
      <c r="D38" s="28"/>
      <c r="E38" s="16"/>
    </row>
    <row r="39" spans="2:5">
      <c r="B39" s="16"/>
      <c r="C39" s="121"/>
      <c r="D39" s="121"/>
      <c r="E39" s="16"/>
    </row>
    <row r="40" spans="2:5">
      <c r="B40" s="16"/>
      <c r="C40" s="122" t="s">
        <v>21</v>
      </c>
      <c r="D40" s="122"/>
      <c r="E40" s="16"/>
    </row>
    <row r="41" spans="2:5">
      <c r="B41" s="16"/>
      <c r="C41" s="121" t="s">
        <v>22</v>
      </c>
      <c r="D41" s="121"/>
      <c r="E41" s="16"/>
    </row>
    <row r="42" spans="2:5">
      <c r="B42" s="16"/>
      <c r="C42" s="121" t="s">
        <v>23</v>
      </c>
      <c r="D42" s="121"/>
      <c r="E42" s="16"/>
    </row>
    <row r="43" spans="2:5">
      <c r="B43" s="16"/>
      <c r="C43" s="28"/>
      <c r="D43" s="28"/>
      <c r="E43" s="16"/>
    </row>
    <row r="44" spans="2:5">
      <c r="B44" s="16"/>
      <c r="C44" s="29" t="s">
        <v>24</v>
      </c>
      <c r="D44" s="28"/>
      <c r="E44" s="16"/>
    </row>
    <row r="45" spans="2:5">
      <c r="B45" s="16"/>
      <c r="C45" s="32" t="s">
        <v>25</v>
      </c>
      <c r="D45" s="28"/>
      <c r="E45" s="16"/>
    </row>
    <row r="46" spans="2:5">
      <c r="B46" s="16"/>
      <c r="C46" s="32" t="s">
        <v>72</v>
      </c>
      <c r="D46" s="28"/>
      <c r="E46" s="16"/>
    </row>
    <row r="47" spans="2:5">
      <c r="B47" s="16"/>
      <c r="C47" s="32" t="s">
        <v>26</v>
      </c>
      <c r="D47" s="28"/>
      <c r="E47" s="16"/>
    </row>
    <row r="48" spans="2:5">
      <c r="B48" s="16"/>
      <c r="C48" s="32" t="s">
        <v>81</v>
      </c>
      <c r="D48" s="28"/>
      <c r="E48" s="16"/>
    </row>
    <row r="49" spans="2:5">
      <c r="B49" s="16"/>
      <c r="C49" s="32" t="s">
        <v>78</v>
      </c>
      <c r="D49" s="28"/>
      <c r="E49" s="16"/>
    </row>
    <row r="50" spans="2:5">
      <c r="B50" s="16"/>
      <c r="C50" s="32"/>
      <c r="D50" s="28"/>
      <c r="E50" s="16"/>
    </row>
    <row r="51" spans="2:5">
      <c r="B51" s="16"/>
      <c r="C51" s="33"/>
      <c r="D51" s="28"/>
      <c r="E51" s="16"/>
    </row>
    <row r="52" spans="2:5">
      <c r="B52" s="16"/>
      <c r="C52" s="34"/>
      <c r="D52" s="28"/>
      <c r="E52" s="16"/>
    </row>
    <row r="53" spans="2:5">
      <c r="B53" s="16"/>
      <c r="C53" s="28"/>
      <c r="D53" s="28"/>
      <c r="E53" s="16"/>
    </row>
    <row r="54" spans="2:5">
      <c r="B54" s="16"/>
      <c r="C54" s="30" t="s">
        <v>59</v>
      </c>
      <c r="D54" s="28"/>
      <c r="E54" s="16"/>
    </row>
    <row r="55" spans="2:5">
      <c r="B55" s="16"/>
      <c r="C55" s="30" t="s">
        <v>27</v>
      </c>
      <c r="D55" s="28"/>
      <c r="E55" s="16"/>
    </row>
    <row r="56" spans="2:5">
      <c r="B56" s="16"/>
      <c r="C56" s="31"/>
      <c r="D56" s="31"/>
      <c r="E56" s="16"/>
    </row>
    <row r="57" spans="2:5">
      <c r="B57" s="16"/>
      <c r="C57" s="28"/>
      <c r="D57" s="28"/>
      <c r="E57" s="16"/>
    </row>
  </sheetData>
  <mergeCells count="23">
    <mergeCell ref="C24:E24"/>
    <mergeCell ref="C5:D5"/>
    <mergeCell ref="C14:D14"/>
    <mergeCell ref="C15:D15"/>
    <mergeCell ref="C17:D17"/>
    <mergeCell ref="C18:D18"/>
    <mergeCell ref="C16:D16"/>
    <mergeCell ref="C39:D39"/>
    <mergeCell ref="C40:D40"/>
    <mergeCell ref="C41:D41"/>
    <mergeCell ref="C42:D42"/>
    <mergeCell ref="C19:D19"/>
    <mergeCell ref="C20:D20"/>
    <mergeCell ref="C22:D22"/>
    <mergeCell ref="C37:D37"/>
    <mergeCell ref="C23:D23"/>
    <mergeCell ref="C33:D33"/>
    <mergeCell ref="C34:D34"/>
    <mergeCell ref="C32:D32"/>
    <mergeCell ref="C31:D31"/>
    <mergeCell ref="C27:D27"/>
    <mergeCell ref="C28:D28"/>
    <mergeCell ref="C21:E21"/>
  </mergeCells>
  <pageMargins left="0.7" right="0.7" top="0.75" bottom="0.75" header="0.3" footer="0.3"/>
  <pageSetup paperSize="9" scale="75" fitToHeight="4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9D80-3B72-E24E-8D46-19780C045D7E}">
  <dimension ref="B1:H24"/>
  <sheetViews>
    <sheetView showGridLines="0" tabSelected="1" workbookViewId="0"/>
  </sheetViews>
  <sheetFormatPr defaultColWidth="10.875" defaultRowHeight="15.75"/>
  <cols>
    <col min="2" max="2" width="29.875" customWidth="1"/>
    <col min="3" max="8" width="25.875" customWidth="1"/>
  </cols>
  <sheetData>
    <row r="1" spans="2:2">
      <c r="B1" s="19"/>
    </row>
    <row r="19" spans="2:8">
      <c r="B19" s="69" t="s">
        <v>71</v>
      </c>
      <c r="C19" s="70" t="s">
        <v>65</v>
      </c>
      <c r="D19" s="70" t="s">
        <v>66</v>
      </c>
      <c r="E19" s="70" t="s">
        <v>67</v>
      </c>
      <c r="F19" s="70" t="s">
        <v>68</v>
      </c>
      <c r="G19" s="70" t="s">
        <v>69</v>
      </c>
      <c r="H19" s="71" t="s">
        <v>70</v>
      </c>
    </row>
    <row r="20" spans="2:8">
      <c r="B20" s="72" t="s">
        <v>161</v>
      </c>
      <c r="C20" s="118">
        <f>migratie1_tabel[[#Totals],[totaal /jr 1]]</f>
        <v>0</v>
      </c>
      <c r="D20" s="118">
        <f>migratie1_tabel[[#Totals],[totaal /jr 2]]</f>
        <v>0</v>
      </c>
      <c r="E20" s="118">
        <f>migratie1_tabel[[#Totals],[totaal /jr 3]]</f>
        <v>0</v>
      </c>
      <c r="F20" s="118">
        <f>migratie1_tabel[[#Totals],[totaal /jr 4]]</f>
        <v>0</v>
      </c>
      <c r="G20" s="118">
        <f>migratie1_tabel[[#Totals],[totaal /jr 5]]</f>
        <v>0</v>
      </c>
      <c r="H20" s="73">
        <f>SUM(C20:G20)</f>
        <v>0</v>
      </c>
    </row>
    <row r="21" spans="2:8">
      <c r="B21" s="72" t="s">
        <v>153</v>
      </c>
      <c r="C21" s="118">
        <f>beheer1_tabel[[#Totals],[totaal /jr 1]]</f>
        <v>0</v>
      </c>
      <c r="D21" s="118">
        <f>beheer1_tabel[[#Totals],[totaal /jr 2]]</f>
        <v>0</v>
      </c>
      <c r="E21" s="118">
        <f>beheer1_tabel[[#Totals],[totaal /jr 3]]</f>
        <v>0</v>
      </c>
      <c r="F21" s="118">
        <f>beheer1_tabel[[#Totals],[totaal /jr 4]]</f>
        <v>0</v>
      </c>
      <c r="G21" s="118">
        <f>beheer1_tabel[[#Totals],[totaal /jr 5]]</f>
        <v>0</v>
      </c>
      <c r="H21" s="73">
        <f t="shared" ref="H21:H22" si="0">SUM(C21:G21)</f>
        <v>0</v>
      </c>
    </row>
    <row r="22" spans="2:8">
      <c r="B22" s="74" t="s">
        <v>160</v>
      </c>
      <c r="C22" s="75">
        <f>'Project inzet'!$O68</f>
        <v>0</v>
      </c>
      <c r="D22" s="75">
        <f>'Project inzet'!$O68</f>
        <v>0</v>
      </c>
      <c r="E22" s="75">
        <f>'Project inzet'!$O68</f>
        <v>0</v>
      </c>
      <c r="F22" s="75">
        <f>'Project inzet'!$O68</f>
        <v>0</v>
      </c>
      <c r="G22" s="75">
        <f>'Project inzet'!$O68</f>
        <v>0</v>
      </c>
      <c r="H22" s="76">
        <f t="shared" si="0"/>
        <v>0</v>
      </c>
    </row>
    <row r="23" spans="2:8">
      <c r="H23" s="68" t="s">
        <v>64</v>
      </c>
    </row>
    <row r="24" spans="2:8">
      <c r="C24" s="78">
        <f>SUM(C20:C22)</f>
        <v>0</v>
      </c>
      <c r="D24" s="78">
        <f>SUM(D20:D22)</f>
        <v>0</v>
      </c>
      <c r="E24" s="78">
        <f>SUM(E20:E22)</f>
        <v>0</v>
      </c>
      <c r="F24" s="78">
        <f>SUM(F20:F22)</f>
        <v>0</v>
      </c>
      <c r="G24" s="78">
        <f>SUM(G20:G22)</f>
        <v>0</v>
      </c>
      <c r="H24" s="79">
        <f>SUM(C24:G24)</f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AA310-EEA0-7A42-897F-D8228BF95A88}">
  <sheetPr codeName="Blad5">
    <pageSetUpPr fitToPage="1"/>
  </sheetPr>
  <dimension ref="C2:AJ65"/>
  <sheetViews>
    <sheetView showGridLines="0" topLeftCell="A3" workbookViewId="0">
      <selection activeCell="C5" sqref="C5"/>
    </sheetView>
  </sheetViews>
  <sheetFormatPr defaultColWidth="8.875" defaultRowHeight="15.75"/>
  <cols>
    <col min="3" max="3" width="18.125" customWidth="1"/>
    <col min="4" max="4" width="68" customWidth="1"/>
    <col min="5" max="5" width="21.125" customWidth="1"/>
    <col min="6" max="6" width="3.625" style="10" customWidth="1"/>
    <col min="7" max="7" width="9.625" style="15" customWidth="1"/>
    <col min="8" max="9" width="17.125" style="15" customWidth="1"/>
    <col min="10" max="10" width="13" style="15" customWidth="1"/>
    <col min="11" max="11" width="17.125" style="15" customWidth="1"/>
    <col min="12" max="12" width="3.875" style="10" customWidth="1"/>
    <col min="13" max="13" width="9.625" style="15" customWidth="1"/>
    <col min="14" max="15" width="17.125" style="15" customWidth="1"/>
    <col min="16" max="16" width="13" style="15" customWidth="1"/>
    <col min="17" max="17" width="17.125" style="15" customWidth="1"/>
    <col min="18" max="18" width="3.875" style="10" customWidth="1"/>
    <col min="19" max="19" width="9.625" style="15" customWidth="1"/>
    <col min="20" max="21" width="17.125" style="15" customWidth="1"/>
    <col min="22" max="22" width="13" style="15" customWidth="1"/>
    <col min="23" max="23" width="17.125" style="15" customWidth="1"/>
    <col min="24" max="24" width="3.875" style="10" customWidth="1"/>
    <col min="25" max="25" width="9.625" style="15" customWidth="1"/>
    <col min="26" max="27" width="17.125" style="15" customWidth="1"/>
    <col min="28" max="28" width="13" style="15" customWidth="1"/>
    <col min="29" max="29" width="17.125" style="15" customWidth="1"/>
    <col min="30" max="30" width="3.875" style="10" customWidth="1"/>
    <col min="31" max="31" width="9.625" style="15" customWidth="1"/>
    <col min="32" max="33" width="17.125" style="15" customWidth="1"/>
    <col min="34" max="34" width="13" style="15" customWidth="1"/>
    <col min="35" max="35" width="17.125" style="15" customWidth="1"/>
    <col min="36" max="36" width="3.875" style="10" customWidth="1"/>
  </cols>
  <sheetData>
    <row r="2" spans="3:36" ht="60" customHeight="1">
      <c r="C2" s="126" t="str">
        <f>"Inschrijver: "&amp;Voorblad!D16</f>
        <v>Inschrijver: Leverancier A</v>
      </c>
      <c r="D2" s="126"/>
      <c r="E2" s="126"/>
      <c r="F2" s="35"/>
      <c r="L2" s="35"/>
      <c r="R2" s="35"/>
      <c r="X2" s="35"/>
      <c r="AD2" s="35"/>
      <c r="AJ2" s="35"/>
    </row>
    <row r="3" spans="3:36" ht="126" customHeight="1">
      <c r="F3" s="17"/>
      <c r="L3" s="17"/>
      <c r="R3" s="17"/>
      <c r="X3" s="17"/>
      <c r="AD3" s="17"/>
      <c r="AJ3" s="17"/>
    </row>
    <row r="4" spans="3:36" ht="31.5">
      <c r="C4" s="37" t="s">
        <v>171</v>
      </c>
      <c r="D4" s="37"/>
      <c r="E4" s="38"/>
      <c r="F4" s="39"/>
      <c r="G4" s="41"/>
      <c r="H4" s="41"/>
      <c r="I4" s="41"/>
      <c r="J4" s="41"/>
      <c r="K4" s="41"/>
      <c r="L4" s="39"/>
      <c r="M4" s="41"/>
      <c r="N4" s="41"/>
      <c r="O4" s="41"/>
      <c r="P4" s="41"/>
      <c r="Q4" s="41"/>
      <c r="R4" s="39"/>
      <c r="S4" s="41"/>
      <c r="T4" s="41"/>
      <c r="U4" s="41"/>
      <c r="V4" s="41"/>
      <c r="W4" s="41"/>
      <c r="X4" s="39"/>
      <c r="Y4" s="41"/>
      <c r="Z4" s="41"/>
      <c r="AA4" s="41"/>
      <c r="AB4" s="41"/>
      <c r="AC4" s="41"/>
      <c r="AD4" s="39"/>
      <c r="AE4" s="41"/>
      <c r="AF4" s="41"/>
      <c r="AG4" s="41"/>
      <c r="AH4" s="41"/>
      <c r="AI4" s="41"/>
      <c r="AJ4" s="17"/>
    </row>
    <row r="5" spans="3:36">
      <c r="F5" s="43"/>
      <c r="L5" s="43"/>
      <c r="R5" s="43"/>
      <c r="X5" s="43"/>
      <c r="AD5" s="43"/>
      <c r="AJ5" s="43"/>
    </row>
    <row r="6" spans="3:36" s="3" customFormat="1" ht="27" thickBot="1">
      <c r="C6" s="1" t="s">
        <v>169</v>
      </c>
      <c r="D6" s="1"/>
      <c r="E6" s="1"/>
      <c r="F6" s="2"/>
      <c r="G6" s="5" t="s">
        <v>0</v>
      </c>
      <c r="H6" s="5"/>
      <c r="I6" s="5"/>
      <c r="J6" s="5"/>
      <c r="K6" s="5"/>
      <c r="L6" s="2"/>
      <c r="M6" s="5" t="s">
        <v>30</v>
      </c>
      <c r="N6" s="5"/>
      <c r="O6" s="5"/>
      <c r="P6" s="5"/>
      <c r="Q6" s="5"/>
      <c r="R6" s="2" t="s">
        <v>31</v>
      </c>
      <c r="S6" s="5" t="s">
        <v>32</v>
      </c>
      <c r="T6" s="5"/>
      <c r="U6" s="5"/>
      <c r="V6" s="5"/>
      <c r="W6" s="5"/>
      <c r="X6" s="2"/>
      <c r="Y6" s="5" t="s">
        <v>33</v>
      </c>
      <c r="Z6" s="5"/>
      <c r="AA6" s="5"/>
      <c r="AB6" s="5"/>
      <c r="AC6" s="5"/>
      <c r="AD6" s="2"/>
      <c r="AE6" s="5" t="s">
        <v>34</v>
      </c>
      <c r="AF6" s="5"/>
      <c r="AG6" s="5"/>
      <c r="AH6" s="5"/>
      <c r="AI6" s="5"/>
      <c r="AJ6" s="45"/>
    </row>
    <row r="7" spans="3:36" s="15" customFormat="1" ht="41.25" customHeight="1" thickTop="1">
      <c r="C7" s="7" t="s">
        <v>1</v>
      </c>
      <c r="D7" s="7" t="s">
        <v>2</v>
      </c>
      <c r="E7" s="7" t="s">
        <v>3</v>
      </c>
      <c r="F7" s="8" t="s">
        <v>4</v>
      </c>
      <c r="G7" s="9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8" t="s">
        <v>35</v>
      </c>
      <c r="M7" s="9" t="s">
        <v>36</v>
      </c>
      <c r="N7" s="7" t="s">
        <v>37</v>
      </c>
      <c r="O7" s="7" t="s">
        <v>38</v>
      </c>
      <c r="P7" s="7" t="s">
        <v>39</v>
      </c>
      <c r="Q7" s="7" t="s">
        <v>40</v>
      </c>
      <c r="R7" s="8" t="s">
        <v>31</v>
      </c>
      <c r="S7" s="9" t="s">
        <v>41</v>
      </c>
      <c r="T7" s="7" t="s">
        <v>42</v>
      </c>
      <c r="U7" s="7" t="s">
        <v>43</v>
      </c>
      <c r="V7" s="7" t="s">
        <v>44</v>
      </c>
      <c r="W7" s="7" t="s">
        <v>45</v>
      </c>
      <c r="X7" s="8" t="s">
        <v>46</v>
      </c>
      <c r="Y7" s="9" t="s">
        <v>47</v>
      </c>
      <c r="Z7" s="7" t="s">
        <v>48</v>
      </c>
      <c r="AA7" s="7" t="s">
        <v>49</v>
      </c>
      <c r="AB7" s="7" t="s">
        <v>50</v>
      </c>
      <c r="AC7" s="7" t="s">
        <v>51</v>
      </c>
      <c r="AD7" s="8" t="s">
        <v>52</v>
      </c>
      <c r="AE7" s="9" t="s">
        <v>53</v>
      </c>
      <c r="AF7" s="7" t="s">
        <v>54</v>
      </c>
      <c r="AG7" s="7" t="s">
        <v>55</v>
      </c>
      <c r="AH7" s="7" t="s">
        <v>56</v>
      </c>
      <c r="AI7" s="7" t="s">
        <v>57</v>
      </c>
      <c r="AJ7" s="8"/>
    </row>
    <row r="8" spans="3:36">
      <c r="G8"/>
      <c r="H8" s="12"/>
      <c r="I8" s="13">
        <f>migratie1_tabel[[#This Row],[aantal 1]]*migratie1_tabel[[#This Row],[prijs per eenheid/mnd 1]]</f>
        <v>0</v>
      </c>
      <c r="K8" s="13">
        <f>migratie1_tabel[[#This Row],[totaal /mnd 1]]*migratie1_tabel[[#This Row],['# mnd dienst verlening 1]]</f>
        <v>0</v>
      </c>
      <c r="L8" s="46"/>
      <c r="M8"/>
      <c r="N8" s="12"/>
      <c r="O8" s="13">
        <f>migratie1_tabel[[#This Row],[aantal 2]]*migratie1_tabel[[#This Row],[prijs per eenheid/mnd 2]]</f>
        <v>0</v>
      </c>
      <c r="Q8" s="13">
        <f>migratie1_tabel[[#This Row],[totaal /mnd 2]]*migratie1_tabel[[#This Row],['# mnd dienst verlening 2]]</f>
        <v>0</v>
      </c>
      <c r="R8" s="46"/>
      <c r="S8"/>
      <c r="T8" s="12"/>
      <c r="U8" s="13">
        <f>migratie1_tabel[[#This Row],[aantal 3]]*migratie1_tabel[[#This Row],[prijs per eenheid/mnd 3]]</f>
        <v>0</v>
      </c>
      <c r="W8" s="13">
        <f>migratie1_tabel[[#This Row],[totaal /mnd 3]]*migratie1_tabel[[#This Row],['# mnd dienst verlening 3]]</f>
        <v>0</v>
      </c>
      <c r="X8" s="46"/>
      <c r="Y8"/>
      <c r="Z8" s="12"/>
      <c r="AA8" s="13">
        <f>migratie1_tabel[[#This Row],[aantal 4]]*migratie1_tabel[[#This Row],[prijs per eenheid/mnd 4]]</f>
        <v>0</v>
      </c>
      <c r="AC8" s="13">
        <f>migratie1_tabel[[#This Row],[totaal /mnd 4]]*migratie1_tabel[[#This Row],['# mnd dienst verlening 4]]</f>
        <v>0</v>
      </c>
      <c r="AD8" s="46"/>
      <c r="AE8"/>
      <c r="AF8" s="12"/>
      <c r="AG8" s="13">
        <f>migratie1_tabel[[#This Row],[aantal 5]]*migratie1_tabel[[#This Row],[prijs per eenheid/mnd 5]]</f>
        <v>0</v>
      </c>
      <c r="AI8" s="13">
        <f>migratie1_tabel[[#This Row],[totaal /mnd 5]]*migratie1_tabel[[#This Row],['# mnd dienst verlening 5]]</f>
        <v>0</v>
      </c>
      <c r="AJ8" s="46"/>
    </row>
    <row r="9" spans="3:36">
      <c r="H9" s="12"/>
      <c r="I9" s="13">
        <f>migratie1_tabel[[#This Row],[aantal 1]]*migratie1_tabel[[#This Row],[prijs per eenheid/mnd 1]]</f>
        <v>0</v>
      </c>
      <c r="K9" s="13">
        <f>migratie1_tabel[[#This Row],[totaal /mnd 1]]*migratie1_tabel[[#This Row],['# mnd dienst verlening 1]]</f>
        <v>0</v>
      </c>
      <c r="L9" s="46"/>
      <c r="N9" s="12"/>
      <c r="O9" s="13">
        <f>migratie1_tabel[[#This Row],[aantal 2]]*migratie1_tabel[[#This Row],[prijs per eenheid/mnd 2]]</f>
        <v>0</v>
      </c>
      <c r="Q9" s="13">
        <f>migratie1_tabel[[#This Row],[totaal /mnd 2]]*migratie1_tabel[[#This Row],['# mnd dienst verlening 2]]</f>
        <v>0</v>
      </c>
      <c r="R9" s="46"/>
      <c r="T9" s="12"/>
      <c r="U9" s="13">
        <f>migratie1_tabel[[#This Row],[aantal 3]]*migratie1_tabel[[#This Row],[prijs per eenheid/mnd 3]]</f>
        <v>0</v>
      </c>
      <c r="W9" s="13">
        <f>migratie1_tabel[[#This Row],[totaal /mnd 3]]*migratie1_tabel[[#This Row],['# mnd dienst verlening 3]]</f>
        <v>0</v>
      </c>
      <c r="X9" s="46"/>
      <c r="Z9" s="12"/>
      <c r="AA9" s="13">
        <f>migratie1_tabel[[#This Row],[aantal 4]]*migratie1_tabel[[#This Row],[prijs per eenheid/mnd 4]]</f>
        <v>0</v>
      </c>
      <c r="AC9" s="13">
        <f>migratie1_tabel[[#This Row],[totaal /mnd 4]]*migratie1_tabel[[#This Row],['# mnd dienst verlening 4]]</f>
        <v>0</v>
      </c>
      <c r="AD9" s="46"/>
      <c r="AF9" s="12"/>
      <c r="AG9" s="13">
        <f>migratie1_tabel[[#This Row],[aantal 5]]*migratie1_tabel[[#This Row],[prijs per eenheid/mnd 5]]</f>
        <v>0</v>
      </c>
      <c r="AI9" s="13">
        <f>migratie1_tabel[[#This Row],[totaal /mnd 5]]*migratie1_tabel[[#This Row],['# mnd dienst verlening 5]]</f>
        <v>0</v>
      </c>
      <c r="AJ9" s="46"/>
    </row>
    <row r="10" spans="3:36">
      <c r="H10" s="12"/>
      <c r="I10" s="13">
        <f>migratie1_tabel[[#This Row],[aantal 1]]*migratie1_tabel[[#This Row],[prijs per eenheid/mnd 1]]</f>
        <v>0</v>
      </c>
      <c r="K10" s="13">
        <f>migratie1_tabel[[#This Row],[totaal /mnd 1]]*migratie1_tabel[[#This Row],['# mnd dienst verlening 1]]</f>
        <v>0</v>
      </c>
      <c r="L10" s="46"/>
      <c r="N10" s="12"/>
      <c r="O10" s="13">
        <f>migratie1_tabel[[#This Row],[aantal 2]]*migratie1_tabel[[#This Row],[prijs per eenheid/mnd 2]]</f>
        <v>0</v>
      </c>
      <c r="Q10" s="13">
        <f>migratie1_tabel[[#This Row],[totaal /mnd 2]]*migratie1_tabel[[#This Row],['# mnd dienst verlening 2]]</f>
        <v>0</v>
      </c>
      <c r="R10" s="46"/>
      <c r="T10" s="12"/>
      <c r="U10" s="13">
        <f>migratie1_tabel[[#This Row],[aantal 3]]*migratie1_tabel[[#This Row],[prijs per eenheid/mnd 3]]</f>
        <v>0</v>
      </c>
      <c r="W10" s="13">
        <f>migratie1_tabel[[#This Row],[totaal /mnd 3]]*migratie1_tabel[[#This Row],['# mnd dienst verlening 3]]</f>
        <v>0</v>
      </c>
      <c r="X10" s="46"/>
      <c r="Z10" s="12"/>
      <c r="AA10" s="13">
        <f>migratie1_tabel[[#This Row],[aantal 4]]*migratie1_tabel[[#This Row],[prijs per eenheid/mnd 4]]</f>
        <v>0</v>
      </c>
      <c r="AC10" s="13">
        <f>migratie1_tabel[[#This Row],[totaal /mnd 4]]*migratie1_tabel[[#This Row],['# mnd dienst verlening 4]]</f>
        <v>0</v>
      </c>
      <c r="AD10" s="46"/>
      <c r="AF10" s="12"/>
      <c r="AG10" s="13">
        <f>migratie1_tabel[[#This Row],[aantal 5]]*migratie1_tabel[[#This Row],[prijs per eenheid/mnd 5]]</f>
        <v>0</v>
      </c>
      <c r="AI10" s="13">
        <f>migratie1_tabel[[#This Row],[totaal /mnd 5]]*migratie1_tabel[[#This Row],['# mnd dienst verlening 5]]</f>
        <v>0</v>
      </c>
      <c r="AJ10" s="46"/>
    </row>
    <row r="11" spans="3:36">
      <c r="H11" s="12"/>
      <c r="I11" s="13">
        <f>migratie1_tabel[[#This Row],[aantal 1]]*migratie1_tabel[[#This Row],[prijs per eenheid/mnd 1]]</f>
        <v>0</v>
      </c>
      <c r="K11" s="13">
        <f>migratie1_tabel[[#This Row],[totaal /mnd 1]]*migratie1_tabel[[#This Row],['# mnd dienst verlening 1]]</f>
        <v>0</v>
      </c>
      <c r="L11" s="46"/>
      <c r="N11" s="12"/>
      <c r="O11" s="13">
        <f>migratie1_tabel[[#This Row],[aantal 2]]*migratie1_tabel[[#This Row],[prijs per eenheid/mnd 2]]</f>
        <v>0</v>
      </c>
      <c r="Q11" s="13">
        <f>migratie1_tabel[[#This Row],[totaal /mnd 2]]*migratie1_tabel[[#This Row],['# mnd dienst verlening 2]]</f>
        <v>0</v>
      </c>
      <c r="R11" s="46"/>
      <c r="T11" s="12"/>
      <c r="U11" s="13">
        <f>migratie1_tabel[[#This Row],[aantal 3]]*migratie1_tabel[[#This Row],[prijs per eenheid/mnd 3]]</f>
        <v>0</v>
      </c>
      <c r="W11" s="13">
        <f>migratie1_tabel[[#This Row],[totaal /mnd 3]]*migratie1_tabel[[#This Row],['# mnd dienst verlening 3]]</f>
        <v>0</v>
      </c>
      <c r="X11" s="46"/>
      <c r="Z11" s="12"/>
      <c r="AA11" s="13">
        <f>migratie1_tabel[[#This Row],[aantal 4]]*migratie1_tabel[[#This Row],[prijs per eenheid/mnd 4]]</f>
        <v>0</v>
      </c>
      <c r="AC11" s="13">
        <f>migratie1_tabel[[#This Row],[totaal /mnd 4]]*migratie1_tabel[[#This Row],['# mnd dienst verlening 4]]</f>
        <v>0</v>
      </c>
      <c r="AD11" s="46"/>
      <c r="AF11" s="12"/>
      <c r="AG11" s="13">
        <f>migratie1_tabel[[#This Row],[aantal 5]]*migratie1_tabel[[#This Row],[prijs per eenheid/mnd 5]]</f>
        <v>0</v>
      </c>
      <c r="AI11" s="13">
        <f>migratie1_tabel[[#This Row],[totaal /mnd 5]]*migratie1_tabel[[#This Row],['# mnd dienst verlening 5]]</f>
        <v>0</v>
      </c>
      <c r="AJ11" s="46"/>
    </row>
    <row r="12" spans="3:36">
      <c r="H12" s="12"/>
      <c r="I12" s="13">
        <f>migratie1_tabel[[#This Row],[aantal 1]]*migratie1_tabel[[#This Row],[prijs per eenheid/mnd 1]]</f>
        <v>0</v>
      </c>
      <c r="K12" s="13">
        <f>migratie1_tabel[[#This Row],[totaal /mnd 1]]*migratie1_tabel[[#This Row],['# mnd dienst verlening 1]]</f>
        <v>0</v>
      </c>
      <c r="L12" s="46"/>
      <c r="N12" s="12"/>
      <c r="O12" s="13">
        <f>migratie1_tabel[[#This Row],[aantal 2]]*migratie1_tabel[[#This Row],[prijs per eenheid/mnd 2]]</f>
        <v>0</v>
      </c>
      <c r="Q12" s="13">
        <f>migratie1_tabel[[#This Row],[totaal /mnd 2]]*migratie1_tabel[[#This Row],['# mnd dienst verlening 2]]</f>
        <v>0</v>
      </c>
      <c r="R12" s="46"/>
      <c r="T12" s="12"/>
      <c r="U12" s="13">
        <f>migratie1_tabel[[#This Row],[aantal 3]]*migratie1_tabel[[#This Row],[prijs per eenheid/mnd 3]]</f>
        <v>0</v>
      </c>
      <c r="W12" s="13">
        <f>migratie1_tabel[[#This Row],[totaal /mnd 3]]*migratie1_tabel[[#This Row],['# mnd dienst verlening 3]]</f>
        <v>0</v>
      </c>
      <c r="X12" s="46"/>
      <c r="Z12" s="12"/>
      <c r="AA12" s="13">
        <f>migratie1_tabel[[#This Row],[aantal 4]]*migratie1_tabel[[#This Row],[prijs per eenheid/mnd 4]]</f>
        <v>0</v>
      </c>
      <c r="AC12" s="13">
        <f>migratie1_tabel[[#This Row],[totaal /mnd 4]]*migratie1_tabel[[#This Row],['# mnd dienst verlening 4]]</f>
        <v>0</v>
      </c>
      <c r="AD12" s="46"/>
      <c r="AF12" s="12"/>
      <c r="AG12" s="13">
        <f>migratie1_tabel[[#This Row],[aantal 5]]*migratie1_tabel[[#This Row],[prijs per eenheid/mnd 5]]</f>
        <v>0</v>
      </c>
      <c r="AI12" s="13">
        <f>migratie1_tabel[[#This Row],[totaal /mnd 5]]*migratie1_tabel[[#This Row],['# mnd dienst verlening 5]]</f>
        <v>0</v>
      </c>
      <c r="AJ12" s="46"/>
    </row>
    <row r="13" spans="3:36">
      <c r="H13" s="12"/>
      <c r="I13" s="13">
        <f>migratie1_tabel[[#This Row],[aantal 1]]*migratie1_tabel[[#This Row],[prijs per eenheid/mnd 1]]</f>
        <v>0</v>
      </c>
      <c r="K13" s="13">
        <f>migratie1_tabel[[#This Row],[totaal /mnd 1]]*migratie1_tabel[[#This Row],['# mnd dienst verlening 1]]</f>
        <v>0</v>
      </c>
      <c r="L13" s="46"/>
      <c r="N13" s="12"/>
      <c r="O13" s="13">
        <f>migratie1_tabel[[#This Row],[aantal 2]]*migratie1_tabel[[#This Row],[prijs per eenheid/mnd 2]]</f>
        <v>0</v>
      </c>
      <c r="Q13" s="13">
        <f>migratie1_tabel[[#This Row],[totaal /mnd 2]]*migratie1_tabel[[#This Row],['# mnd dienst verlening 2]]</f>
        <v>0</v>
      </c>
      <c r="R13" s="46"/>
      <c r="T13" s="12"/>
      <c r="U13" s="13">
        <f>migratie1_tabel[[#This Row],[aantal 3]]*migratie1_tabel[[#This Row],[prijs per eenheid/mnd 3]]</f>
        <v>0</v>
      </c>
      <c r="W13" s="13">
        <f>migratie1_tabel[[#This Row],[totaal /mnd 3]]*migratie1_tabel[[#This Row],['# mnd dienst verlening 3]]</f>
        <v>0</v>
      </c>
      <c r="X13" s="46"/>
      <c r="Z13" s="12"/>
      <c r="AA13" s="13">
        <f>migratie1_tabel[[#This Row],[aantal 4]]*migratie1_tabel[[#This Row],[prijs per eenheid/mnd 4]]</f>
        <v>0</v>
      </c>
      <c r="AC13" s="13">
        <f>migratie1_tabel[[#This Row],[totaal /mnd 4]]*migratie1_tabel[[#This Row],['# mnd dienst verlening 4]]</f>
        <v>0</v>
      </c>
      <c r="AD13" s="46"/>
      <c r="AF13" s="12"/>
      <c r="AG13" s="13">
        <f>migratie1_tabel[[#This Row],[aantal 5]]*migratie1_tabel[[#This Row],[prijs per eenheid/mnd 5]]</f>
        <v>0</v>
      </c>
      <c r="AI13" s="13">
        <f>migratie1_tabel[[#This Row],[totaal /mnd 5]]*migratie1_tabel[[#This Row],['# mnd dienst verlening 5]]</f>
        <v>0</v>
      </c>
      <c r="AJ13" s="46"/>
    </row>
    <row r="14" spans="3:36">
      <c r="H14" s="12"/>
      <c r="I14" s="13">
        <f>migratie1_tabel[[#This Row],[aantal 1]]*migratie1_tabel[[#This Row],[prijs per eenheid/mnd 1]]</f>
        <v>0</v>
      </c>
      <c r="K14" s="13">
        <f>migratie1_tabel[[#This Row],[totaal /mnd 1]]*migratie1_tabel[[#This Row],['# mnd dienst verlening 1]]</f>
        <v>0</v>
      </c>
      <c r="L14" s="46"/>
      <c r="N14" s="12"/>
      <c r="O14" s="13">
        <f>migratie1_tabel[[#This Row],[aantal 2]]*migratie1_tabel[[#This Row],[prijs per eenheid/mnd 2]]</f>
        <v>0</v>
      </c>
      <c r="Q14" s="13">
        <f>migratie1_tabel[[#This Row],[totaal /mnd 2]]*migratie1_tabel[[#This Row],['# mnd dienst verlening 2]]</f>
        <v>0</v>
      </c>
      <c r="R14" s="46"/>
      <c r="T14" s="12"/>
      <c r="U14" s="13">
        <f>migratie1_tabel[[#This Row],[aantal 3]]*migratie1_tabel[[#This Row],[prijs per eenheid/mnd 3]]</f>
        <v>0</v>
      </c>
      <c r="W14" s="13">
        <f>migratie1_tabel[[#This Row],[totaal /mnd 3]]*migratie1_tabel[[#This Row],['# mnd dienst verlening 3]]</f>
        <v>0</v>
      </c>
      <c r="X14" s="46"/>
      <c r="Z14" s="12"/>
      <c r="AA14" s="13">
        <f>migratie1_tabel[[#This Row],[aantal 4]]*migratie1_tabel[[#This Row],[prijs per eenheid/mnd 4]]</f>
        <v>0</v>
      </c>
      <c r="AC14" s="13">
        <f>migratie1_tabel[[#This Row],[totaal /mnd 4]]*migratie1_tabel[[#This Row],['# mnd dienst verlening 4]]</f>
        <v>0</v>
      </c>
      <c r="AD14" s="46"/>
      <c r="AF14" s="12"/>
      <c r="AG14" s="13">
        <f>migratie1_tabel[[#This Row],[aantal 5]]*migratie1_tabel[[#This Row],[prijs per eenheid/mnd 5]]</f>
        <v>0</v>
      </c>
      <c r="AI14" s="13">
        <f>migratie1_tabel[[#This Row],[totaal /mnd 5]]*migratie1_tabel[[#This Row],['# mnd dienst verlening 5]]</f>
        <v>0</v>
      </c>
      <c r="AJ14" s="46"/>
    </row>
    <row r="15" spans="3:36">
      <c r="H15" s="12"/>
      <c r="I15" s="13">
        <f>migratie1_tabel[[#This Row],[aantal 1]]*migratie1_tabel[[#This Row],[prijs per eenheid/mnd 1]]</f>
        <v>0</v>
      </c>
      <c r="K15" s="13">
        <f>migratie1_tabel[[#This Row],[totaal /mnd 1]]*migratie1_tabel[[#This Row],['# mnd dienst verlening 1]]</f>
        <v>0</v>
      </c>
      <c r="L15" s="46"/>
      <c r="N15" s="12"/>
      <c r="O15" s="13">
        <f>migratie1_tabel[[#This Row],[aantal 2]]*migratie1_tabel[[#This Row],[prijs per eenheid/mnd 2]]</f>
        <v>0</v>
      </c>
      <c r="Q15" s="13">
        <f>migratie1_tabel[[#This Row],[totaal /mnd 2]]*migratie1_tabel[[#This Row],['# mnd dienst verlening 2]]</f>
        <v>0</v>
      </c>
      <c r="R15" s="46"/>
      <c r="T15" s="12"/>
      <c r="U15" s="13">
        <f>migratie1_tabel[[#This Row],[aantal 3]]*migratie1_tabel[[#This Row],[prijs per eenheid/mnd 3]]</f>
        <v>0</v>
      </c>
      <c r="W15" s="13">
        <f>migratie1_tabel[[#This Row],[totaal /mnd 3]]*migratie1_tabel[[#This Row],['# mnd dienst verlening 3]]</f>
        <v>0</v>
      </c>
      <c r="X15" s="46"/>
      <c r="Z15" s="12"/>
      <c r="AA15" s="13">
        <f>migratie1_tabel[[#This Row],[aantal 4]]*migratie1_tabel[[#This Row],[prijs per eenheid/mnd 4]]</f>
        <v>0</v>
      </c>
      <c r="AC15" s="13">
        <f>migratie1_tabel[[#This Row],[totaal /mnd 4]]*migratie1_tabel[[#This Row],['# mnd dienst verlening 4]]</f>
        <v>0</v>
      </c>
      <c r="AD15" s="46"/>
      <c r="AF15" s="12"/>
      <c r="AG15" s="13">
        <f>migratie1_tabel[[#This Row],[aantal 5]]*migratie1_tabel[[#This Row],[prijs per eenheid/mnd 5]]</f>
        <v>0</v>
      </c>
      <c r="AI15" s="13">
        <f>migratie1_tabel[[#This Row],[totaal /mnd 5]]*migratie1_tabel[[#This Row],['# mnd dienst verlening 5]]</f>
        <v>0</v>
      </c>
      <c r="AJ15" s="46"/>
    </row>
    <row r="16" spans="3:36">
      <c r="H16" s="12"/>
      <c r="I16" s="13">
        <f>migratie1_tabel[[#This Row],[aantal 1]]*migratie1_tabel[[#This Row],[prijs per eenheid/mnd 1]]</f>
        <v>0</v>
      </c>
      <c r="K16" s="13">
        <f>migratie1_tabel[[#This Row],[totaal /mnd 1]]*migratie1_tabel[[#This Row],['# mnd dienst verlening 1]]</f>
        <v>0</v>
      </c>
      <c r="L16" s="46"/>
      <c r="N16" s="12"/>
      <c r="O16" s="13">
        <f>migratie1_tabel[[#This Row],[aantal 2]]*migratie1_tabel[[#This Row],[prijs per eenheid/mnd 2]]</f>
        <v>0</v>
      </c>
      <c r="Q16" s="13">
        <f>migratie1_tabel[[#This Row],[totaal /mnd 2]]*migratie1_tabel[[#This Row],['# mnd dienst verlening 2]]</f>
        <v>0</v>
      </c>
      <c r="R16" s="46"/>
      <c r="T16" s="12"/>
      <c r="U16" s="13">
        <f>migratie1_tabel[[#This Row],[aantal 3]]*migratie1_tabel[[#This Row],[prijs per eenheid/mnd 3]]</f>
        <v>0</v>
      </c>
      <c r="W16" s="13">
        <f>migratie1_tabel[[#This Row],[totaal /mnd 3]]*migratie1_tabel[[#This Row],['# mnd dienst verlening 3]]</f>
        <v>0</v>
      </c>
      <c r="X16" s="46"/>
      <c r="Z16" s="12"/>
      <c r="AA16" s="13">
        <f>migratie1_tabel[[#This Row],[aantal 4]]*migratie1_tabel[[#This Row],[prijs per eenheid/mnd 4]]</f>
        <v>0</v>
      </c>
      <c r="AC16" s="13">
        <f>migratie1_tabel[[#This Row],[totaal /mnd 4]]*migratie1_tabel[[#This Row],['# mnd dienst verlening 4]]</f>
        <v>0</v>
      </c>
      <c r="AD16" s="46"/>
      <c r="AF16" s="12"/>
      <c r="AG16" s="13">
        <f>migratie1_tabel[[#This Row],[aantal 5]]*migratie1_tabel[[#This Row],[prijs per eenheid/mnd 5]]</f>
        <v>0</v>
      </c>
      <c r="AI16" s="13">
        <f>migratie1_tabel[[#This Row],[totaal /mnd 5]]*migratie1_tabel[[#This Row],['# mnd dienst verlening 5]]</f>
        <v>0</v>
      </c>
      <c r="AJ16" s="46"/>
    </row>
    <row r="17" spans="3:36">
      <c r="H17" s="12"/>
      <c r="I17" s="13">
        <f>migratie1_tabel[[#This Row],[aantal 1]]*migratie1_tabel[[#This Row],[prijs per eenheid/mnd 1]]</f>
        <v>0</v>
      </c>
      <c r="K17" s="13">
        <f>migratie1_tabel[[#This Row],[totaal /mnd 1]]*migratie1_tabel[[#This Row],['# mnd dienst verlening 1]]</f>
        <v>0</v>
      </c>
      <c r="L17" s="46"/>
      <c r="N17" s="12"/>
      <c r="O17" s="13">
        <f>migratie1_tabel[[#This Row],[aantal 2]]*migratie1_tabel[[#This Row],[prijs per eenheid/mnd 2]]</f>
        <v>0</v>
      </c>
      <c r="Q17" s="13">
        <f>migratie1_tabel[[#This Row],[totaal /mnd 2]]*migratie1_tabel[[#This Row],['# mnd dienst verlening 2]]</f>
        <v>0</v>
      </c>
      <c r="R17" s="46"/>
      <c r="T17" s="12"/>
      <c r="U17" s="13">
        <f>migratie1_tabel[[#This Row],[aantal 3]]*migratie1_tabel[[#This Row],[prijs per eenheid/mnd 3]]</f>
        <v>0</v>
      </c>
      <c r="W17" s="13">
        <f>migratie1_tabel[[#This Row],[totaal /mnd 3]]*migratie1_tabel[[#This Row],['# mnd dienst verlening 3]]</f>
        <v>0</v>
      </c>
      <c r="X17" s="46"/>
      <c r="Z17" s="12"/>
      <c r="AA17" s="13">
        <f>migratie1_tabel[[#This Row],[aantal 4]]*migratie1_tabel[[#This Row],[prijs per eenheid/mnd 4]]</f>
        <v>0</v>
      </c>
      <c r="AC17" s="13">
        <f>migratie1_tabel[[#This Row],[totaal /mnd 4]]*migratie1_tabel[[#This Row],['# mnd dienst verlening 4]]</f>
        <v>0</v>
      </c>
      <c r="AD17" s="46"/>
      <c r="AF17" s="12"/>
      <c r="AG17" s="13">
        <f>migratie1_tabel[[#This Row],[aantal 5]]*migratie1_tabel[[#This Row],[prijs per eenheid/mnd 5]]</f>
        <v>0</v>
      </c>
      <c r="AI17" s="13">
        <f>migratie1_tabel[[#This Row],[totaal /mnd 5]]*migratie1_tabel[[#This Row],['# mnd dienst verlening 5]]</f>
        <v>0</v>
      </c>
      <c r="AJ17" s="46"/>
    </row>
    <row r="18" spans="3:36">
      <c r="H18" s="12"/>
      <c r="I18" s="13">
        <f>migratie1_tabel[[#This Row],[aantal 1]]*migratie1_tabel[[#This Row],[prijs per eenheid/mnd 1]]</f>
        <v>0</v>
      </c>
      <c r="K18" s="13">
        <f>migratie1_tabel[[#This Row],[totaal /mnd 1]]*migratie1_tabel[[#This Row],['# mnd dienst verlening 1]]</f>
        <v>0</v>
      </c>
      <c r="L18" s="46"/>
      <c r="N18" s="12"/>
      <c r="O18" s="13">
        <f>migratie1_tabel[[#This Row],[aantal 2]]*migratie1_tabel[[#This Row],[prijs per eenheid/mnd 2]]</f>
        <v>0</v>
      </c>
      <c r="Q18" s="13">
        <f>migratie1_tabel[[#This Row],[totaal /mnd 2]]*migratie1_tabel[[#This Row],['# mnd dienst verlening 2]]</f>
        <v>0</v>
      </c>
      <c r="R18" s="46"/>
      <c r="T18" s="12"/>
      <c r="U18" s="13">
        <f>migratie1_tabel[[#This Row],[aantal 3]]*migratie1_tabel[[#This Row],[prijs per eenheid/mnd 3]]</f>
        <v>0</v>
      </c>
      <c r="W18" s="13">
        <f>migratie1_tabel[[#This Row],[totaal /mnd 3]]*migratie1_tabel[[#This Row],['# mnd dienst verlening 3]]</f>
        <v>0</v>
      </c>
      <c r="X18" s="46"/>
      <c r="Z18" s="12"/>
      <c r="AA18" s="13">
        <f>migratie1_tabel[[#This Row],[aantal 4]]*migratie1_tabel[[#This Row],[prijs per eenheid/mnd 4]]</f>
        <v>0</v>
      </c>
      <c r="AC18" s="13">
        <f>migratie1_tabel[[#This Row],[totaal /mnd 4]]*migratie1_tabel[[#This Row],['# mnd dienst verlening 4]]</f>
        <v>0</v>
      </c>
      <c r="AD18" s="46"/>
      <c r="AF18" s="12"/>
      <c r="AG18" s="13">
        <f>migratie1_tabel[[#This Row],[aantal 5]]*migratie1_tabel[[#This Row],[prijs per eenheid/mnd 5]]</f>
        <v>0</v>
      </c>
      <c r="AI18" s="13">
        <f>migratie1_tabel[[#This Row],[totaal /mnd 5]]*migratie1_tabel[[#This Row],['# mnd dienst verlening 5]]</f>
        <v>0</v>
      </c>
      <c r="AJ18" s="46"/>
    </row>
    <row r="19" spans="3:36">
      <c r="H19" s="12"/>
      <c r="I19" s="13">
        <f>migratie1_tabel[[#This Row],[aantal 1]]*migratie1_tabel[[#This Row],[prijs per eenheid/mnd 1]]</f>
        <v>0</v>
      </c>
      <c r="K19" s="13">
        <f>migratie1_tabel[[#This Row],[totaal /mnd 1]]*migratie1_tabel[[#This Row],['# mnd dienst verlening 1]]</f>
        <v>0</v>
      </c>
      <c r="L19" s="46"/>
      <c r="N19" s="12"/>
      <c r="O19" s="13">
        <f>migratie1_tabel[[#This Row],[aantal 2]]*migratie1_tabel[[#This Row],[prijs per eenheid/mnd 2]]</f>
        <v>0</v>
      </c>
      <c r="Q19" s="13">
        <f>migratie1_tabel[[#This Row],[totaal /mnd 2]]*migratie1_tabel[[#This Row],['# mnd dienst verlening 2]]</f>
        <v>0</v>
      </c>
      <c r="R19" s="46"/>
      <c r="T19" s="12"/>
      <c r="U19" s="13">
        <f>migratie1_tabel[[#This Row],[aantal 3]]*migratie1_tabel[[#This Row],[prijs per eenheid/mnd 3]]</f>
        <v>0</v>
      </c>
      <c r="W19" s="13">
        <f>migratie1_tabel[[#This Row],[totaal /mnd 3]]*migratie1_tabel[[#This Row],['# mnd dienst verlening 3]]</f>
        <v>0</v>
      </c>
      <c r="X19" s="46"/>
      <c r="Z19" s="12"/>
      <c r="AA19" s="13">
        <f>migratie1_tabel[[#This Row],[aantal 4]]*migratie1_tabel[[#This Row],[prijs per eenheid/mnd 4]]</f>
        <v>0</v>
      </c>
      <c r="AC19" s="13">
        <f>migratie1_tabel[[#This Row],[totaal /mnd 4]]*migratie1_tabel[[#This Row],['# mnd dienst verlening 4]]</f>
        <v>0</v>
      </c>
      <c r="AD19" s="46"/>
      <c r="AF19" s="12"/>
      <c r="AG19" s="13">
        <f>migratie1_tabel[[#This Row],[aantal 5]]*migratie1_tabel[[#This Row],[prijs per eenheid/mnd 5]]</f>
        <v>0</v>
      </c>
      <c r="AI19" s="13">
        <f>migratie1_tabel[[#This Row],[totaal /mnd 5]]*migratie1_tabel[[#This Row],['# mnd dienst verlening 5]]</f>
        <v>0</v>
      </c>
      <c r="AJ19" s="46"/>
    </row>
    <row r="20" spans="3:36">
      <c r="H20" s="12"/>
      <c r="I20" s="13">
        <f>migratie1_tabel[[#This Row],[aantal 1]]*migratie1_tabel[[#This Row],[prijs per eenheid/mnd 1]]</f>
        <v>0</v>
      </c>
      <c r="K20" s="13">
        <f>migratie1_tabel[[#This Row],[totaal /mnd 1]]*migratie1_tabel[[#This Row],['# mnd dienst verlening 1]]</f>
        <v>0</v>
      </c>
      <c r="L20" s="46"/>
      <c r="N20" s="12"/>
      <c r="O20" s="13">
        <f>migratie1_tabel[[#This Row],[aantal 2]]*migratie1_tabel[[#This Row],[prijs per eenheid/mnd 2]]</f>
        <v>0</v>
      </c>
      <c r="Q20" s="13">
        <f>migratie1_tabel[[#This Row],[totaal /mnd 2]]*migratie1_tabel[[#This Row],['# mnd dienst verlening 2]]</f>
        <v>0</v>
      </c>
      <c r="R20" s="46"/>
      <c r="T20" s="12"/>
      <c r="U20" s="13">
        <f>migratie1_tabel[[#This Row],[aantal 3]]*migratie1_tabel[[#This Row],[prijs per eenheid/mnd 3]]</f>
        <v>0</v>
      </c>
      <c r="W20" s="13">
        <f>migratie1_tabel[[#This Row],[totaal /mnd 3]]*migratie1_tabel[[#This Row],['# mnd dienst verlening 3]]</f>
        <v>0</v>
      </c>
      <c r="X20" s="46"/>
      <c r="Z20" s="12"/>
      <c r="AA20" s="13">
        <f>migratie1_tabel[[#This Row],[aantal 4]]*migratie1_tabel[[#This Row],[prijs per eenheid/mnd 4]]</f>
        <v>0</v>
      </c>
      <c r="AC20" s="13">
        <f>migratie1_tabel[[#This Row],[totaal /mnd 4]]*migratie1_tabel[[#This Row],['# mnd dienst verlening 4]]</f>
        <v>0</v>
      </c>
      <c r="AD20" s="46"/>
      <c r="AF20" s="12"/>
      <c r="AG20" s="13">
        <f>migratie1_tabel[[#This Row],[aantal 5]]*migratie1_tabel[[#This Row],[prijs per eenheid/mnd 5]]</f>
        <v>0</v>
      </c>
      <c r="AI20" s="13">
        <f>migratie1_tabel[[#This Row],[totaal /mnd 5]]*migratie1_tabel[[#This Row],['# mnd dienst verlening 5]]</f>
        <v>0</v>
      </c>
      <c r="AJ20" s="46"/>
    </row>
    <row r="21" spans="3:36">
      <c r="H21" s="12"/>
      <c r="I21" s="13">
        <f>migratie1_tabel[[#This Row],[aantal 1]]*migratie1_tabel[[#This Row],[prijs per eenheid/mnd 1]]</f>
        <v>0</v>
      </c>
      <c r="K21" s="13">
        <f>migratie1_tabel[[#This Row],[totaal /mnd 1]]*migratie1_tabel[[#This Row],['# mnd dienst verlening 1]]</f>
        <v>0</v>
      </c>
      <c r="L21" s="46"/>
      <c r="N21" s="12"/>
      <c r="O21" s="13">
        <f>migratie1_tabel[[#This Row],[aantal 2]]*migratie1_tabel[[#This Row],[prijs per eenheid/mnd 2]]</f>
        <v>0</v>
      </c>
      <c r="Q21" s="13">
        <f>migratie1_tabel[[#This Row],[totaal /mnd 2]]*migratie1_tabel[[#This Row],['# mnd dienst verlening 2]]</f>
        <v>0</v>
      </c>
      <c r="R21" s="46"/>
      <c r="T21" s="12"/>
      <c r="U21" s="13">
        <f>migratie1_tabel[[#This Row],[aantal 3]]*migratie1_tabel[[#This Row],[prijs per eenheid/mnd 3]]</f>
        <v>0</v>
      </c>
      <c r="W21" s="13">
        <f>migratie1_tabel[[#This Row],[totaal /mnd 3]]*migratie1_tabel[[#This Row],['# mnd dienst verlening 3]]</f>
        <v>0</v>
      </c>
      <c r="X21" s="46"/>
      <c r="Z21" s="12"/>
      <c r="AA21" s="13">
        <f>migratie1_tabel[[#This Row],[aantal 4]]*migratie1_tabel[[#This Row],[prijs per eenheid/mnd 4]]</f>
        <v>0</v>
      </c>
      <c r="AC21" s="13">
        <f>migratie1_tabel[[#This Row],[totaal /mnd 4]]*migratie1_tabel[[#This Row],['# mnd dienst verlening 4]]</f>
        <v>0</v>
      </c>
      <c r="AD21" s="46"/>
      <c r="AF21" s="12"/>
      <c r="AG21" s="13">
        <f>migratie1_tabel[[#This Row],[aantal 5]]*migratie1_tabel[[#This Row],[prijs per eenheid/mnd 5]]</f>
        <v>0</v>
      </c>
      <c r="AI21" s="13">
        <f>migratie1_tabel[[#This Row],[totaal /mnd 5]]*migratie1_tabel[[#This Row],['# mnd dienst verlening 5]]</f>
        <v>0</v>
      </c>
      <c r="AJ21" s="46"/>
    </row>
    <row r="22" spans="3:36">
      <c r="H22" s="12"/>
      <c r="I22" s="13">
        <f>migratie1_tabel[[#This Row],[aantal 1]]*migratie1_tabel[[#This Row],[prijs per eenheid/mnd 1]]</f>
        <v>0</v>
      </c>
      <c r="K22" s="13">
        <f>migratie1_tabel[[#This Row],[totaal /mnd 1]]*migratie1_tabel[[#This Row],['# mnd dienst verlening 1]]</f>
        <v>0</v>
      </c>
      <c r="L22" s="46"/>
      <c r="N22" s="12"/>
      <c r="O22" s="13">
        <f>migratie1_tabel[[#This Row],[aantal 2]]*migratie1_tabel[[#This Row],[prijs per eenheid/mnd 2]]</f>
        <v>0</v>
      </c>
      <c r="Q22" s="13">
        <f>migratie1_tabel[[#This Row],[totaal /mnd 2]]*migratie1_tabel[[#This Row],['# mnd dienst verlening 2]]</f>
        <v>0</v>
      </c>
      <c r="R22" s="46"/>
      <c r="T22" s="12"/>
      <c r="U22" s="13">
        <f>migratie1_tabel[[#This Row],[aantal 3]]*migratie1_tabel[[#This Row],[prijs per eenheid/mnd 3]]</f>
        <v>0</v>
      </c>
      <c r="W22" s="13">
        <f>migratie1_tabel[[#This Row],[totaal /mnd 3]]*migratie1_tabel[[#This Row],['# mnd dienst verlening 3]]</f>
        <v>0</v>
      </c>
      <c r="X22" s="46"/>
      <c r="Z22" s="12"/>
      <c r="AA22" s="13">
        <f>migratie1_tabel[[#This Row],[aantal 4]]*migratie1_tabel[[#This Row],[prijs per eenheid/mnd 4]]</f>
        <v>0</v>
      </c>
      <c r="AC22" s="13">
        <f>migratie1_tabel[[#This Row],[totaal /mnd 4]]*migratie1_tabel[[#This Row],['# mnd dienst verlening 4]]</f>
        <v>0</v>
      </c>
      <c r="AD22" s="46"/>
      <c r="AF22" s="12"/>
      <c r="AG22" s="13">
        <f>migratie1_tabel[[#This Row],[aantal 5]]*migratie1_tabel[[#This Row],[prijs per eenheid/mnd 5]]</f>
        <v>0</v>
      </c>
      <c r="AI22" s="13">
        <f>migratie1_tabel[[#This Row],[totaal /mnd 5]]*migratie1_tabel[[#This Row],['# mnd dienst verlening 5]]</f>
        <v>0</v>
      </c>
      <c r="AJ22" s="46"/>
    </row>
    <row r="23" spans="3:36">
      <c r="H23" s="12"/>
      <c r="I23" s="13">
        <f>migratie1_tabel[[#This Row],[aantal 1]]*migratie1_tabel[[#This Row],[prijs per eenheid/mnd 1]]</f>
        <v>0</v>
      </c>
      <c r="K23" s="13">
        <f>migratie1_tabel[[#This Row],[totaal /mnd 1]]*migratie1_tabel[[#This Row],['# mnd dienst verlening 1]]</f>
        <v>0</v>
      </c>
      <c r="L23" s="46"/>
      <c r="N23" s="12"/>
      <c r="O23" s="13">
        <f>migratie1_tabel[[#This Row],[aantal 2]]*migratie1_tabel[[#This Row],[prijs per eenheid/mnd 2]]</f>
        <v>0</v>
      </c>
      <c r="Q23" s="13">
        <f>migratie1_tabel[[#This Row],[totaal /mnd 2]]*migratie1_tabel[[#This Row],['# mnd dienst verlening 2]]</f>
        <v>0</v>
      </c>
      <c r="R23" s="46"/>
      <c r="T23" s="12"/>
      <c r="U23" s="13">
        <f>migratie1_tabel[[#This Row],[aantal 3]]*migratie1_tabel[[#This Row],[prijs per eenheid/mnd 3]]</f>
        <v>0</v>
      </c>
      <c r="W23" s="13">
        <f>migratie1_tabel[[#This Row],[totaal /mnd 3]]*migratie1_tabel[[#This Row],['# mnd dienst verlening 3]]</f>
        <v>0</v>
      </c>
      <c r="X23" s="46"/>
      <c r="Z23" s="12"/>
      <c r="AA23" s="13">
        <f>migratie1_tabel[[#This Row],[aantal 4]]*migratie1_tabel[[#This Row],[prijs per eenheid/mnd 4]]</f>
        <v>0</v>
      </c>
      <c r="AC23" s="13">
        <f>migratie1_tabel[[#This Row],[totaal /mnd 4]]*migratie1_tabel[[#This Row],['# mnd dienst verlening 4]]</f>
        <v>0</v>
      </c>
      <c r="AD23" s="46"/>
      <c r="AF23" s="12"/>
      <c r="AG23" s="13">
        <f>migratie1_tabel[[#This Row],[aantal 5]]*migratie1_tabel[[#This Row],[prijs per eenheid/mnd 5]]</f>
        <v>0</v>
      </c>
      <c r="AI23" s="13">
        <f>migratie1_tabel[[#This Row],[totaal /mnd 5]]*migratie1_tabel[[#This Row],['# mnd dienst verlening 5]]</f>
        <v>0</v>
      </c>
      <c r="AJ23" s="46"/>
    </row>
    <row r="24" spans="3:36">
      <c r="C24" t="s">
        <v>60</v>
      </c>
      <c r="I24" s="13">
        <f>SUBTOTAL(109,migratie1_tabel[totaal /mnd 1])</f>
        <v>0</v>
      </c>
      <c r="K24" s="13">
        <f>SUBTOTAL(109,migratie1_tabel[totaal /jr 1])</f>
        <v>0</v>
      </c>
      <c r="O24" s="13">
        <f>SUBTOTAL(109,migratie1_tabel[totaal /mnd 2])</f>
        <v>0</v>
      </c>
      <c r="Q24" s="13">
        <f>SUBTOTAL(109,migratie1_tabel[totaal /jr 2])</f>
        <v>0</v>
      </c>
      <c r="U24" s="13">
        <f>SUBTOTAL(109,migratie1_tabel[totaal /mnd 3])</f>
        <v>0</v>
      </c>
      <c r="W24" s="13">
        <f>SUBTOTAL(109,migratie1_tabel[totaal /jr 3])</f>
        <v>0</v>
      </c>
      <c r="AA24" s="13">
        <f>SUBTOTAL(109,migratie1_tabel[totaal /mnd 4])</f>
        <v>0</v>
      </c>
      <c r="AC24" s="13">
        <f>SUBTOTAL(109,migratie1_tabel[totaal /jr 4])</f>
        <v>0</v>
      </c>
      <c r="AG24" s="13">
        <f>SUBTOTAL(109,migratie1_tabel[totaal /mnd 5])</f>
        <v>0</v>
      </c>
      <c r="AI24" s="13">
        <f>SUBTOTAL(109,migratie1_tabel[totaal /jr 5])</f>
        <v>0</v>
      </c>
    </row>
    <row r="26" spans="3:36" ht="31.5">
      <c r="C26" s="48" t="s">
        <v>170</v>
      </c>
      <c r="D26" s="48"/>
      <c r="E26" s="49"/>
      <c r="F26" s="50"/>
      <c r="G26" s="51"/>
      <c r="H26" s="51"/>
      <c r="I26" s="51"/>
      <c r="J26" s="41"/>
      <c r="K26" s="41"/>
      <c r="L26" s="39"/>
      <c r="M26" s="41"/>
      <c r="N26" s="41"/>
      <c r="O26" s="41"/>
      <c r="P26" s="41"/>
      <c r="Q26" s="41"/>
      <c r="R26" s="39"/>
      <c r="S26" s="41"/>
      <c r="T26" s="41"/>
      <c r="U26" s="41"/>
      <c r="V26" s="41"/>
      <c r="W26" s="41"/>
      <c r="X26" s="39"/>
      <c r="Y26" s="41"/>
      <c r="Z26" s="41"/>
      <c r="AA26" s="41"/>
      <c r="AB26" s="41"/>
      <c r="AC26" s="41"/>
      <c r="AD26" s="39"/>
      <c r="AE26" s="41"/>
      <c r="AF26" s="41"/>
      <c r="AG26" s="41"/>
      <c r="AH26" s="41"/>
      <c r="AI26" s="41"/>
      <c r="AJ26" s="17"/>
    </row>
    <row r="27" spans="3:36">
      <c r="C27" s="127" t="s">
        <v>58</v>
      </c>
      <c r="D27" s="127"/>
      <c r="E27" s="127"/>
      <c r="F27" s="127"/>
      <c r="G27" s="127"/>
      <c r="H27" s="127"/>
      <c r="I27" s="127"/>
    </row>
    <row r="28" spans="3:36">
      <c r="C28" s="124"/>
      <c r="D28" s="124"/>
      <c r="E28" s="124"/>
      <c r="F28" s="124"/>
      <c r="G28" s="124"/>
      <c r="H28" s="124"/>
      <c r="I28" s="124"/>
    </row>
    <row r="29" spans="3:36">
      <c r="C29" s="124"/>
      <c r="D29" s="124"/>
      <c r="E29" s="124"/>
      <c r="F29" s="124"/>
      <c r="G29" s="124"/>
      <c r="H29" s="124"/>
      <c r="I29" s="124"/>
    </row>
    <row r="30" spans="3:36">
      <c r="C30" s="124"/>
      <c r="D30" s="124"/>
      <c r="E30" s="124"/>
      <c r="F30" s="124"/>
      <c r="G30" s="124"/>
      <c r="H30" s="124"/>
      <c r="I30" s="124"/>
    </row>
    <row r="31" spans="3:36">
      <c r="C31" s="124"/>
      <c r="D31" s="124"/>
      <c r="E31" s="124"/>
      <c r="F31" s="124"/>
      <c r="G31" s="124"/>
      <c r="H31" s="124"/>
      <c r="I31" s="124"/>
    </row>
    <row r="32" spans="3:36">
      <c r="C32" s="124"/>
      <c r="D32" s="124"/>
      <c r="E32" s="124"/>
      <c r="F32" s="124"/>
      <c r="G32" s="124"/>
      <c r="H32" s="124"/>
      <c r="I32" s="124"/>
    </row>
    <row r="33" spans="3:9">
      <c r="C33" s="124"/>
      <c r="D33" s="124"/>
      <c r="E33" s="124"/>
      <c r="F33" s="124"/>
      <c r="G33" s="124"/>
      <c r="H33" s="124"/>
      <c r="I33" s="124"/>
    </row>
    <row r="34" spans="3:9">
      <c r="C34" s="124"/>
      <c r="D34" s="124"/>
      <c r="E34" s="124"/>
      <c r="F34" s="124"/>
      <c r="G34" s="124"/>
      <c r="H34" s="124"/>
      <c r="I34" s="124"/>
    </row>
    <row r="35" spans="3:9">
      <c r="C35" s="124"/>
      <c r="D35" s="124"/>
      <c r="E35" s="124"/>
      <c r="F35" s="124"/>
      <c r="G35" s="124"/>
      <c r="H35" s="124"/>
      <c r="I35" s="124"/>
    </row>
    <row r="36" spans="3:9">
      <c r="C36" s="124"/>
      <c r="D36" s="124"/>
      <c r="E36" s="124"/>
      <c r="F36" s="124"/>
      <c r="G36" s="124"/>
      <c r="H36" s="124"/>
      <c r="I36" s="124"/>
    </row>
    <row r="37" spans="3:9">
      <c r="C37" s="124"/>
      <c r="D37" s="124"/>
      <c r="E37" s="124"/>
      <c r="F37" s="124"/>
      <c r="G37" s="124"/>
      <c r="H37" s="124"/>
      <c r="I37" s="124"/>
    </row>
    <row r="38" spans="3:9">
      <c r="C38" s="124"/>
      <c r="D38" s="124"/>
      <c r="E38" s="124"/>
      <c r="F38" s="124"/>
      <c r="G38" s="124"/>
      <c r="H38" s="124"/>
      <c r="I38" s="124"/>
    </row>
    <row r="39" spans="3:9">
      <c r="C39" s="124"/>
      <c r="D39" s="124"/>
      <c r="E39" s="124"/>
      <c r="F39" s="124"/>
      <c r="G39" s="124"/>
      <c r="H39" s="124"/>
      <c r="I39" s="124"/>
    </row>
    <row r="40" spans="3:9">
      <c r="C40" s="124"/>
      <c r="D40" s="124"/>
      <c r="E40" s="124"/>
      <c r="F40" s="124"/>
      <c r="G40" s="124"/>
      <c r="H40" s="124"/>
      <c r="I40" s="124"/>
    </row>
    <row r="41" spans="3:9">
      <c r="C41" s="124"/>
      <c r="D41" s="124"/>
      <c r="E41" s="124"/>
      <c r="F41" s="124"/>
      <c r="G41" s="124"/>
      <c r="H41" s="124"/>
      <c r="I41" s="124"/>
    </row>
    <row r="42" spans="3:9">
      <c r="C42" s="124"/>
      <c r="D42" s="124"/>
      <c r="E42" s="124"/>
      <c r="F42" s="124"/>
      <c r="G42" s="124"/>
      <c r="H42" s="124"/>
      <c r="I42" s="124"/>
    </row>
    <row r="43" spans="3:9">
      <c r="C43" s="124"/>
      <c r="D43" s="124"/>
      <c r="E43" s="124"/>
      <c r="F43" s="124"/>
      <c r="G43" s="124"/>
      <c r="H43" s="124"/>
      <c r="I43" s="124"/>
    </row>
    <row r="44" spans="3:9">
      <c r="C44" s="124"/>
      <c r="D44" s="124"/>
      <c r="E44" s="124"/>
      <c r="F44" s="124"/>
      <c r="G44" s="124"/>
      <c r="H44" s="124"/>
      <c r="I44" s="124"/>
    </row>
    <row r="45" spans="3:9">
      <c r="C45" s="124"/>
      <c r="D45" s="124"/>
      <c r="E45" s="124"/>
      <c r="F45" s="124"/>
      <c r="G45" s="124"/>
      <c r="H45" s="124"/>
      <c r="I45" s="124"/>
    </row>
    <row r="46" spans="3:9">
      <c r="C46" s="124"/>
      <c r="D46" s="124"/>
      <c r="E46" s="124"/>
      <c r="F46" s="124"/>
      <c r="G46" s="124"/>
      <c r="H46" s="124"/>
      <c r="I46" s="124"/>
    </row>
    <row r="47" spans="3:9">
      <c r="C47" s="124"/>
      <c r="D47" s="124"/>
      <c r="E47" s="124"/>
      <c r="F47" s="124"/>
      <c r="G47" s="124"/>
      <c r="H47" s="124"/>
      <c r="I47" s="124"/>
    </row>
    <row r="48" spans="3:9">
      <c r="C48" s="124"/>
      <c r="D48" s="124"/>
      <c r="E48" s="124"/>
      <c r="F48" s="124"/>
      <c r="G48" s="124"/>
      <c r="H48" s="124"/>
      <c r="I48" s="124"/>
    </row>
    <row r="49" spans="3:9">
      <c r="C49" s="124"/>
      <c r="D49" s="124"/>
      <c r="E49" s="124"/>
      <c r="F49" s="124"/>
      <c r="G49" s="124"/>
      <c r="H49" s="124"/>
      <c r="I49" s="124"/>
    </row>
    <row r="50" spans="3:9">
      <c r="C50" s="124"/>
      <c r="D50" s="124"/>
      <c r="E50" s="124"/>
      <c r="F50" s="124"/>
      <c r="G50" s="124"/>
      <c r="H50" s="124"/>
      <c r="I50" s="124"/>
    </row>
    <row r="51" spans="3:9">
      <c r="C51" s="124"/>
      <c r="D51" s="124"/>
      <c r="E51" s="124"/>
      <c r="F51" s="124"/>
      <c r="G51" s="124"/>
      <c r="H51" s="124"/>
      <c r="I51" s="124"/>
    </row>
    <row r="52" spans="3:9">
      <c r="C52" s="124"/>
      <c r="D52" s="124"/>
      <c r="E52" s="124"/>
      <c r="F52" s="124"/>
      <c r="G52" s="124"/>
      <c r="H52" s="124"/>
      <c r="I52" s="124"/>
    </row>
    <row r="53" spans="3:9">
      <c r="C53" s="124"/>
      <c r="D53" s="124"/>
      <c r="E53" s="124"/>
      <c r="F53" s="124"/>
      <c r="G53" s="124"/>
      <c r="H53" s="124"/>
      <c r="I53" s="124"/>
    </row>
    <row r="54" spans="3:9">
      <c r="C54" s="124"/>
      <c r="D54" s="124"/>
      <c r="E54" s="124"/>
      <c r="F54" s="124"/>
      <c r="G54" s="124"/>
      <c r="H54" s="124"/>
      <c r="I54" s="124"/>
    </row>
    <row r="55" spans="3:9">
      <c r="C55" s="124"/>
      <c r="D55" s="124"/>
      <c r="E55" s="124"/>
      <c r="F55" s="124"/>
      <c r="G55" s="124"/>
      <c r="H55" s="124"/>
      <c r="I55" s="124"/>
    </row>
    <row r="56" spans="3:9">
      <c r="C56" s="124"/>
      <c r="D56" s="124"/>
      <c r="E56" s="124"/>
      <c r="F56" s="124"/>
      <c r="G56" s="124"/>
      <c r="H56" s="124"/>
      <c r="I56" s="124"/>
    </row>
    <row r="57" spans="3:9">
      <c r="C57" s="124"/>
      <c r="D57" s="124"/>
      <c r="E57" s="124"/>
      <c r="F57" s="124"/>
      <c r="G57" s="124"/>
      <c r="H57" s="124"/>
      <c r="I57" s="124"/>
    </row>
    <row r="58" spans="3:9">
      <c r="C58" s="124"/>
      <c r="D58" s="124"/>
      <c r="E58" s="124"/>
      <c r="F58" s="124"/>
      <c r="G58" s="124"/>
      <c r="H58" s="124"/>
      <c r="I58" s="124"/>
    </row>
    <row r="59" spans="3:9">
      <c r="C59" s="124"/>
      <c r="D59" s="124"/>
      <c r="E59" s="124"/>
      <c r="F59" s="124"/>
      <c r="G59" s="124"/>
      <c r="H59" s="124"/>
      <c r="I59" s="124"/>
    </row>
    <row r="60" spans="3:9">
      <c r="C60" s="124"/>
      <c r="D60" s="124"/>
      <c r="E60" s="124"/>
      <c r="F60" s="124"/>
      <c r="G60" s="124"/>
      <c r="H60" s="124"/>
      <c r="I60" s="124"/>
    </row>
    <row r="61" spans="3:9">
      <c r="C61" s="124"/>
      <c r="D61" s="124"/>
      <c r="E61" s="124"/>
      <c r="F61" s="124"/>
      <c r="G61" s="124"/>
      <c r="H61" s="124"/>
      <c r="I61" s="124"/>
    </row>
    <row r="62" spans="3:9">
      <c r="C62" s="124"/>
      <c r="D62" s="124"/>
      <c r="E62" s="124"/>
      <c r="F62" s="124"/>
      <c r="G62" s="124"/>
      <c r="H62" s="124"/>
      <c r="I62" s="124"/>
    </row>
    <row r="63" spans="3:9">
      <c r="C63" s="124"/>
      <c r="D63" s="124"/>
      <c r="E63" s="124"/>
      <c r="F63" s="124"/>
      <c r="G63" s="124"/>
      <c r="H63" s="124"/>
      <c r="I63" s="124"/>
    </row>
    <row r="64" spans="3:9">
      <c r="C64" s="124"/>
      <c r="D64" s="124"/>
      <c r="E64" s="124"/>
      <c r="F64" s="124"/>
      <c r="G64" s="124"/>
      <c r="H64" s="124"/>
      <c r="I64" s="124"/>
    </row>
    <row r="65" spans="3:35" s="10" customFormat="1">
      <c r="C65" s="125"/>
      <c r="D65" s="125"/>
      <c r="E65" s="125"/>
      <c r="F65" s="43"/>
      <c r="G65" s="15"/>
      <c r="H65" s="15"/>
      <c r="I65" s="15"/>
      <c r="J65" s="15"/>
      <c r="K65" s="15"/>
      <c r="M65" s="15"/>
      <c r="N65" s="15"/>
      <c r="O65" s="15"/>
      <c r="P65" s="15"/>
      <c r="Q65" s="15"/>
      <c r="S65" s="15"/>
      <c r="T65" s="15"/>
      <c r="U65" s="15"/>
      <c r="V65" s="15"/>
      <c r="W65" s="15"/>
      <c r="Y65" s="15"/>
      <c r="Z65" s="15"/>
      <c r="AA65" s="15"/>
      <c r="AB65" s="15"/>
      <c r="AC65" s="15"/>
      <c r="AE65" s="15"/>
      <c r="AF65" s="15"/>
      <c r="AG65" s="15"/>
      <c r="AH65" s="15"/>
      <c r="AI65" s="15"/>
    </row>
  </sheetData>
  <mergeCells count="40">
    <mergeCell ref="C31:I31"/>
    <mergeCell ref="C2:E2"/>
    <mergeCell ref="C27:I27"/>
    <mergeCell ref="C28:I28"/>
    <mergeCell ref="C29:I29"/>
    <mergeCell ref="C30:I30"/>
    <mergeCell ref="C43:I43"/>
    <mergeCell ref="C32:I32"/>
    <mergeCell ref="C33:I33"/>
    <mergeCell ref="C34:I34"/>
    <mergeCell ref="C35:I35"/>
    <mergeCell ref="C36:I36"/>
    <mergeCell ref="C37:I37"/>
    <mergeCell ref="C38:I38"/>
    <mergeCell ref="C39:I39"/>
    <mergeCell ref="C40:I40"/>
    <mergeCell ref="C41:I41"/>
    <mergeCell ref="C42:I42"/>
    <mergeCell ref="C55:I55"/>
    <mergeCell ref="C44:I44"/>
    <mergeCell ref="C45:I45"/>
    <mergeCell ref="C46:I46"/>
    <mergeCell ref="C47:I47"/>
    <mergeCell ref="C48:I48"/>
    <mergeCell ref="C49:I49"/>
    <mergeCell ref="C50:I50"/>
    <mergeCell ref="C51:I51"/>
    <mergeCell ref="C52:I52"/>
    <mergeCell ref="C53:I53"/>
    <mergeCell ref="C54:I54"/>
    <mergeCell ref="C62:I62"/>
    <mergeCell ref="C63:I63"/>
    <mergeCell ref="C64:I64"/>
    <mergeCell ref="C65:E65"/>
    <mergeCell ref="C56:I56"/>
    <mergeCell ref="C57:I57"/>
    <mergeCell ref="C58:I58"/>
    <mergeCell ref="C59:I59"/>
    <mergeCell ref="C60:I60"/>
    <mergeCell ref="C61:I61"/>
  </mergeCells>
  <pageMargins left="0.7" right="0.7" top="0.75" bottom="0.75" header="0.3" footer="0.3"/>
  <pageSetup paperSize="9" scale="81" fitToWidth="5" fitToHeight="2" orientation="landscape" horizontalDpi="0" verticalDpi="0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F00C-89A0-454F-A3E5-CDBCB460F2E2}">
  <sheetPr codeName="Blad6">
    <pageSetUpPr fitToPage="1"/>
  </sheetPr>
  <dimension ref="C2:AK58"/>
  <sheetViews>
    <sheetView showGridLines="0" topLeftCell="A2" zoomScaleNormal="100" workbookViewId="0">
      <selection activeCell="A8" sqref="A8"/>
    </sheetView>
  </sheetViews>
  <sheetFormatPr defaultColWidth="8.875" defaultRowHeight="15.75"/>
  <cols>
    <col min="3" max="4" width="12.125" customWidth="1"/>
    <col min="5" max="5" width="50.875" customWidth="1"/>
    <col min="6" max="6" width="19.625" style="10" customWidth="1"/>
    <col min="7" max="7" width="6.375" customWidth="1"/>
    <col min="8" max="8" width="15.625" style="47" customWidth="1"/>
    <col min="9" max="9" width="14.5" style="15" customWidth="1"/>
    <col min="10" max="10" width="17.125" style="15" customWidth="1"/>
    <col min="11" max="11" width="17.125" style="14" customWidth="1"/>
    <col min="12" max="12" width="15" style="15" customWidth="1"/>
    <col min="13" max="13" width="6.375" customWidth="1"/>
    <col min="14" max="14" width="15.625" style="47" customWidth="1"/>
    <col min="15" max="15" width="14.5" style="15" customWidth="1"/>
    <col min="16" max="16" width="17.125" style="15" customWidth="1"/>
    <col min="17" max="17" width="17.125" style="14" customWidth="1"/>
    <col min="18" max="18" width="15" style="15" customWidth="1"/>
    <col min="19" max="19" width="6.375" customWidth="1"/>
    <col min="20" max="20" width="15.625" style="47" customWidth="1"/>
    <col min="21" max="21" width="14.5" style="15" customWidth="1"/>
    <col min="22" max="22" width="17.125" style="15" customWidth="1"/>
    <col min="23" max="23" width="17.125" style="14" customWidth="1"/>
    <col min="24" max="24" width="15" style="15" customWidth="1"/>
    <col min="25" max="25" width="6.375" customWidth="1"/>
    <col min="26" max="26" width="15.625" style="47" customWidth="1"/>
    <col min="27" max="27" width="14.5" style="15" customWidth="1"/>
    <col min="28" max="28" width="17.125" style="15" customWidth="1"/>
    <col min="29" max="29" width="17.125" style="14" customWidth="1"/>
    <col min="30" max="30" width="15" style="15" customWidth="1"/>
    <col min="31" max="31" width="6.375" customWidth="1"/>
    <col min="32" max="32" width="15.625" style="47" customWidth="1"/>
    <col min="33" max="33" width="14.5" style="15" customWidth="1"/>
    <col min="34" max="34" width="17.125" style="15" customWidth="1"/>
    <col min="35" max="35" width="17.125" style="14" customWidth="1"/>
    <col min="36" max="36" width="15" style="15" customWidth="1"/>
    <col min="37" max="37" width="3.875" style="10" customWidth="1"/>
  </cols>
  <sheetData>
    <row r="2" spans="3:37" ht="60" customHeight="1">
      <c r="C2" s="126" t="str">
        <f>"Inschrijver: "&amp;Voorblad!$D$16</f>
        <v>Inschrijver: Leverancier A</v>
      </c>
      <c r="D2" s="126"/>
      <c r="E2" s="126"/>
      <c r="F2" s="35"/>
      <c r="H2" s="36"/>
      <c r="N2" s="36"/>
      <c r="T2" s="36"/>
      <c r="Z2" s="36"/>
      <c r="AF2" s="36"/>
      <c r="AK2" s="35"/>
    </row>
    <row r="3" spans="3:37" ht="126" customHeight="1">
      <c r="F3" s="17"/>
      <c r="H3" s="18"/>
      <c r="N3" s="18"/>
      <c r="T3" s="18"/>
      <c r="Z3" s="18"/>
      <c r="AF3" s="18"/>
      <c r="AK3" s="17"/>
    </row>
    <row r="4" spans="3:37" ht="31.5">
      <c r="C4" s="37" t="s">
        <v>153</v>
      </c>
      <c r="D4" s="37"/>
      <c r="E4" s="38"/>
      <c r="F4" s="39"/>
      <c r="G4" s="39"/>
      <c r="H4" s="40"/>
      <c r="I4" s="41"/>
      <c r="J4" s="41"/>
      <c r="K4" s="42"/>
      <c r="L4" s="41"/>
      <c r="M4" s="39"/>
      <c r="N4" s="40"/>
      <c r="O4" s="41"/>
      <c r="P4" s="41"/>
      <c r="Q4" s="42"/>
      <c r="R4" s="41"/>
      <c r="S4" s="39"/>
      <c r="T4" s="40"/>
      <c r="U4" s="41"/>
      <c r="V4" s="41"/>
      <c r="W4" s="42"/>
      <c r="X4" s="41"/>
      <c r="Y4" s="39"/>
      <c r="Z4" s="40"/>
      <c r="AA4" s="41"/>
      <c r="AB4" s="41"/>
      <c r="AC4" s="42"/>
      <c r="AD4" s="41"/>
      <c r="AE4" s="39"/>
      <c r="AF4" s="40"/>
      <c r="AG4" s="41"/>
      <c r="AH4" s="41"/>
      <c r="AI4" s="42"/>
      <c r="AJ4" s="41"/>
      <c r="AK4" s="17"/>
    </row>
    <row r="5" spans="3:37">
      <c r="F5" s="43"/>
      <c r="H5" s="44"/>
      <c r="N5" s="44"/>
      <c r="T5" s="44"/>
      <c r="Z5" s="44"/>
      <c r="AF5" s="44"/>
      <c r="AK5" s="43"/>
    </row>
    <row r="6" spans="3:37" s="3" customFormat="1" ht="27" thickBot="1">
      <c r="C6" s="1" t="s">
        <v>155</v>
      </c>
      <c r="D6" s="1"/>
      <c r="E6" s="1"/>
      <c r="F6" s="2"/>
      <c r="H6" s="4" t="s">
        <v>0</v>
      </c>
      <c r="I6" s="5"/>
      <c r="J6" s="5"/>
      <c r="K6" s="6"/>
      <c r="L6" s="5"/>
      <c r="N6" s="4" t="s">
        <v>30</v>
      </c>
      <c r="O6" s="5"/>
      <c r="P6" s="5"/>
      <c r="Q6" s="6"/>
      <c r="R6" s="5"/>
      <c r="S6" s="3" t="s">
        <v>31</v>
      </c>
      <c r="T6" s="4" t="s">
        <v>32</v>
      </c>
      <c r="U6" s="5"/>
      <c r="V6" s="5"/>
      <c r="W6" s="6"/>
      <c r="X6" s="5"/>
      <c r="Z6" s="4" t="s">
        <v>33</v>
      </c>
      <c r="AA6" s="5"/>
      <c r="AB6" s="5"/>
      <c r="AC6" s="6"/>
      <c r="AD6" s="5"/>
      <c r="AF6" s="4" t="s">
        <v>34</v>
      </c>
      <c r="AG6" s="5"/>
      <c r="AH6" s="5"/>
      <c r="AI6" s="6"/>
      <c r="AJ6" s="5"/>
      <c r="AK6" s="45"/>
    </row>
    <row r="7" spans="3:37" s="15" customFormat="1" ht="41.25" customHeight="1" thickTop="1">
      <c r="C7" s="7" t="s">
        <v>79</v>
      </c>
      <c r="D7" s="7" t="s">
        <v>80</v>
      </c>
      <c r="E7" s="7" t="s">
        <v>75</v>
      </c>
      <c r="F7" s="7" t="s">
        <v>3</v>
      </c>
      <c r="G7" s="8" t="s">
        <v>4</v>
      </c>
      <c r="H7" s="9" t="s">
        <v>5</v>
      </c>
      <c r="I7" s="7" t="s">
        <v>6</v>
      </c>
      <c r="J7" s="7" t="s">
        <v>7</v>
      </c>
      <c r="K7" s="9" t="s">
        <v>8</v>
      </c>
      <c r="L7" s="7" t="s">
        <v>9</v>
      </c>
      <c r="M7" s="8" t="s">
        <v>35</v>
      </c>
      <c r="N7" s="9" t="s">
        <v>36</v>
      </c>
      <c r="O7" s="7" t="s">
        <v>37</v>
      </c>
      <c r="P7" s="7" t="s">
        <v>38</v>
      </c>
      <c r="Q7" s="9" t="s">
        <v>39</v>
      </c>
      <c r="R7" s="7" t="s">
        <v>40</v>
      </c>
      <c r="S7" s="8" t="s">
        <v>31</v>
      </c>
      <c r="T7" s="9" t="s">
        <v>41</v>
      </c>
      <c r="U7" s="7" t="s">
        <v>42</v>
      </c>
      <c r="V7" s="7" t="s">
        <v>43</v>
      </c>
      <c r="W7" s="9" t="s">
        <v>44</v>
      </c>
      <c r="X7" s="7" t="s">
        <v>45</v>
      </c>
      <c r="Y7" s="8" t="s">
        <v>46</v>
      </c>
      <c r="Z7" s="9" t="s">
        <v>47</v>
      </c>
      <c r="AA7" s="7" t="s">
        <v>48</v>
      </c>
      <c r="AB7" s="7" t="s">
        <v>49</v>
      </c>
      <c r="AC7" s="9" t="s">
        <v>50</v>
      </c>
      <c r="AD7" s="7" t="s">
        <v>51</v>
      </c>
      <c r="AE7" s="8" t="s">
        <v>52</v>
      </c>
      <c r="AF7" s="9" t="s">
        <v>53</v>
      </c>
      <c r="AG7" s="7" t="s">
        <v>54</v>
      </c>
      <c r="AH7" s="7" t="s">
        <v>55</v>
      </c>
      <c r="AI7" s="9" t="s">
        <v>56</v>
      </c>
      <c r="AJ7" s="7" t="s">
        <v>57</v>
      </c>
    </row>
    <row r="8" spans="3:37">
      <c r="F8"/>
      <c r="G8" s="10"/>
      <c r="H8" s="11"/>
      <c r="I8" s="12"/>
      <c r="J8" s="13">
        <f>beheer1_tabel[[#This Row],[aantal 1]]*beheer1_tabel[[#This Row],[prijs per eenheid/mnd 1]]</f>
        <v>0</v>
      </c>
      <c r="L8" s="13">
        <f>beheer1_tabel[[#This Row],[totaal /mnd 1]]*beheer1_tabel[[#This Row],['# mnd dienst verlening 1]]</f>
        <v>0</v>
      </c>
      <c r="M8" s="10"/>
      <c r="N8" s="11"/>
      <c r="O8" s="12"/>
      <c r="P8" s="13">
        <f>beheer1_tabel[[#This Row],[aantal 2]]*beheer1_tabel[[#This Row],[prijs per eenheid/mnd 2]]</f>
        <v>0</v>
      </c>
      <c r="R8" s="13">
        <f>beheer1_tabel[[#This Row],[totaal /mnd 2]]*beheer1_tabel[[#This Row],['# mnd dienst verlening 2]]</f>
        <v>0</v>
      </c>
      <c r="S8" s="10"/>
      <c r="T8" s="11"/>
      <c r="U8" s="12"/>
      <c r="V8" s="13">
        <f>beheer1_tabel[[#This Row],[aantal 3]]*beheer1_tabel[[#This Row],[prijs per eenheid/mnd 3]]</f>
        <v>0</v>
      </c>
      <c r="X8" s="13">
        <f>beheer1_tabel[[#This Row],[totaal /mnd 3]]*beheer1_tabel[[#This Row],['# mnd dienst verlening 3]]</f>
        <v>0</v>
      </c>
      <c r="Y8" s="10"/>
      <c r="Z8" s="11"/>
      <c r="AA8" s="12"/>
      <c r="AB8" s="13">
        <f>beheer1_tabel[[#This Row],[aantal 4]]*beheer1_tabel[[#This Row],[prijs per eenheid/mnd 4]]</f>
        <v>0</v>
      </c>
      <c r="AD8" s="13">
        <f>beheer1_tabel[[#This Row],[totaal /mnd 4]]*beheer1_tabel[[#This Row],['# mnd dienst verlening 4]]</f>
        <v>0</v>
      </c>
      <c r="AE8" s="10"/>
      <c r="AF8" s="11"/>
      <c r="AG8" s="12"/>
      <c r="AH8" s="13">
        <f>beheer1_tabel[[#This Row],[aantal 5]]*beheer1_tabel[[#This Row],[prijs per eenheid/mnd 5]]</f>
        <v>0</v>
      </c>
      <c r="AJ8" s="13">
        <f>beheer1_tabel[[#This Row],[totaal /mnd 5]]*beheer1_tabel[[#This Row],['# mnd dienst verlening 5]]</f>
        <v>0</v>
      </c>
      <c r="AK8"/>
    </row>
    <row r="9" spans="3:37">
      <c r="F9"/>
      <c r="G9" s="10"/>
      <c r="H9" s="14"/>
      <c r="I9" s="12"/>
      <c r="J9" s="13">
        <f>beheer1_tabel[[#This Row],[aantal 1]]*beheer1_tabel[[#This Row],[prijs per eenheid/mnd 1]]</f>
        <v>0</v>
      </c>
      <c r="L9" s="13">
        <f>beheer1_tabel[[#This Row],[totaal /mnd 1]]*beheer1_tabel[[#This Row],['# mnd dienst verlening 1]]</f>
        <v>0</v>
      </c>
      <c r="M9" s="10"/>
      <c r="N9" s="14"/>
      <c r="O9" s="12"/>
      <c r="P9" s="13">
        <f>beheer1_tabel[[#This Row],[aantal 2]]*beheer1_tabel[[#This Row],[prijs per eenheid/mnd 2]]</f>
        <v>0</v>
      </c>
      <c r="R9" s="13">
        <f>beheer1_tabel[[#This Row],[totaal /mnd 2]]*beheer1_tabel[[#This Row],['# mnd dienst verlening 2]]</f>
        <v>0</v>
      </c>
      <c r="S9" s="10"/>
      <c r="T9" s="14"/>
      <c r="U9" s="12"/>
      <c r="V9" s="13">
        <f>beheer1_tabel[[#This Row],[aantal 3]]*beheer1_tabel[[#This Row],[prijs per eenheid/mnd 3]]</f>
        <v>0</v>
      </c>
      <c r="X9" s="13">
        <f>beheer1_tabel[[#This Row],[totaal /mnd 3]]*beheer1_tabel[[#This Row],['# mnd dienst verlening 3]]</f>
        <v>0</v>
      </c>
      <c r="Y9" s="10"/>
      <c r="Z9" s="14"/>
      <c r="AA9" s="12"/>
      <c r="AB9" s="13">
        <f>beheer1_tabel[[#This Row],[aantal 4]]*beheer1_tabel[[#This Row],[prijs per eenheid/mnd 4]]</f>
        <v>0</v>
      </c>
      <c r="AD9" s="13">
        <f>beheer1_tabel[[#This Row],[totaal /mnd 4]]*beheer1_tabel[[#This Row],['# mnd dienst verlening 4]]</f>
        <v>0</v>
      </c>
      <c r="AE9" s="10"/>
      <c r="AF9" s="14"/>
      <c r="AG9" s="12"/>
      <c r="AH9" s="13">
        <f>beheer1_tabel[[#This Row],[aantal 5]]*beheer1_tabel[[#This Row],[prijs per eenheid/mnd 5]]</f>
        <v>0</v>
      </c>
      <c r="AJ9" s="13">
        <f>beheer1_tabel[[#This Row],[totaal /mnd 5]]*beheer1_tabel[[#This Row],['# mnd dienst verlening 5]]</f>
        <v>0</v>
      </c>
      <c r="AK9"/>
    </row>
    <row r="10" spans="3:37">
      <c r="F10"/>
      <c r="G10" s="10"/>
      <c r="H10" s="14"/>
      <c r="I10" s="12"/>
      <c r="J10" s="13">
        <f>beheer1_tabel[[#This Row],[aantal 1]]*beheer1_tabel[[#This Row],[prijs per eenheid/mnd 1]]</f>
        <v>0</v>
      </c>
      <c r="L10" s="13">
        <f>beheer1_tabel[[#This Row],[totaal /mnd 1]]*beheer1_tabel[[#This Row],['# mnd dienst verlening 1]]</f>
        <v>0</v>
      </c>
      <c r="M10" s="46"/>
      <c r="N10" s="14"/>
      <c r="O10" s="12"/>
      <c r="P10" s="13">
        <f>beheer1_tabel[[#This Row],[aantal 2]]*beheer1_tabel[[#This Row],[prijs per eenheid/mnd 2]]</f>
        <v>0</v>
      </c>
      <c r="R10" s="13">
        <f>beheer1_tabel[[#This Row],[totaal /mnd 2]]*beheer1_tabel[[#This Row],['# mnd dienst verlening 2]]</f>
        <v>0</v>
      </c>
      <c r="S10" s="46"/>
      <c r="T10" s="14"/>
      <c r="U10" s="12"/>
      <c r="V10" s="13">
        <f>beheer1_tabel[[#This Row],[aantal 3]]*beheer1_tabel[[#This Row],[prijs per eenheid/mnd 3]]</f>
        <v>0</v>
      </c>
      <c r="X10" s="13">
        <f>beheer1_tabel[[#This Row],[totaal /mnd 3]]*beheer1_tabel[[#This Row],['# mnd dienst verlening 3]]</f>
        <v>0</v>
      </c>
      <c r="Y10" s="46"/>
      <c r="Z10" s="14"/>
      <c r="AA10" s="12"/>
      <c r="AB10" s="13">
        <f>beheer1_tabel[[#This Row],[aantal 4]]*beheer1_tabel[[#This Row],[prijs per eenheid/mnd 4]]</f>
        <v>0</v>
      </c>
      <c r="AD10" s="13">
        <f>beheer1_tabel[[#This Row],[totaal /mnd 4]]*beheer1_tabel[[#This Row],['# mnd dienst verlening 4]]</f>
        <v>0</v>
      </c>
      <c r="AE10" s="46"/>
      <c r="AF10" s="14"/>
      <c r="AG10" s="12"/>
      <c r="AH10" s="13">
        <f>beheer1_tabel[[#This Row],[aantal 5]]*beheer1_tabel[[#This Row],[prijs per eenheid/mnd 5]]</f>
        <v>0</v>
      </c>
      <c r="AJ10" s="13">
        <f>beheer1_tabel[[#This Row],[totaal /mnd 5]]*beheer1_tabel[[#This Row],['# mnd dienst verlening 5]]</f>
        <v>0</v>
      </c>
      <c r="AK10"/>
    </row>
    <row r="11" spans="3:37">
      <c r="F11"/>
      <c r="G11" s="10"/>
      <c r="H11" s="14"/>
      <c r="I11" s="12"/>
      <c r="J11" s="13">
        <f>beheer1_tabel[[#This Row],[aantal 1]]*beheer1_tabel[[#This Row],[prijs per eenheid/mnd 1]]</f>
        <v>0</v>
      </c>
      <c r="L11" s="13">
        <f>beheer1_tabel[[#This Row],[totaal /mnd 1]]*beheer1_tabel[[#This Row],['# mnd dienst verlening 1]]</f>
        <v>0</v>
      </c>
      <c r="M11" s="46"/>
      <c r="N11" s="14"/>
      <c r="O11" s="12"/>
      <c r="P11" s="13">
        <f>beheer1_tabel[[#This Row],[aantal 2]]*beheer1_tabel[[#This Row],[prijs per eenheid/mnd 2]]</f>
        <v>0</v>
      </c>
      <c r="R11" s="13">
        <f>beheer1_tabel[[#This Row],[totaal /mnd 2]]*beheer1_tabel[[#This Row],['# mnd dienst verlening 2]]</f>
        <v>0</v>
      </c>
      <c r="S11" s="46"/>
      <c r="T11" s="14"/>
      <c r="U11" s="12"/>
      <c r="V11" s="13">
        <f>beheer1_tabel[[#This Row],[aantal 3]]*beheer1_tabel[[#This Row],[prijs per eenheid/mnd 3]]</f>
        <v>0</v>
      </c>
      <c r="X11" s="13">
        <f>beheer1_tabel[[#This Row],[totaal /mnd 3]]*beheer1_tabel[[#This Row],['# mnd dienst verlening 3]]</f>
        <v>0</v>
      </c>
      <c r="Y11" s="46"/>
      <c r="Z11" s="14"/>
      <c r="AA11" s="12"/>
      <c r="AB11" s="13">
        <f>beheer1_tabel[[#This Row],[aantal 4]]*beheer1_tabel[[#This Row],[prijs per eenheid/mnd 4]]</f>
        <v>0</v>
      </c>
      <c r="AD11" s="13">
        <f>beheer1_tabel[[#This Row],[totaal /mnd 4]]*beheer1_tabel[[#This Row],['# mnd dienst verlening 4]]</f>
        <v>0</v>
      </c>
      <c r="AE11" s="46"/>
      <c r="AF11" s="14"/>
      <c r="AG11" s="12"/>
      <c r="AH11" s="13">
        <f>beheer1_tabel[[#This Row],[aantal 5]]*beheer1_tabel[[#This Row],[prijs per eenheid/mnd 5]]</f>
        <v>0</v>
      </c>
      <c r="AJ11" s="13">
        <f>beheer1_tabel[[#This Row],[totaal /mnd 5]]*beheer1_tabel[[#This Row],['# mnd dienst verlening 5]]</f>
        <v>0</v>
      </c>
      <c r="AK11"/>
    </row>
    <row r="12" spans="3:37">
      <c r="F12"/>
      <c r="G12" s="10"/>
      <c r="H12" s="14"/>
      <c r="I12" s="12"/>
      <c r="J12" s="13">
        <f>beheer1_tabel[[#This Row],[aantal 1]]*beheer1_tabel[[#This Row],[prijs per eenheid/mnd 1]]</f>
        <v>0</v>
      </c>
      <c r="L12" s="13">
        <f>beheer1_tabel[[#This Row],[totaal /mnd 1]]*beheer1_tabel[[#This Row],['# mnd dienst verlening 1]]</f>
        <v>0</v>
      </c>
      <c r="M12" s="46"/>
      <c r="N12" s="14"/>
      <c r="O12" s="12"/>
      <c r="P12" s="13">
        <f>beheer1_tabel[[#This Row],[aantal 2]]*beheer1_tabel[[#This Row],[prijs per eenheid/mnd 2]]</f>
        <v>0</v>
      </c>
      <c r="R12" s="13">
        <f>beheer1_tabel[[#This Row],[totaal /mnd 2]]*beheer1_tabel[[#This Row],['# mnd dienst verlening 2]]</f>
        <v>0</v>
      </c>
      <c r="S12" s="46"/>
      <c r="T12" s="14"/>
      <c r="U12" s="12"/>
      <c r="V12" s="13">
        <f>beheer1_tabel[[#This Row],[aantal 3]]*beheer1_tabel[[#This Row],[prijs per eenheid/mnd 3]]</f>
        <v>0</v>
      </c>
      <c r="X12" s="13">
        <f>beheer1_tabel[[#This Row],[totaal /mnd 3]]*beheer1_tabel[[#This Row],['# mnd dienst verlening 3]]</f>
        <v>0</v>
      </c>
      <c r="Y12" s="46"/>
      <c r="Z12" s="14"/>
      <c r="AA12" s="12"/>
      <c r="AB12" s="13">
        <f>beheer1_tabel[[#This Row],[aantal 4]]*beheer1_tabel[[#This Row],[prijs per eenheid/mnd 4]]</f>
        <v>0</v>
      </c>
      <c r="AD12" s="13">
        <f>beheer1_tabel[[#This Row],[totaal /mnd 4]]*beheer1_tabel[[#This Row],['# mnd dienst verlening 4]]</f>
        <v>0</v>
      </c>
      <c r="AE12" s="46"/>
      <c r="AF12" s="14"/>
      <c r="AG12" s="12"/>
      <c r="AH12" s="13">
        <f>beheer1_tabel[[#This Row],[aantal 5]]*beheer1_tabel[[#This Row],[prijs per eenheid/mnd 5]]</f>
        <v>0</v>
      </c>
      <c r="AJ12" s="13">
        <f>beheer1_tabel[[#This Row],[totaal /mnd 5]]*beheer1_tabel[[#This Row],['# mnd dienst verlening 5]]</f>
        <v>0</v>
      </c>
      <c r="AK12"/>
    </row>
    <row r="13" spans="3:37">
      <c r="F13"/>
      <c r="G13" s="10"/>
      <c r="H13" s="14"/>
      <c r="I13" s="12"/>
      <c r="J13" s="13">
        <f>beheer1_tabel[[#This Row],[aantal 1]]*beheer1_tabel[[#This Row],[prijs per eenheid/mnd 1]]</f>
        <v>0</v>
      </c>
      <c r="L13" s="13">
        <f>beheer1_tabel[[#This Row],[totaal /mnd 1]]*beheer1_tabel[[#This Row],['# mnd dienst verlening 1]]</f>
        <v>0</v>
      </c>
      <c r="M13" s="10"/>
      <c r="N13" s="14"/>
      <c r="O13" s="12"/>
      <c r="P13" s="13">
        <f>beheer1_tabel[[#This Row],[aantal 2]]*beheer1_tabel[[#This Row],[prijs per eenheid/mnd 2]]</f>
        <v>0</v>
      </c>
      <c r="R13" s="13">
        <f>beheer1_tabel[[#This Row],[totaal /mnd 2]]*beheer1_tabel[[#This Row],['# mnd dienst verlening 2]]</f>
        <v>0</v>
      </c>
      <c r="S13" s="10"/>
      <c r="T13" s="14"/>
      <c r="U13" s="12"/>
      <c r="V13" s="13">
        <f>beheer1_tabel[[#This Row],[aantal 3]]*beheer1_tabel[[#This Row],[prijs per eenheid/mnd 3]]</f>
        <v>0</v>
      </c>
      <c r="X13" s="13">
        <f>beheer1_tabel[[#This Row],[totaal /mnd 3]]*beheer1_tabel[[#This Row],['# mnd dienst verlening 3]]</f>
        <v>0</v>
      </c>
      <c r="Y13" s="10"/>
      <c r="Z13" s="14"/>
      <c r="AA13" s="12"/>
      <c r="AB13" s="13">
        <f>beheer1_tabel[[#This Row],[aantal 4]]*beheer1_tabel[[#This Row],[prijs per eenheid/mnd 4]]</f>
        <v>0</v>
      </c>
      <c r="AD13" s="13">
        <f>beheer1_tabel[[#This Row],[totaal /mnd 4]]*beheer1_tabel[[#This Row],['# mnd dienst verlening 4]]</f>
        <v>0</v>
      </c>
      <c r="AE13" s="10"/>
      <c r="AF13" s="14"/>
      <c r="AG13" s="12"/>
      <c r="AH13" s="13">
        <f>beheer1_tabel[[#This Row],[aantal 5]]*beheer1_tabel[[#This Row],[prijs per eenheid/mnd 5]]</f>
        <v>0</v>
      </c>
      <c r="AJ13" s="13">
        <f>beheer1_tabel[[#This Row],[totaal /mnd 5]]*beheer1_tabel[[#This Row],['# mnd dienst verlening 5]]</f>
        <v>0</v>
      </c>
      <c r="AK13"/>
    </row>
    <row r="14" spans="3:37">
      <c r="F14"/>
      <c r="G14" s="10"/>
      <c r="H14" s="14"/>
      <c r="I14" s="12"/>
      <c r="J14" s="13">
        <f>beheer1_tabel[[#This Row],[aantal 1]]*beheer1_tabel[[#This Row],[prijs per eenheid/mnd 1]]</f>
        <v>0</v>
      </c>
      <c r="L14" s="13">
        <f>beheer1_tabel[[#This Row],[totaal /mnd 1]]*beheer1_tabel[[#This Row],['# mnd dienst verlening 1]]</f>
        <v>0</v>
      </c>
      <c r="M14" s="10"/>
      <c r="N14" s="14"/>
      <c r="O14" s="12"/>
      <c r="P14" s="13">
        <f>beheer1_tabel[[#This Row],[aantal 2]]*beheer1_tabel[[#This Row],[prijs per eenheid/mnd 2]]</f>
        <v>0</v>
      </c>
      <c r="R14" s="13">
        <f>beheer1_tabel[[#This Row],[totaal /mnd 2]]*beheer1_tabel[[#This Row],['# mnd dienst verlening 2]]</f>
        <v>0</v>
      </c>
      <c r="S14" s="10"/>
      <c r="T14" s="14"/>
      <c r="U14" s="12"/>
      <c r="V14" s="13">
        <f>beheer1_tabel[[#This Row],[aantal 3]]*beheer1_tabel[[#This Row],[prijs per eenheid/mnd 3]]</f>
        <v>0</v>
      </c>
      <c r="X14" s="13">
        <f>beheer1_tabel[[#This Row],[totaal /mnd 3]]*beheer1_tabel[[#This Row],['# mnd dienst verlening 3]]</f>
        <v>0</v>
      </c>
      <c r="Y14" s="10"/>
      <c r="Z14" s="14"/>
      <c r="AA14" s="12"/>
      <c r="AB14" s="13">
        <f>beheer1_tabel[[#This Row],[aantal 4]]*beheer1_tabel[[#This Row],[prijs per eenheid/mnd 4]]</f>
        <v>0</v>
      </c>
      <c r="AD14" s="13">
        <f>beheer1_tabel[[#This Row],[totaal /mnd 4]]*beheer1_tabel[[#This Row],['# mnd dienst verlening 4]]</f>
        <v>0</v>
      </c>
      <c r="AE14" s="10"/>
      <c r="AF14" s="14"/>
      <c r="AG14" s="12"/>
      <c r="AH14" s="13">
        <f>beheer1_tabel[[#This Row],[aantal 5]]*beheer1_tabel[[#This Row],[prijs per eenheid/mnd 5]]</f>
        <v>0</v>
      </c>
      <c r="AJ14" s="13">
        <f>beheer1_tabel[[#This Row],[totaal /mnd 5]]*beheer1_tabel[[#This Row],['# mnd dienst verlening 5]]</f>
        <v>0</v>
      </c>
      <c r="AK14"/>
    </row>
    <row r="15" spans="3:37">
      <c r="F15"/>
      <c r="G15" s="10"/>
      <c r="H15" s="14"/>
      <c r="I15" s="12"/>
      <c r="J15" s="13"/>
      <c r="L15" s="13">
        <f>beheer1_tabel[[#This Row],[totaal /mnd 1]]*beheer1_tabel[[#This Row],['# mnd dienst verlening 1]]</f>
        <v>0</v>
      </c>
      <c r="M15" s="10"/>
      <c r="N15" s="14"/>
      <c r="O15" s="12"/>
      <c r="P15" s="13">
        <f>beheer1_tabel[[#This Row],[aantal 2]]*beheer1_tabel[[#This Row],[prijs per eenheid/mnd 2]]</f>
        <v>0</v>
      </c>
      <c r="R15" s="13">
        <f>beheer1_tabel[[#This Row],[totaal /mnd 2]]*beheer1_tabel[[#This Row],['# mnd dienst verlening 2]]</f>
        <v>0</v>
      </c>
      <c r="S15" s="10"/>
      <c r="T15" s="14"/>
      <c r="U15" s="12"/>
      <c r="V15" s="13">
        <f>beheer1_tabel[[#This Row],[aantal 3]]*beheer1_tabel[[#This Row],[prijs per eenheid/mnd 3]]</f>
        <v>0</v>
      </c>
      <c r="X15" s="13">
        <f>beheer1_tabel[[#This Row],[totaal /mnd 3]]*beheer1_tabel[[#This Row],['# mnd dienst verlening 3]]</f>
        <v>0</v>
      </c>
      <c r="Y15" s="10"/>
      <c r="Z15" s="14"/>
      <c r="AA15" s="12"/>
      <c r="AB15" s="13">
        <f>beheer1_tabel[[#This Row],[aantal 4]]*beheer1_tabel[[#This Row],[prijs per eenheid/mnd 4]]</f>
        <v>0</v>
      </c>
      <c r="AD15" s="13">
        <f>beheer1_tabel[[#This Row],[totaal /mnd 4]]*beheer1_tabel[[#This Row],['# mnd dienst verlening 4]]</f>
        <v>0</v>
      </c>
      <c r="AE15" s="10"/>
      <c r="AF15" s="14"/>
      <c r="AG15" s="12"/>
      <c r="AH15" s="13">
        <f>beheer1_tabel[[#This Row],[aantal 5]]*beheer1_tabel[[#This Row],[prijs per eenheid/mnd 5]]</f>
        <v>0</v>
      </c>
      <c r="AJ15" s="13">
        <f>beheer1_tabel[[#This Row],[totaal /mnd 5]]*beheer1_tabel[[#This Row],['# mnd dienst verlening 5]]</f>
        <v>0</v>
      </c>
      <c r="AK15"/>
    </row>
    <row r="16" spans="3:37">
      <c r="F16"/>
      <c r="G16" s="10"/>
      <c r="H16" s="14"/>
      <c r="I16" s="12"/>
      <c r="J16" s="13">
        <f>beheer1_tabel[[#This Row],[aantal 1]]*beheer1_tabel[[#This Row],[prijs per eenheid/mnd 1]]</f>
        <v>0</v>
      </c>
      <c r="L16" s="13">
        <f>beheer1_tabel[[#This Row],[totaal /mnd 1]]*beheer1_tabel[[#This Row],['# mnd dienst verlening 1]]</f>
        <v>0</v>
      </c>
      <c r="M16" s="10"/>
      <c r="N16" s="14"/>
      <c r="O16" s="12"/>
      <c r="P16" s="13">
        <f>beheer1_tabel[[#This Row],[aantal 2]]*beheer1_tabel[[#This Row],[prijs per eenheid/mnd 2]]</f>
        <v>0</v>
      </c>
      <c r="R16" s="13">
        <f>beheer1_tabel[[#This Row],[totaal /mnd 2]]*beheer1_tabel[[#This Row],['# mnd dienst verlening 2]]</f>
        <v>0</v>
      </c>
      <c r="S16" s="10"/>
      <c r="T16" s="14"/>
      <c r="U16" s="12"/>
      <c r="V16" s="13">
        <f>beheer1_tabel[[#This Row],[aantal 3]]*beheer1_tabel[[#This Row],[prijs per eenheid/mnd 3]]</f>
        <v>0</v>
      </c>
      <c r="X16" s="13">
        <f>beheer1_tabel[[#This Row],[totaal /mnd 3]]*beheer1_tabel[[#This Row],['# mnd dienst verlening 3]]</f>
        <v>0</v>
      </c>
      <c r="Y16" s="10"/>
      <c r="Z16" s="14"/>
      <c r="AA16" s="12"/>
      <c r="AB16" s="13">
        <f>beheer1_tabel[[#This Row],[aantal 4]]*beheer1_tabel[[#This Row],[prijs per eenheid/mnd 4]]</f>
        <v>0</v>
      </c>
      <c r="AD16" s="13">
        <f>beheer1_tabel[[#This Row],[totaal /mnd 4]]*beheer1_tabel[[#This Row],['# mnd dienst verlening 4]]</f>
        <v>0</v>
      </c>
      <c r="AE16" s="10"/>
      <c r="AF16" s="14"/>
      <c r="AG16" s="12"/>
      <c r="AH16" s="13">
        <f>beheer1_tabel[[#This Row],[aantal 5]]*beheer1_tabel[[#This Row],[prijs per eenheid/mnd 5]]</f>
        <v>0</v>
      </c>
      <c r="AJ16" s="13">
        <f>beheer1_tabel[[#This Row],[totaal /mnd 5]]*beheer1_tabel[[#This Row],['# mnd dienst verlening 5]]</f>
        <v>0</v>
      </c>
      <c r="AK16"/>
    </row>
    <row r="17" spans="3:37">
      <c r="C17" t="s">
        <v>60</v>
      </c>
      <c r="F17"/>
      <c r="G17" s="10"/>
      <c r="H17" s="14"/>
      <c r="J17" s="13">
        <f>SUBTOTAL(109,beheer1_tabel[totaal /mnd 1])</f>
        <v>0</v>
      </c>
      <c r="L17" s="13">
        <f>SUBTOTAL(109,beheer1_tabel[totaal /jr 1])</f>
        <v>0</v>
      </c>
      <c r="M17" s="10"/>
      <c r="N17" s="14"/>
      <c r="P17" s="13">
        <f>SUBTOTAL(109,beheer1_tabel[totaal /mnd 2])</f>
        <v>0</v>
      </c>
      <c r="R17" s="13">
        <f>SUBTOTAL(109,beheer1_tabel[totaal /jr 2])</f>
        <v>0</v>
      </c>
      <c r="S17" s="10"/>
      <c r="T17" s="14"/>
      <c r="V17" s="13">
        <f>SUBTOTAL(109,beheer1_tabel[totaal /mnd 3])</f>
        <v>0</v>
      </c>
      <c r="X17" s="13">
        <f>SUBTOTAL(109,beheer1_tabel[totaal /jr 3])</f>
        <v>0</v>
      </c>
      <c r="Y17" s="10"/>
      <c r="Z17" s="14"/>
      <c r="AB17" s="13">
        <f>SUBTOTAL(109,beheer1_tabel[totaal /mnd 4])</f>
        <v>0</v>
      </c>
      <c r="AD17" s="13">
        <f>SUBTOTAL(109,beheer1_tabel[totaal /jr 4])</f>
        <v>0</v>
      </c>
      <c r="AE17" s="10"/>
      <c r="AF17" s="14"/>
      <c r="AH17" s="13">
        <f>SUBTOTAL(109,beheer1_tabel[totaal /mnd 5])</f>
        <v>0</v>
      </c>
      <c r="AJ17" s="13">
        <f>SUBTOTAL(109,beheer1_tabel[totaal /jr 5])</f>
        <v>0</v>
      </c>
      <c r="AK17"/>
    </row>
    <row r="19" spans="3:37" ht="31.5">
      <c r="C19" s="48" t="s">
        <v>154</v>
      </c>
      <c r="D19" s="48"/>
      <c r="E19" s="48"/>
      <c r="F19" s="48"/>
      <c r="G19" s="39"/>
      <c r="H19" s="40"/>
      <c r="I19" s="41"/>
      <c r="J19" s="41"/>
      <c r="K19" s="42"/>
      <c r="L19" s="41"/>
      <c r="M19" s="39"/>
      <c r="N19" s="40"/>
      <c r="O19" s="41"/>
      <c r="P19" s="41"/>
      <c r="Q19" s="42"/>
      <c r="R19" s="41"/>
      <c r="S19" s="39"/>
      <c r="T19" s="40"/>
      <c r="U19" s="41"/>
      <c r="V19" s="41"/>
      <c r="W19" s="42"/>
      <c r="X19" s="41"/>
      <c r="Y19" s="39"/>
      <c r="Z19" s="40"/>
      <c r="AA19" s="41"/>
      <c r="AB19" s="41"/>
      <c r="AC19" s="42"/>
      <c r="AD19" s="41"/>
      <c r="AE19" s="39"/>
      <c r="AF19" s="40"/>
      <c r="AG19" s="41"/>
      <c r="AH19" s="41"/>
      <c r="AI19" s="42"/>
      <c r="AJ19" s="41"/>
      <c r="AK19" s="17"/>
    </row>
    <row r="20" spans="3:37">
      <c r="C20" s="127" t="s">
        <v>58</v>
      </c>
      <c r="D20" s="127"/>
      <c r="E20" s="127"/>
      <c r="F20" s="127"/>
      <c r="G20" s="127"/>
      <c r="H20" s="127"/>
      <c r="I20" s="127"/>
      <c r="J20" s="127"/>
    </row>
    <row r="21" spans="3:37">
      <c r="C21" s="124"/>
      <c r="D21" s="124"/>
      <c r="E21" s="124"/>
      <c r="F21" s="124"/>
      <c r="G21" s="124"/>
      <c r="H21" s="124"/>
      <c r="I21" s="124"/>
      <c r="J21" s="124"/>
    </row>
    <row r="22" spans="3:37">
      <c r="C22" s="124"/>
      <c r="D22" s="124"/>
      <c r="E22" s="124"/>
      <c r="F22" s="124"/>
      <c r="G22" s="124"/>
      <c r="H22" s="124"/>
      <c r="I22" s="124"/>
      <c r="J22" s="124"/>
    </row>
    <row r="23" spans="3:37">
      <c r="C23" s="124"/>
      <c r="D23" s="124"/>
      <c r="E23" s="124"/>
      <c r="F23" s="124"/>
      <c r="G23" s="124"/>
      <c r="H23" s="124"/>
      <c r="I23" s="124"/>
      <c r="J23" s="124"/>
    </row>
    <row r="24" spans="3:37">
      <c r="C24" s="124"/>
      <c r="D24" s="124"/>
      <c r="E24" s="124"/>
      <c r="F24" s="124"/>
      <c r="G24" s="124"/>
      <c r="H24" s="124"/>
      <c r="I24" s="124"/>
      <c r="J24" s="124"/>
    </row>
    <row r="25" spans="3:37">
      <c r="C25" s="124"/>
      <c r="D25" s="124"/>
      <c r="E25" s="124"/>
      <c r="F25" s="124"/>
      <c r="G25" s="124"/>
      <c r="H25" s="124"/>
      <c r="I25" s="124"/>
      <c r="J25" s="124"/>
    </row>
    <row r="26" spans="3:37">
      <c r="C26" s="124"/>
      <c r="D26" s="124"/>
      <c r="E26" s="124"/>
      <c r="F26" s="124"/>
      <c r="G26" s="124"/>
      <c r="H26" s="124"/>
      <c r="I26" s="124"/>
      <c r="J26" s="124"/>
    </row>
    <row r="27" spans="3:37">
      <c r="C27" s="124"/>
      <c r="D27" s="124"/>
      <c r="E27" s="124"/>
      <c r="F27" s="124"/>
      <c r="G27" s="124"/>
      <c r="H27" s="124"/>
      <c r="I27" s="124"/>
      <c r="J27" s="124"/>
    </row>
    <row r="28" spans="3:37">
      <c r="C28" s="124"/>
      <c r="D28" s="124"/>
      <c r="E28" s="124"/>
      <c r="F28" s="124"/>
      <c r="G28" s="124"/>
      <c r="H28" s="124"/>
      <c r="I28" s="124"/>
      <c r="J28" s="124"/>
    </row>
    <row r="29" spans="3:37">
      <c r="C29" s="124"/>
      <c r="D29" s="124"/>
      <c r="E29" s="124"/>
      <c r="F29" s="124"/>
      <c r="G29" s="124"/>
      <c r="H29" s="124"/>
      <c r="I29" s="124"/>
      <c r="J29" s="124"/>
    </row>
    <row r="30" spans="3:37">
      <c r="C30" s="124"/>
      <c r="D30" s="124"/>
      <c r="E30" s="124"/>
      <c r="F30" s="124"/>
      <c r="G30" s="124"/>
      <c r="H30" s="124"/>
      <c r="I30" s="124"/>
      <c r="J30" s="124"/>
    </row>
    <row r="31" spans="3:37">
      <c r="C31" s="124"/>
      <c r="D31" s="124"/>
      <c r="E31" s="124"/>
      <c r="F31" s="124"/>
      <c r="G31" s="124"/>
      <c r="H31" s="124"/>
      <c r="I31" s="124"/>
      <c r="J31" s="124"/>
    </row>
    <row r="32" spans="3:37">
      <c r="C32" s="124"/>
      <c r="D32" s="124"/>
      <c r="E32" s="124"/>
      <c r="F32" s="124"/>
      <c r="G32" s="124"/>
      <c r="H32" s="124"/>
      <c r="I32" s="124"/>
      <c r="J32" s="124"/>
    </row>
    <row r="33" spans="3:10">
      <c r="C33" s="124"/>
      <c r="D33" s="124"/>
      <c r="E33" s="124"/>
      <c r="F33" s="124"/>
      <c r="G33" s="124"/>
      <c r="H33" s="124"/>
      <c r="I33" s="124"/>
      <c r="J33" s="124"/>
    </row>
    <row r="34" spans="3:10">
      <c r="C34" s="124"/>
      <c r="D34" s="124"/>
      <c r="E34" s="124"/>
      <c r="F34" s="124"/>
      <c r="G34" s="124"/>
      <c r="H34" s="124"/>
      <c r="I34" s="124"/>
      <c r="J34" s="124"/>
    </row>
    <row r="35" spans="3:10">
      <c r="C35" s="124"/>
      <c r="D35" s="124"/>
      <c r="E35" s="124"/>
      <c r="F35" s="124"/>
      <c r="G35" s="124"/>
      <c r="H35" s="124"/>
      <c r="I35" s="124"/>
      <c r="J35" s="124"/>
    </row>
    <row r="36" spans="3:10">
      <c r="C36" s="124"/>
      <c r="D36" s="124"/>
      <c r="E36" s="124"/>
      <c r="F36" s="124"/>
      <c r="G36" s="124"/>
      <c r="H36" s="124"/>
      <c r="I36" s="124"/>
      <c r="J36" s="124"/>
    </row>
    <row r="37" spans="3:10">
      <c r="C37" s="124"/>
      <c r="D37" s="124"/>
      <c r="E37" s="124"/>
      <c r="F37" s="124"/>
      <c r="G37" s="124"/>
      <c r="H37" s="124"/>
      <c r="I37" s="124"/>
      <c r="J37" s="124"/>
    </row>
    <row r="38" spans="3:10">
      <c r="C38" s="124"/>
      <c r="D38" s="124"/>
      <c r="E38" s="124"/>
      <c r="F38" s="124"/>
      <c r="G38" s="124"/>
      <c r="H38" s="124"/>
      <c r="I38" s="124"/>
      <c r="J38" s="124"/>
    </row>
    <row r="39" spans="3:10">
      <c r="C39" s="124"/>
      <c r="D39" s="124"/>
      <c r="E39" s="124"/>
      <c r="F39" s="124"/>
      <c r="G39" s="124"/>
      <c r="H39" s="124"/>
      <c r="I39" s="124"/>
      <c r="J39" s="124"/>
    </row>
    <row r="40" spans="3:10">
      <c r="C40" s="124"/>
      <c r="D40" s="124"/>
      <c r="E40" s="124"/>
      <c r="F40" s="124"/>
      <c r="G40" s="124"/>
      <c r="H40" s="124"/>
      <c r="I40" s="124"/>
      <c r="J40" s="124"/>
    </row>
    <row r="41" spans="3:10">
      <c r="C41" s="124"/>
      <c r="D41" s="124"/>
      <c r="E41" s="124"/>
      <c r="F41" s="124"/>
      <c r="G41" s="124"/>
      <c r="H41" s="124"/>
      <c r="I41" s="124"/>
      <c r="J41" s="124"/>
    </row>
    <row r="42" spans="3:10">
      <c r="C42" s="124"/>
      <c r="D42" s="124"/>
      <c r="E42" s="124"/>
      <c r="F42" s="124"/>
      <c r="G42" s="124"/>
      <c r="H42" s="124"/>
      <c r="I42" s="124"/>
      <c r="J42" s="124"/>
    </row>
    <row r="43" spans="3:10">
      <c r="C43" s="124"/>
      <c r="D43" s="124"/>
      <c r="E43" s="124"/>
      <c r="F43" s="124"/>
      <c r="G43" s="124"/>
      <c r="H43" s="124"/>
      <c r="I43" s="124"/>
      <c r="J43" s="124"/>
    </row>
    <row r="44" spans="3:10">
      <c r="C44" s="124"/>
      <c r="D44" s="124"/>
      <c r="E44" s="124"/>
      <c r="F44" s="124"/>
      <c r="G44" s="124"/>
      <c r="H44" s="124"/>
      <c r="I44" s="124"/>
      <c r="J44" s="124"/>
    </row>
    <row r="45" spans="3:10">
      <c r="C45" s="124"/>
      <c r="D45" s="124"/>
      <c r="E45" s="124"/>
      <c r="F45" s="124"/>
      <c r="G45" s="124"/>
      <c r="H45" s="124"/>
      <c r="I45" s="124"/>
      <c r="J45" s="124"/>
    </row>
    <row r="46" spans="3:10">
      <c r="C46" s="124"/>
      <c r="D46" s="124"/>
      <c r="E46" s="124"/>
      <c r="F46" s="124"/>
      <c r="G46" s="124"/>
      <c r="H46" s="124"/>
      <c r="I46" s="124"/>
      <c r="J46" s="124"/>
    </row>
    <row r="47" spans="3:10">
      <c r="C47" s="124"/>
      <c r="D47" s="124"/>
      <c r="E47" s="124"/>
      <c r="F47" s="124"/>
      <c r="G47" s="124"/>
      <c r="H47" s="124"/>
      <c r="I47" s="124"/>
      <c r="J47" s="124"/>
    </row>
    <row r="48" spans="3:10">
      <c r="C48" s="124"/>
      <c r="D48" s="124"/>
      <c r="E48" s="124"/>
      <c r="F48" s="124"/>
      <c r="G48" s="124"/>
      <c r="H48" s="124"/>
      <c r="I48" s="124"/>
      <c r="J48" s="124"/>
    </row>
    <row r="49" spans="3:10">
      <c r="C49" s="124"/>
      <c r="D49" s="124"/>
      <c r="E49" s="124"/>
      <c r="F49" s="124"/>
      <c r="G49" s="124"/>
      <c r="H49" s="124"/>
      <c r="I49" s="124"/>
      <c r="J49" s="124"/>
    </row>
    <row r="50" spans="3:10">
      <c r="C50" s="124"/>
      <c r="D50" s="124"/>
      <c r="E50" s="124"/>
      <c r="F50" s="124"/>
      <c r="G50" s="124"/>
      <c r="H50" s="124"/>
      <c r="I50" s="124"/>
      <c r="J50" s="124"/>
    </row>
    <row r="51" spans="3:10">
      <c r="C51" s="124"/>
      <c r="D51" s="124"/>
      <c r="E51" s="124"/>
      <c r="F51" s="124"/>
      <c r="G51" s="124"/>
      <c r="H51" s="124"/>
      <c r="I51" s="124"/>
      <c r="J51" s="124"/>
    </row>
    <row r="52" spans="3:10">
      <c r="C52" s="124"/>
      <c r="D52" s="124"/>
      <c r="E52" s="124"/>
      <c r="F52" s="124"/>
      <c r="G52" s="124"/>
      <c r="H52" s="124"/>
      <c r="I52" s="124"/>
      <c r="J52" s="124"/>
    </row>
    <row r="53" spans="3:10">
      <c r="C53" s="124"/>
      <c r="D53" s="124"/>
      <c r="E53" s="124"/>
      <c r="F53" s="124"/>
      <c r="G53" s="124"/>
      <c r="H53" s="124"/>
      <c r="I53" s="124"/>
      <c r="J53" s="124"/>
    </row>
    <row r="54" spans="3:10">
      <c r="C54" s="124"/>
      <c r="D54" s="124"/>
      <c r="E54" s="124"/>
      <c r="F54" s="124"/>
      <c r="G54" s="124"/>
      <c r="H54" s="124"/>
      <c r="I54" s="124"/>
      <c r="J54" s="124"/>
    </row>
    <row r="55" spans="3:10">
      <c r="C55" s="124"/>
      <c r="D55" s="124"/>
      <c r="E55" s="124"/>
      <c r="F55" s="124"/>
      <c r="G55" s="124"/>
      <c r="H55" s="124"/>
      <c r="I55" s="124"/>
      <c r="J55" s="124"/>
    </row>
    <row r="56" spans="3:10">
      <c r="C56" s="124"/>
      <c r="D56" s="124"/>
      <c r="E56" s="124"/>
      <c r="F56" s="124"/>
      <c r="G56" s="124"/>
      <c r="H56" s="124"/>
      <c r="I56" s="124"/>
      <c r="J56" s="124"/>
    </row>
    <row r="57" spans="3:10">
      <c r="C57" s="124"/>
      <c r="D57" s="124"/>
      <c r="E57" s="124"/>
      <c r="F57" s="124"/>
      <c r="G57" s="124"/>
      <c r="H57" s="124"/>
      <c r="I57" s="124"/>
      <c r="J57" s="124"/>
    </row>
    <row r="58" spans="3:10">
      <c r="C58" s="124"/>
      <c r="D58" s="124"/>
      <c r="E58" s="124"/>
      <c r="F58" s="124"/>
      <c r="G58" s="124"/>
      <c r="H58" s="124"/>
      <c r="I58" s="124"/>
      <c r="J58" s="124"/>
    </row>
  </sheetData>
  <mergeCells count="40">
    <mergeCell ref="C24:J24"/>
    <mergeCell ref="C2:E2"/>
    <mergeCell ref="C20:J20"/>
    <mergeCell ref="C21:J21"/>
    <mergeCell ref="C22:J22"/>
    <mergeCell ref="C23:J23"/>
    <mergeCell ref="C36:J36"/>
    <mergeCell ref="C25:J25"/>
    <mergeCell ref="C26:J26"/>
    <mergeCell ref="C27:J27"/>
    <mergeCell ref="C28:J28"/>
    <mergeCell ref="C29:J29"/>
    <mergeCell ref="C30:J30"/>
    <mergeCell ref="C31:J31"/>
    <mergeCell ref="C32:J32"/>
    <mergeCell ref="C33:J33"/>
    <mergeCell ref="C34:J34"/>
    <mergeCell ref="C35:J35"/>
    <mergeCell ref="C48:J48"/>
    <mergeCell ref="C37:J37"/>
    <mergeCell ref="C38:J38"/>
    <mergeCell ref="C39:J39"/>
    <mergeCell ref="C40:J40"/>
    <mergeCell ref="C41:J41"/>
    <mergeCell ref="C42:J42"/>
    <mergeCell ref="C43:J43"/>
    <mergeCell ref="C44:J44"/>
    <mergeCell ref="C45:J45"/>
    <mergeCell ref="C46:J46"/>
    <mergeCell ref="C47:J47"/>
    <mergeCell ref="C55:J55"/>
    <mergeCell ref="C56:J56"/>
    <mergeCell ref="C57:J57"/>
    <mergeCell ref="C58:J58"/>
    <mergeCell ref="C49:J49"/>
    <mergeCell ref="C50:J50"/>
    <mergeCell ref="C51:J51"/>
    <mergeCell ref="C52:J52"/>
    <mergeCell ref="C53:J53"/>
    <mergeCell ref="C54:J54"/>
  </mergeCells>
  <pageMargins left="0.7" right="0.7" top="0.75" bottom="0.75" header="0.3" footer="0.3"/>
  <pageSetup paperSize="9" scale="89" fitToWidth="5" fitToHeight="2" orientation="landscape" horizontalDpi="0" verticalDpi="0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2AB8E-B7BD-234B-B414-6AE2B7633743}">
  <sheetPr>
    <pageSetUpPr fitToPage="1"/>
  </sheetPr>
  <dimension ref="B1:O73"/>
  <sheetViews>
    <sheetView showGridLines="0" topLeftCell="A2" zoomScaleNormal="100" workbookViewId="0">
      <selection activeCell="H31" sqref="H31"/>
    </sheetView>
  </sheetViews>
  <sheetFormatPr defaultColWidth="11.125" defaultRowHeight="15.75"/>
  <cols>
    <col min="3" max="3" width="31.5" bestFit="1" customWidth="1"/>
    <col min="4" max="4" width="12.875" bestFit="1" customWidth="1"/>
    <col min="7" max="7" width="11.375" customWidth="1"/>
    <col min="11" max="11" width="11.5" customWidth="1"/>
  </cols>
  <sheetData>
    <row r="1" spans="2:14" ht="15.95" customHeight="1">
      <c r="G1" s="52"/>
    </row>
    <row r="2" spans="2:14" ht="60" customHeight="1">
      <c r="C2" s="126" t="str">
        <f>"Inschrijver: " &amp;Voorblad!D16</f>
        <v>Inschrijver: Leverancier A</v>
      </c>
      <c r="D2" s="126"/>
      <c r="E2" s="126"/>
      <c r="F2" s="126"/>
      <c r="G2" s="52"/>
    </row>
    <row r="3" spans="2:14" ht="126" customHeight="1">
      <c r="C3" s="53"/>
      <c r="D3" s="53"/>
      <c r="E3" s="53"/>
      <c r="F3" s="53"/>
      <c r="G3" s="54"/>
      <c r="H3" s="55"/>
      <c r="I3" s="55"/>
    </row>
    <row r="4" spans="2:14">
      <c r="G4" s="140" t="s">
        <v>82</v>
      </c>
      <c r="H4" s="141"/>
      <c r="I4" s="141"/>
      <c r="J4" s="142"/>
      <c r="K4" s="140" t="s">
        <v>83</v>
      </c>
      <c r="L4" s="141"/>
      <c r="M4" s="141"/>
      <c r="N4" s="142"/>
    </row>
    <row r="5" spans="2:14" ht="67.5">
      <c r="B5" s="81" t="s">
        <v>84</v>
      </c>
      <c r="C5" s="81" t="s">
        <v>85</v>
      </c>
      <c r="D5" s="82" t="s">
        <v>86</v>
      </c>
      <c r="E5" s="82" t="s">
        <v>87</v>
      </c>
      <c r="F5" s="82" t="s">
        <v>88</v>
      </c>
      <c r="G5" s="83" t="s">
        <v>133</v>
      </c>
      <c r="H5" s="83" t="s">
        <v>134</v>
      </c>
      <c r="I5" s="83" t="s">
        <v>89</v>
      </c>
      <c r="J5" s="83" t="s">
        <v>90</v>
      </c>
      <c r="K5" s="83" t="s">
        <v>136</v>
      </c>
      <c r="L5" s="83" t="s">
        <v>134</v>
      </c>
      <c r="M5" s="83" t="s">
        <v>89</v>
      </c>
      <c r="N5" s="83" t="s">
        <v>90</v>
      </c>
    </row>
    <row r="6" spans="2:14">
      <c r="B6" s="84">
        <v>1</v>
      </c>
      <c r="C6" s="130" t="s">
        <v>91</v>
      </c>
      <c r="D6" s="130"/>
      <c r="E6" s="84"/>
      <c r="F6" s="84"/>
      <c r="G6" s="84"/>
      <c r="H6" s="84"/>
      <c r="I6" s="84"/>
      <c r="J6" s="84"/>
      <c r="K6" s="84"/>
      <c r="L6" s="84"/>
      <c r="M6" s="84"/>
      <c r="N6" s="84"/>
    </row>
    <row r="7" spans="2:14">
      <c r="B7" s="137" t="s">
        <v>92</v>
      </c>
      <c r="C7" s="137" t="s">
        <v>93</v>
      </c>
      <c r="D7" s="85" t="s">
        <v>97</v>
      </c>
      <c r="E7" s="85">
        <v>12</v>
      </c>
      <c r="F7" s="86">
        <v>79</v>
      </c>
      <c r="G7" s="87">
        <v>1</v>
      </c>
      <c r="H7" s="88">
        <f>G7*F7</f>
        <v>79</v>
      </c>
      <c r="I7" s="85"/>
      <c r="J7" s="88">
        <f>H7*I7</f>
        <v>0</v>
      </c>
      <c r="K7" s="87">
        <v>1</v>
      </c>
      <c r="L7" s="88">
        <f>K7*F7</f>
        <v>79</v>
      </c>
      <c r="M7" s="85"/>
      <c r="N7" s="88">
        <f>L7*M7</f>
        <v>0</v>
      </c>
    </row>
    <row r="8" spans="2:14">
      <c r="B8" s="139"/>
      <c r="C8" s="139"/>
      <c r="D8" s="85" t="s">
        <v>98</v>
      </c>
      <c r="E8" s="85">
        <v>13</v>
      </c>
      <c r="F8" s="86">
        <v>89</v>
      </c>
      <c r="G8" s="87">
        <v>1</v>
      </c>
      <c r="H8" s="88">
        <f t="shared" ref="H8:H23" si="0">G8*F8</f>
        <v>89</v>
      </c>
      <c r="I8" s="85"/>
      <c r="J8" s="88">
        <f t="shared" ref="J8:J67" si="1">H8*I8</f>
        <v>0</v>
      </c>
      <c r="K8" s="87">
        <v>1</v>
      </c>
      <c r="L8" s="88">
        <f t="shared" ref="L8:L67" si="2">K8*F8</f>
        <v>89</v>
      </c>
      <c r="M8" s="85"/>
      <c r="N8" s="88">
        <f t="shared" ref="N8:N23" si="3">L8*M8</f>
        <v>0</v>
      </c>
    </row>
    <row r="9" spans="2:14">
      <c r="B9" s="137" t="s">
        <v>94</v>
      </c>
      <c r="C9" s="137" t="s">
        <v>137</v>
      </c>
      <c r="D9" s="85" t="s">
        <v>95</v>
      </c>
      <c r="E9" s="85">
        <v>8</v>
      </c>
      <c r="F9" s="86">
        <v>48</v>
      </c>
      <c r="G9" s="87">
        <v>1</v>
      </c>
      <c r="H9" s="88">
        <f t="shared" si="0"/>
        <v>48</v>
      </c>
      <c r="I9" s="85"/>
      <c r="J9" s="88">
        <f t="shared" si="1"/>
        <v>0</v>
      </c>
      <c r="K9" s="87">
        <v>1</v>
      </c>
      <c r="L9" s="88">
        <f t="shared" si="2"/>
        <v>48</v>
      </c>
      <c r="M9" s="85"/>
      <c r="N9" s="88">
        <f t="shared" si="3"/>
        <v>0</v>
      </c>
    </row>
    <row r="10" spans="2:14">
      <c r="B10" s="138"/>
      <c r="C10" s="138"/>
      <c r="D10" s="85" t="s">
        <v>96</v>
      </c>
      <c r="E10" s="85">
        <v>9</v>
      </c>
      <c r="F10" s="86">
        <v>53</v>
      </c>
      <c r="G10" s="87">
        <v>1</v>
      </c>
      <c r="H10" s="88">
        <f t="shared" si="0"/>
        <v>53</v>
      </c>
      <c r="I10" s="85"/>
      <c r="J10" s="88">
        <f t="shared" si="1"/>
        <v>0</v>
      </c>
      <c r="K10" s="87">
        <v>1</v>
      </c>
      <c r="L10" s="88">
        <f t="shared" si="2"/>
        <v>53</v>
      </c>
      <c r="M10" s="85"/>
      <c r="N10" s="88">
        <f t="shared" si="3"/>
        <v>0</v>
      </c>
    </row>
    <row r="11" spans="2:14">
      <c r="B11" s="138"/>
      <c r="C11" s="138"/>
      <c r="D11" s="85" t="s">
        <v>97</v>
      </c>
      <c r="E11" s="85">
        <v>10</v>
      </c>
      <c r="F11" s="86">
        <v>59</v>
      </c>
      <c r="G11" s="87">
        <v>1</v>
      </c>
      <c r="H11" s="88">
        <f t="shared" si="0"/>
        <v>59</v>
      </c>
      <c r="I11" s="85"/>
      <c r="J11" s="88">
        <f t="shared" si="1"/>
        <v>0</v>
      </c>
      <c r="K11" s="87">
        <v>1</v>
      </c>
      <c r="L11" s="88">
        <f t="shared" si="2"/>
        <v>59</v>
      </c>
      <c r="M11" s="85"/>
      <c r="N11" s="88">
        <f t="shared" si="3"/>
        <v>0</v>
      </c>
    </row>
    <row r="12" spans="2:14">
      <c r="B12" s="139"/>
      <c r="C12" s="139"/>
      <c r="D12" s="85" t="s">
        <v>98</v>
      </c>
      <c r="E12" s="85">
        <v>11</v>
      </c>
      <c r="F12" s="86">
        <v>68</v>
      </c>
      <c r="G12" s="87">
        <v>1</v>
      </c>
      <c r="H12" s="88">
        <f t="shared" si="0"/>
        <v>68</v>
      </c>
      <c r="I12" s="85"/>
      <c r="J12" s="88">
        <f t="shared" si="1"/>
        <v>0</v>
      </c>
      <c r="K12" s="87">
        <v>1</v>
      </c>
      <c r="L12" s="88">
        <f t="shared" si="2"/>
        <v>68</v>
      </c>
      <c r="M12" s="85"/>
      <c r="N12" s="88">
        <f t="shared" si="3"/>
        <v>0</v>
      </c>
    </row>
    <row r="13" spans="2:14">
      <c r="B13" s="137" t="s">
        <v>99</v>
      </c>
      <c r="C13" s="137" t="s">
        <v>138</v>
      </c>
      <c r="D13" s="85" t="s">
        <v>96</v>
      </c>
      <c r="E13" s="85">
        <v>11</v>
      </c>
      <c r="F13" s="86">
        <v>68</v>
      </c>
      <c r="G13" s="87">
        <v>1</v>
      </c>
      <c r="H13" s="88">
        <f t="shared" si="0"/>
        <v>68</v>
      </c>
      <c r="I13" s="85"/>
      <c r="J13" s="88">
        <f t="shared" si="1"/>
        <v>0</v>
      </c>
      <c r="K13" s="87">
        <v>1</v>
      </c>
      <c r="L13" s="88">
        <f t="shared" si="2"/>
        <v>68</v>
      </c>
      <c r="M13" s="85"/>
      <c r="N13" s="88">
        <f t="shared" si="3"/>
        <v>0</v>
      </c>
    </row>
    <row r="14" spans="2:14">
      <c r="B14" s="138"/>
      <c r="C14" s="138"/>
      <c r="D14" s="85" t="s">
        <v>97</v>
      </c>
      <c r="E14" s="85">
        <v>12</v>
      </c>
      <c r="F14" s="86">
        <v>79</v>
      </c>
      <c r="G14" s="87">
        <v>1</v>
      </c>
      <c r="H14" s="88">
        <f t="shared" si="0"/>
        <v>79</v>
      </c>
      <c r="I14" s="85"/>
      <c r="J14" s="88">
        <f t="shared" si="1"/>
        <v>0</v>
      </c>
      <c r="K14" s="87">
        <v>1</v>
      </c>
      <c r="L14" s="88">
        <f t="shared" si="2"/>
        <v>79</v>
      </c>
      <c r="M14" s="85"/>
      <c r="N14" s="88">
        <f t="shared" si="3"/>
        <v>0</v>
      </c>
    </row>
    <row r="15" spans="2:14">
      <c r="B15" s="139"/>
      <c r="C15" s="139"/>
      <c r="D15" s="85" t="s">
        <v>98</v>
      </c>
      <c r="E15" s="85">
        <v>13</v>
      </c>
      <c r="F15" s="86">
        <v>89</v>
      </c>
      <c r="G15" s="87">
        <v>1</v>
      </c>
      <c r="H15" s="88">
        <f t="shared" si="0"/>
        <v>89</v>
      </c>
      <c r="I15" s="85"/>
      <c r="J15" s="88">
        <f t="shared" si="1"/>
        <v>0</v>
      </c>
      <c r="K15" s="87">
        <v>1</v>
      </c>
      <c r="L15" s="88">
        <f t="shared" si="2"/>
        <v>89</v>
      </c>
      <c r="M15" s="85"/>
      <c r="N15" s="88">
        <f t="shared" si="3"/>
        <v>0</v>
      </c>
    </row>
    <row r="16" spans="2:14">
      <c r="B16" s="137" t="s">
        <v>100</v>
      </c>
      <c r="C16" s="137" t="s">
        <v>101</v>
      </c>
      <c r="D16" s="85" t="s">
        <v>96</v>
      </c>
      <c r="E16" s="85">
        <v>11</v>
      </c>
      <c r="F16" s="86">
        <v>68</v>
      </c>
      <c r="G16" s="87">
        <v>1</v>
      </c>
      <c r="H16" s="88">
        <f t="shared" si="0"/>
        <v>68</v>
      </c>
      <c r="I16" s="85"/>
      <c r="J16" s="88">
        <f t="shared" si="1"/>
        <v>0</v>
      </c>
      <c r="K16" s="87">
        <v>1</v>
      </c>
      <c r="L16" s="88">
        <f t="shared" si="2"/>
        <v>68</v>
      </c>
      <c r="M16" s="85"/>
      <c r="N16" s="88">
        <f t="shared" si="3"/>
        <v>0</v>
      </c>
    </row>
    <row r="17" spans="2:14">
      <c r="B17" s="138"/>
      <c r="C17" s="138"/>
      <c r="D17" s="85" t="s">
        <v>97</v>
      </c>
      <c r="E17" s="85">
        <v>12</v>
      </c>
      <c r="F17" s="86">
        <v>79</v>
      </c>
      <c r="G17" s="87">
        <v>1</v>
      </c>
      <c r="H17" s="88">
        <f t="shared" si="0"/>
        <v>79</v>
      </c>
      <c r="I17" s="85"/>
      <c r="J17" s="88">
        <f t="shared" si="1"/>
        <v>0</v>
      </c>
      <c r="K17" s="87">
        <v>1</v>
      </c>
      <c r="L17" s="88">
        <f t="shared" si="2"/>
        <v>79</v>
      </c>
      <c r="M17" s="85"/>
      <c r="N17" s="88">
        <f t="shared" si="3"/>
        <v>0</v>
      </c>
    </row>
    <row r="18" spans="2:14">
      <c r="B18" s="139"/>
      <c r="C18" s="139"/>
      <c r="D18" s="85" t="s">
        <v>98</v>
      </c>
      <c r="E18" s="85">
        <v>13</v>
      </c>
      <c r="F18" s="86">
        <v>89</v>
      </c>
      <c r="G18" s="87">
        <v>1</v>
      </c>
      <c r="H18" s="88">
        <f t="shared" si="0"/>
        <v>89</v>
      </c>
      <c r="I18" s="85"/>
      <c r="J18" s="88">
        <f t="shared" si="1"/>
        <v>0</v>
      </c>
      <c r="K18" s="87">
        <v>1</v>
      </c>
      <c r="L18" s="88">
        <f t="shared" si="2"/>
        <v>89</v>
      </c>
      <c r="M18" s="85"/>
      <c r="N18" s="88">
        <f t="shared" si="3"/>
        <v>0</v>
      </c>
    </row>
    <row r="19" spans="2:14">
      <c r="B19" s="137" t="s">
        <v>102</v>
      </c>
      <c r="C19" s="137" t="s">
        <v>139</v>
      </c>
      <c r="D19" s="85" t="s">
        <v>96</v>
      </c>
      <c r="E19" s="85">
        <v>11</v>
      </c>
      <c r="F19" s="86">
        <v>68</v>
      </c>
      <c r="G19" s="87">
        <v>1</v>
      </c>
      <c r="H19" s="88">
        <f t="shared" si="0"/>
        <v>68</v>
      </c>
      <c r="I19" s="85"/>
      <c r="J19" s="88">
        <f t="shared" si="1"/>
        <v>0</v>
      </c>
      <c r="K19" s="87">
        <v>1</v>
      </c>
      <c r="L19" s="88">
        <f t="shared" si="2"/>
        <v>68</v>
      </c>
      <c r="M19" s="85"/>
      <c r="N19" s="88">
        <f t="shared" si="3"/>
        <v>0</v>
      </c>
    </row>
    <row r="20" spans="2:14">
      <c r="B20" s="138"/>
      <c r="C20" s="138"/>
      <c r="D20" s="85" t="s">
        <v>97</v>
      </c>
      <c r="E20" s="85">
        <v>12</v>
      </c>
      <c r="F20" s="86">
        <v>79</v>
      </c>
      <c r="G20" s="87">
        <v>1</v>
      </c>
      <c r="H20" s="88">
        <f t="shared" si="0"/>
        <v>79</v>
      </c>
      <c r="I20" s="85"/>
      <c r="J20" s="88">
        <f t="shared" si="1"/>
        <v>0</v>
      </c>
      <c r="K20" s="87">
        <v>1</v>
      </c>
      <c r="L20" s="88">
        <f t="shared" si="2"/>
        <v>79</v>
      </c>
      <c r="M20" s="85"/>
      <c r="N20" s="88">
        <f t="shared" si="3"/>
        <v>0</v>
      </c>
    </row>
    <row r="21" spans="2:14">
      <c r="B21" s="138"/>
      <c r="C21" s="138"/>
      <c r="D21" s="85" t="s">
        <v>98</v>
      </c>
      <c r="E21" s="85">
        <v>13</v>
      </c>
      <c r="F21" s="86">
        <v>89</v>
      </c>
      <c r="G21" s="87">
        <v>1</v>
      </c>
      <c r="H21" s="88">
        <f t="shared" ref="H21" si="4">G21*F21</f>
        <v>89</v>
      </c>
      <c r="I21" s="85"/>
      <c r="J21" s="88">
        <f t="shared" ref="J21" si="5">H21*I21</f>
        <v>0</v>
      </c>
      <c r="K21" s="87">
        <v>1</v>
      </c>
      <c r="L21" s="88">
        <f t="shared" ref="L21" si="6">K21*F21</f>
        <v>89</v>
      </c>
      <c r="M21" s="85"/>
      <c r="N21" s="88">
        <f t="shared" ref="N21" si="7">L21*M21</f>
        <v>0</v>
      </c>
    </row>
    <row r="22" spans="2:14">
      <c r="B22" s="137" t="s">
        <v>149</v>
      </c>
      <c r="C22" s="137" t="s">
        <v>150</v>
      </c>
      <c r="D22" s="85" t="s">
        <v>97</v>
      </c>
      <c r="E22" s="85">
        <v>12</v>
      </c>
      <c r="F22" s="86">
        <v>79</v>
      </c>
      <c r="G22" s="87">
        <v>1</v>
      </c>
      <c r="H22" s="88">
        <f t="shared" ref="H22" si="8">G22*F22</f>
        <v>79</v>
      </c>
      <c r="I22" s="85"/>
      <c r="J22" s="88">
        <f t="shared" ref="J22" si="9">H22*I22</f>
        <v>0</v>
      </c>
      <c r="K22" s="87">
        <v>1</v>
      </c>
      <c r="L22" s="88">
        <f t="shared" ref="L22" si="10">K22*F22</f>
        <v>79</v>
      </c>
      <c r="M22" s="85"/>
      <c r="N22" s="88">
        <f t="shared" ref="N22" si="11">L22*M22</f>
        <v>0</v>
      </c>
    </row>
    <row r="23" spans="2:14">
      <c r="B23" s="139"/>
      <c r="C23" s="139"/>
      <c r="D23" s="85" t="s">
        <v>98</v>
      </c>
      <c r="E23" s="85">
        <v>13</v>
      </c>
      <c r="F23" s="86">
        <v>89</v>
      </c>
      <c r="G23" s="87">
        <v>1</v>
      </c>
      <c r="H23" s="88">
        <f t="shared" si="0"/>
        <v>89</v>
      </c>
      <c r="I23" s="85"/>
      <c r="J23" s="88">
        <f t="shared" si="1"/>
        <v>0</v>
      </c>
      <c r="K23" s="87">
        <v>1</v>
      </c>
      <c r="L23" s="88">
        <f t="shared" si="2"/>
        <v>89</v>
      </c>
      <c r="M23" s="85"/>
      <c r="N23" s="88">
        <f t="shared" si="3"/>
        <v>0</v>
      </c>
    </row>
    <row r="24" spans="2:14">
      <c r="B24" s="84">
        <v>2</v>
      </c>
      <c r="C24" s="130" t="s">
        <v>103</v>
      </c>
      <c r="D24" s="130"/>
      <c r="E24" s="84"/>
      <c r="F24" s="84"/>
      <c r="G24" s="84"/>
      <c r="H24" s="84"/>
      <c r="I24" s="84"/>
      <c r="J24" s="84"/>
      <c r="K24" s="84"/>
      <c r="L24" s="84"/>
      <c r="M24" s="84"/>
      <c r="N24" s="84"/>
    </row>
    <row r="25" spans="2:14">
      <c r="B25" s="129" t="s">
        <v>104</v>
      </c>
      <c r="C25" s="129" t="s">
        <v>105</v>
      </c>
      <c r="D25" s="85" t="s">
        <v>95</v>
      </c>
      <c r="E25" s="85">
        <v>8</v>
      </c>
      <c r="F25" s="86">
        <v>48</v>
      </c>
      <c r="G25" s="87">
        <v>1</v>
      </c>
      <c r="H25" s="88">
        <f t="shared" ref="H25:H32" si="12">G25*F25</f>
        <v>48</v>
      </c>
      <c r="I25" s="85"/>
      <c r="J25" s="88">
        <f t="shared" si="1"/>
        <v>0</v>
      </c>
      <c r="K25" s="87">
        <v>1</v>
      </c>
      <c r="L25" s="88">
        <f t="shared" si="2"/>
        <v>48</v>
      </c>
      <c r="M25" s="85"/>
      <c r="N25" s="88">
        <f t="shared" ref="N25:N32" si="13">L25*M25</f>
        <v>0</v>
      </c>
    </row>
    <row r="26" spans="2:14">
      <c r="B26" s="129"/>
      <c r="C26" s="129"/>
      <c r="D26" s="85" t="s">
        <v>96</v>
      </c>
      <c r="E26" s="85">
        <v>9</v>
      </c>
      <c r="F26" s="86">
        <v>53</v>
      </c>
      <c r="G26" s="87">
        <v>1</v>
      </c>
      <c r="H26" s="88">
        <f t="shared" si="12"/>
        <v>53</v>
      </c>
      <c r="I26" s="85"/>
      <c r="J26" s="88">
        <f t="shared" si="1"/>
        <v>0</v>
      </c>
      <c r="K26" s="87">
        <v>1</v>
      </c>
      <c r="L26" s="86">
        <v>53</v>
      </c>
      <c r="M26" s="85"/>
      <c r="N26" s="88">
        <f t="shared" si="13"/>
        <v>0</v>
      </c>
    </row>
    <row r="27" spans="2:14">
      <c r="B27" s="129"/>
      <c r="C27" s="129"/>
      <c r="D27" s="85" t="s">
        <v>97</v>
      </c>
      <c r="E27" s="85">
        <v>10</v>
      </c>
      <c r="F27" s="86">
        <v>59</v>
      </c>
      <c r="G27" s="87">
        <v>1</v>
      </c>
      <c r="H27" s="88">
        <f t="shared" si="12"/>
        <v>59</v>
      </c>
      <c r="I27" s="85"/>
      <c r="J27" s="88">
        <f t="shared" si="1"/>
        <v>0</v>
      </c>
      <c r="K27" s="87">
        <v>1</v>
      </c>
      <c r="L27" s="88">
        <f t="shared" si="2"/>
        <v>59</v>
      </c>
      <c r="M27" s="85"/>
      <c r="N27" s="88">
        <f t="shared" si="13"/>
        <v>0</v>
      </c>
    </row>
    <row r="28" spans="2:14">
      <c r="B28" s="129"/>
      <c r="C28" s="129"/>
      <c r="D28" s="85" t="s">
        <v>98</v>
      </c>
      <c r="E28" s="85">
        <v>11</v>
      </c>
      <c r="F28" s="86">
        <v>68</v>
      </c>
      <c r="G28" s="87">
        <v>1</v>
      </c>
      <c r="H28" s="88">
        <f t="shared" si="12"/>
        <v>68</v>
      </c>
      <c r="I28" s="85"/>
      <c r="J28" s="88">
        <f t="shared" si="1"/>
        <v>0</v>
      </c>
      <c r="K28" s="87">
        <v>1</v>
      </c>
      <c r="L28" s="88">
        <f t="shared" si="2"/>
        <v>68</v>
      </c>
      <c r="M28" s="85"/>
      <c r="N28" s="88">
        <f t="shared" si="13"/>
        <v>0</v>
      </c>
    </row>
    <row r="29" spans="2:14">
      <c r="B29" s="129" t="s">
        <v>106</v>
      </c>
      <c r="C29" s="129" t="s">
        <v>107</v>
      </c>
      <c r="D29" s="85" t="s">
        <v>95</v>
      </c>
      <c r="E29" s="85">
        <v>8</v>
      </c>
      <c r="F29" s="86">
        <v>48</v>
      </c>
      <c r="G29" s="87">
        <v>1</v>
      </c>
      <c r="H29" s="88">
        <f t="shared" si="12"/>
        <v>48</v>
      </c>
      <c r="I29" s="85"/>
      <c r="J29" s="88">
        <f t="shared" si="1"/>
        <v>0</v>
      </c>
      <c r="K29" s="87">
        <v>1</v>
      </c>
      <c r="L29" s="88">
        <f t="shared" si="2"/>
        <v>48</v>
      </c>
      <c r="M29" s="85"/>
      <c r="N29" s="88">
        <f t="shared" si="13"/>
        <v>0</v>
      </c>
    </row>
    <row r="30" spans="2:14">
      <c r="B30" s="129"/>
      <c r="C30" s="129"/>
      <c r="D30" s="85" t="s">
        <v>96</v>
      </c>
      <c r="E30" s="85">
        <v>9</v>
      </c>
      <c r="F30" s="86">
        <v>54</v>
      </c>
      <c r="G30" s="87">
        <v>1</v>
      </c>
      <c r="H30" s="88">
        <f t="shared" si="12"/>
        <v>54</v>
      </c>
      <c r="I30" s="85"/>
      <c r="J30" s="88">
        <f t="shared" si="1"/>
        <v>0</v>
      </c>
      <c r="K30" s="87">
        <v>1</v>
      </c>
      <c r="L30" s="88">
        <f t="shared" si="2"/>
        <v>54</v>
      </c>
      <c r="M30" s="85"/>
      <c r="N30" s="88">
        <f t="shared" si="13"/>
        <v>0</v>
      </c>
    </row>
    <row r="31" spans="2:14">
      <c r="B31" s="129"/>
      <c r="C31" s="129"/>
      <c r="D31" s="85" t="s">
        <v>97</v>
      </c>
      <c r="E31" s="85">
        <v>10</v>
      </c>
      <c r="F31" s="86">
        <v>59</v>
      </c>
      <c r="G31" s="87">
        <v>1</v>
      </c>
      <c r="H31" s="88">
        <f t="shared" si="12"/>
        <v>59</v>
      </c>
      <c r="I31" s="85"/>
      <c r="J31" s="88">
        <f t="shared" si="1"/>
        <v>0</v>
      </c>
      <c r="K31" s="87">
        <v>1</v>
      </c>
      <c r="L31" s="88">
        <f t="shared" si="2"/>
        <v>59</v>
      </c>
      <c r="M31" s="85"/>
      <c r="N31" s="88">
        <f t="shared" si="13"/>
        <v>0</v>
      </c>
    </row>
    <row r="32" spans="2:14">
      <c r="B32" s="129"/>
      <c r="C32" s="129"/>
      <c r="D32" s="85" t="s">
        <v>98</v>
      </c>
      <c r="E32" s="85">
        <v>11</v>
      </c>
      <c r="F32" s="86">
        <v>68</v>
      </c>
      <c r="G32" s="87">
        <v>1</v>
      </c>
      <c r="H32" s="88">
        <f t="shared" si="12"/>
        <v>68</v>
      </c>
      <c r="I32" s="85"/>
      <c r="J32" s="88">
        <f t="shared" si="1"/>
        <v>0</v>
      </c>
      <c r="K32" s="87">
        <v>1</v>
      </c>
      <c r="L32" s="88">
        <f t="shared" si="2"/>
        <v>68</v>
      </c>
      <c r="M32" s="85"/>
      <c r="N32" s="88">
        <f t="shared" si="13"/>
        <v>0</v>
      </c>
    </row>
    <row r="33" spans="2:14">
      <c r="B33" s="84">
        <v>2</v>
      </c>
      <c r="C33" s="135" t="s">
        <v>108</v>
      </c>
      <c r="D33" s="136"/>
      <c r="E33" s="84"/>
      <c r="F33" s="84"/>
      <c r="G33" s="84"/>
      <c r="H33" s="84"/>
      <c r="I33" s="84"/>
      <c r="J33" s="84"/>
      <c r="K33" s="84"/>
      <c r="L33" s="84"/>
      <c r="M33" s="84"/>
      <c r="N33" s="84"/>
    </row>
    <row r="34" spans="2:14">
      <c r="B34" s="129" t="s">
        <v>109</v>
      </c>
      <c r="C34" s="129" t="s">
        <v>110</v>
      </c>
      <c r="D34" s="85" t="s">
        <v>95</v>
      </c>
      <c r="E34" s="85">
        <v>8</v>
      </c>
      <c r="F34" s="86">
        <v>48</v>
      </c>
      <c r="G34" s="87">
        <v>1</v>
      </c>
      <c r="H34" s="88">
        <f t="shared" ref="H34:H37" si="14">G34*F34</f>
        <v>48</v>
      </c>
      <c r="I34" s="85"/>
      <c r="J34" s="88">
        <f t="shared" si="1"/>
        <v>0</v>
      </c>
      <c r="K34" s="87">
        <v>1</v>
      </c>
      <c r="L34" s="88">
        <f t="shared" si="2"/>
        <v>48</v>
      </c>
      <c r="M34" s="85"/>
      <c r="N34" s="88">
        <f t="shared" ref="N34:N37" si="15">L34*M34</f>
        <v>0</v>
      </c>
    </row>
    <row r="35" spans="2:14">
      <c r="B35" s="129"/>
      <c r="C35" s="129"/>
      <c r="D35" s="85" t="s">
        <v>96</v>
      </c>
      <c r="E35" s="85">
        <v>9</v>
      </c>
      <c r="F35" s="119">
        <v>53</v>
      </c>
      <c r="G35" s="87">
        <v>1</v>
      </c>
      <c r="H35" s="88">
        <f t="shared" si="14"/>
        <v>53</v>
      </c>
      <c r="I35" s="85"/>
      <c r="J35" s="88">
        <f t="shared" si="1"/>
        <v>0</v>
      </c>
      <c r="K35" s="87">
        <v>1</v>
      </c>
      <c r="L35" s="88">
        <f t="shared" si="2"/>
        <v>53</v>
      </c>
      <c r="M35" s="85"/>
      <c r="N35" s="88">
        <f t="shared" si="15"/>
        <v>0</v>
      </c>
    </row>
    <row r="36" spans="2:14">
      <c r="B36" s="129"/>
      <c r="C36" s="129"/>
      <c r="D36" s="85" t="s">
        <v>97</v>
      </c>
      <c r="E36" s="85">
        <v>10</v>
      </c>
      <c r="F36" s="86">
        <v>59</v>
      </c>
      <c r="G36" s="87">
        <v>1</v>
      </c>
      <c r="H36" s="88">
        <f t="shared" si="14"/>
        <v>59</v>
      </c>
      <c r="I36" s="85"/>
      <c r="J36" s="88">
        <f t="shared" si="1"/>
        <v>0</v>
      </c>
      <c r="K36" s="87">
        <v>1</v>
      </c>
      <c r="L36" s="88">
        <f t="shared" si="2"/>
        <v>59</v>
      </c>
      <c r="M36" s="85"/>
      <c r="N36" s="88">
        <f t="shared" si="15"/>
        <v>0</v>
      </c>
    </row>
    <row r="37" spans="2:14">
      <c r="B37" s="129"/>
      <c r="C37" s="129"/>
      <c r="D37" s="85" t="s">
        <v>98</v>
      </c>
      <c r="E37" s="85">
        <v>11</v>
      </c>
      <c r="F37" s="86">
        <v>68</v>
      </c>
      <c r="G37" s="87">
        <v>1</v>
      </c>
      <c r="H37" s="88">
        <f t="shared" si="14"/>
        <v>68</v>
      </c>
      <c r="I37" s="85"/>
      <c r="J37" s="88">
        <f t="shared" si="1"/>
        <v>0</v>
      </c>
      <c r="K37" s="87">
        <v>1</v>
      </c>
      <c r="L37" s="88">
        <f t="shared" si="2"/>
        <v>68</v>
      </c>
      <c r="M37" s="85"/>
      <c r="N37" s="88">
        <f t="shared" si="15"/>
        <v>0</v>
      </c>
    </row>
    <row r="38" spans="2:14">
      <c r="B38" s="84">
        <v>3</v>
      </c>
      <c r="C38" s="130" t="s">
        <v>111</v>
      </c>
      <c r="D38" s="130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2:14">
      <c r="B39" s="128" t="s">
        <v>140</v>
      </c>
      <c r="C39" s="128" t="s">
        <v>141</v>
      </c>
      <c r="D39" s="85" t="s">
        <v>96</v>
      </c>
      <c r="E39" s="85">
        <v>10</v>
      </c>
      <c r="F39" s="86">
        <v>59</v>
      </c>
      <c r="G39" s="87">
        <v>1</v>
      </c>
      <c r="H39" s="88">
        <f t="shared" ref="H39:H40" si="16">G39*F39</f>
        <v>59</v>
      </c>
      <c r="I39" s="85"/>
      <c r="J39" s="88">
        <f t="shared" ref="J39:J40" si="17">H39*I39</f>
        <v>0</v>
      </c>
      <c r="K39" s="87">
        <v>1</v>
      </c>
      <c r="L39" s="88">
        <f t="shared" si="2"/>
        <v>59</v>
      </c>
      <c r="M39" s="85"/>
      <c r="N39" s="88">
        <f t="shared" ref="N39:N40" si="18">L39*M39</f>
        <v>0</v>
      </c>
    </row>
    <row r="40" spans="2:14">
      <c r="B40" s="128"/>
      <c r="C40" s="128"/>
      <c r="D40" s="85" t="s">
        <v>97</v>
      </c>
      <c r="E40" s="85">
        <v>11</v>
      </c>
      <c r="F40" s="86">
        <v>68</v>
      </c>
      <c r="G40" s="87">
        <v>1</v>
      </c>
      <c r="H40" s="88">
        <f t="shared" si="16"/>
        <v>68</v>
      </c>
      <c r="I40" s="85"/>
      <c r="J40" s="88">
        <f t="shared" si="17"/>
        <v>0</v>
      </c>
      <c r="K40" s="87">
        <v>1</v>
      </c>
      <c r="L40" s="88">
        <f t="shared" si="2"/>
        <v>68</v>
      </c>
      <c r="M40" s="85"/>
      <c r="N40" s="88">
        <f t="shared" si="18"/>
        <v>0</v>
      </c>
    </row>
    <row r="41" spans="2:14">
      <c r="B41" s="129" t="s">
        <v>112</v>
      </c>
      <c r="C41" s="129" t="s">
        <v>113</v>
      </c>
      <c r="D41" s="85" t="s">
        <v>95</v>
      </c>
      <c r="E41" s="85">
        <v>9</v>
      </c>
      <c r="F41" s="119">
        <v>53</v>
      </c>
      <c r="G41" s="87">
        <v>1</v>
      </c>
      <c r="H41" s="88">
        <f t="shared" ref="H41:H46" si="19">G41*F41</f>
        <v>53</v>
      </c>
      <c r="I41" s="85"/>
      <c r="J41" s="88">
        <f t="shared" si="1"/>
        <v>0</v>
      </c>
      <c r="K41" s="87">
        <v>1</v>
      </c>
      <c r="L41" s="88">
        <f t="shared" si="2"/>
        <v>53</v>
      </c>
      <c r="M41" s="85"/>
      <c r="N41" s="88">
        <f t="shared" ref="N41:N46" si="20">L41*M41</f>
        <v>0</v>
      </c>
    </row>
    <row r="42" spans="2:14">
      <c r="B42" s="129"/>
      <c r="C42" s="129"/>
      <c r="D42" s="85" t="s">
        <v>96</v>
      </c>
      <c r="E42" s="85">
        <v>10</v>
      </c>
      <c r="F42" s="86">
        <v>59</v>
      </c>
      <c r="G42" s="87">
        <v>1</v>
      </c>
      <c r="H42" s="88">
        <f t="shared" si="19"/>
        <v>59</v>
      </c>
      <c r="I42" s="85"/>
      <c r="J42" s="88">
        <f t="shared" si="1"/>
        <v>0</v>
      </c>
      <c r="K42" s="87">
        <v>1</v>
      </c>
      <c r="L42" s="88">
        <f t="shared" si="2"/>
        <v>59</v>
      </c>
      <c r="M42" s="85"/>
      <c r="N42" s="88">
        <f t="shared" si="20"/>
        <v>0</v>
      </c>
    </row>
    <row r="43" spans="2:14">
      <c r="B43" s="129"/>
      <c r="C43" s="129"/>
      <c r="D43" s="85" t="s">
        <v>97</v>
      </c>
      <c r="E43" s="85">
        <v>11</v>
      </c>
      <c r="F43" s="86">
        <v>68</v>
      </c>
      <c r="G43" s="87">
        <v>1</v>
      </c>
      <c r="H43" s="88">
        <f t="shared" si="19"/>
        <v>68</v>
      </c>
      <c r="I43" s="85"/>
      <c r="J43" s="88">
        <f t="shared" si="1"/>
        <v>0</v>
      </c>
      <c r="K43" s="87">
        <v>1</v>
      </c>
      <c r="L43" s="88">
        <f t="shared" si="2"/>
        <v>68</v>
      </c>
      <c r="M43" s="85"/>
      <c r="N43" s="88">
        <f t="shared" si="20"/>
        <v>0</v>
      </c>
    </row>
    <row r="44" spans="2:14">
      <c r="B44" s="129" t="s">
        <v>114</v>
      </c>
      <c r="C44" s="129" t="s">
        <v>115</v>
      </c>
      <c r="D44" s="85" t="s">
        <v>95</v>
      </c>
      <c r="E44" s="85">
        <v>9</v>
      </c>
      <c r="F44" s="119">
        <v>53</v>
      </c>
      <c r="G44" s="87">
        <v>1</v>
      </c>
      <c r="H44" s="88">
        <f t="shared" si="19"/>
        <v>53</v>
      </c>
      <c r="I44" s="85"/>
      <c r="J44" s="88">
        <f t="shared" si="1"/>
        <v>0</v>
      </c>
      <c r="K44" s="87">
        <v>1</v>
      </c>
      <c r="L44" s="88">
        <f t="shared" si="2"/>
        <v>53</v>
      </c>
      <c r="M44" s="85"/>
      <c r="N44" s="88">
        <f t="shared" si="20"/>
        <v>0</v>
      </c>
    </row>
    <row r="45" spans="2:14">
      <c r="B45" s="129"/>
      <c r="C45" s="129"/>
      <c r="D45" s="85" t="s">
        <v>96</v>
      </c>
      <c r="E45" s="85">
        <v>10</v>
      </c>
      <c r="F45" s="86">
        <v>59</v>
      </c>
      <c r="G45" s="87">
        <v>1</v>
      </c>
      <c r="H45" s="88">
        <f t="shared" si="19"/>
        <v>59</v>
      </c>
      <c r="I45" s="85"/>
      <c r="J45" s="88">
        <f t="shared" si="1"/>
        <v>0</v>
      </c>
      <c r="K45" s="87">
        <v>1</v>
      </c>
      <c r="L45" s="88">
        <f t="shared" si="2"/>
        <v>59</v>
      </c>
      <c r="M45" s="85"/>
      <c r="N45" s="88">
        <f t="shared" si="20"/>
        <v>0</v>
      </c>
    </row>
    <row r="46" spans="2:14">
      <c r="B46" s="129"/>
      <c r="C46" s="129"/>
      <c r="D46" s="85" t="s">
        <v>97</v>
      </c>
      <c r="E46" s="85">
        <v>11</v>
      </c>
      <c r="F46" s="86">
        <v>68</v>
      </c>
      <c r="G46" s="87">
        <v>1</v>
      </c>
      <c r="H46" s="88">
        <f t="shared" si="19"/>
        <v>68</v>
      </c>
      <c r="I46" s="85"/>
      <c r="J46" s="88">
        <f t="shared" si="1"/>
        <v>0</v>
      </c>
      <c r="K46" s="87">
        <v>1</v>
      </c>
      <c r="L46" s="88">
        <f t="shared" si="2"/>
        <v>68</v>
      </c>
      <c r="M46" s="85"/>
      <c r="N46" s="88">
        <f t="shared" si="20"/>
        <v>0</v>
      </c>
    </row>
    <row r="47" spans="2:14">
      <c r="B47" s="84">
        <v>4</v>
      </c>
      <c r="C47" s="130" t="s">
        <v>116</v>
      </c>
      <c r="D47" s="130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2:14">
      <c r="B48" s="131" t="s">
        <v>117</v>
      </c>
      <c r="C48" s="131" t="s">
        <v>142</v>
      </c>
      <c r="D48" s="85" t="s">
        <v>97</v>
      </c>
      <c r="E48" s="85">
        <v>12</v>
      </c>
      <c r="F48" s="86">
        <v>79</v>
      </c>
      <c r="G48" s="87">
        <v>1</v>
      </c>
      <c r="H48" s="88">
        <f t="shared" ref="H48:H55" si="21">G48*F48</f>
        <v>79</v>
      </c>
      <c r="I48" s="85"/>
      <c r="J48" s="88">
        <f t="shared" si="1"/>
        <v>0</v>
      </c>
      <c r="K48" s="87">
        <v>1</v>
      </c>
      <c r="L48" s="88">
        <f t="shared" si="2"/>
        <v>79</v>
      </c>
      <c r="M48" s="85"/>
      <c r="N48" s="88">
        <f t="shared" ref="N48:N55" si="22">L48*M48</f>
        <v>0</v>
      </c>
    </row>
    <row r="49" spans="2:14">
      <c r="B49" s="132"/>
      <c r="C49" s="132"/>
      <c r="D49" s="85" t="s">
        <v>98</v>
      </c>
      <c r="E49" s="85">
        <v>13</v>
      </c>
      <c r="F49" s="86">
        <v>89</v>
      </c>
      <c r="G49" s="87">
        <v>1</v>
      </c>
      <c r="H49" s="88">
        <f t="shared" si="21"/>
        <v>89</v>
      </c>
      <c r="I49" s="85"/>
      <c r="J49" s="88">
        <f t="shared" si="1"/>
        <v>0</v>
      </c>
      <c r="K49" s="87">
        <v>1</v>
      </c>
      <c r="L49" s="88">
        <f t="shared" si="2"/>
        <v>89</v>
      </c>
      <c r="M49" s="85"/>
      <c r="N49" s="88">
        <f t="shared" si="22"/>
        <v>0</v>
      </c>
    </row>
    <row r="50" spans="2:14">
      <c r="B50" s="133" t="s">
        <v>118</v>
      </c>
      <c r="C50" s="133" t="s">
        <v>143</v>
      </c>
      <c r="D50" s="85" t="s">
        <v>97</v>
      </c>
      <c r="E50" s="85">
        <v>12</v>
      </c>
      <c r="F50" s="86">
        <v>79</v>
      </c>
      <c r="G50" s="87">
        <v>1</v>
      </c>
      <c r="H50" s="88">
        <f t="shared" si="21"/>
        <v>79</v>
      </c>
      <c r="I50" s="85"/>
      <c r="J50" s="88">
        <f t="shared" si="1"/>
        <v>0</v>
      </c>
      <c r="K50" s="87">
        <v>1</v>
      </c>
      <c r="L50" s="88">
        <f t="shared" si="2"/>
        <v>79</v>
      </c>
      <c r="M50" s="85"/>
      <c r="N50" s="88">
        <f t="shared" si="22"/>
        <v>0</v>
      </c>
    </row>
    <row r="51" spans="2:14">
      <c r="B51" s="134"/>
      <c r="C51" s="134"/>
      <c r="D51" s="85" t="s">
        <v>98</v>
      </c>
      <c r="E51" s="85">
        <v>13</v>
      </c>
      <c r="F51" s="86">
        <v>89</v>
      </c>
      <c r="G51" s="87">
        <v>1</v>
      </c>
      <c r="H51" s="88">
        <f t="shared" si="21"/>
        <v>89</v>
      </c>
      <c r="I51" s="85"/>
      <c r="J51" s="88">
        <f t="shared" si="1"/>
        <v>0</v>
      </c>
      <c r="K51" s="87">
        <v>1</v>
      </c>
      <c r="L51" s="88">
        <f t="shared" si="2"/>
        <v>89</v>
      </c>
      <c r="M51" s="85"/>
      <c r="N51" s="88">
        <f t="shared" si="22"/>
        <v>0</v>
      </c>
    </row>
    <row r="52" spans="2:14">
      <c r="B52" s="133" t="s">
        <v>119</v>
      </c>
      <c r="C52" s="133" t="s">
        <v>144</v>
      </c>
      <c r="D52" s="85" t="s">
        <v>97</v>
      </c>
      <c r="E52" s="85">
        <v>12</v>
      </c>
      <c r="F52" s="86">
        <v>79</v>
      </c>
      <c r="G52" s="87">
        <v>1</v>
      </c>
      <c r="H52" s="88">
        <f t="shared" si="21"/>
        <v>79</v>
      </c>
      <c r="I52" s="85"/>
      <c r="J52" s="88">
        <f t="shared" si="1"/>
        <v>0</v>
      </c>
      <c r="K52" s="87">
        <v>1</v>
      </c>
      <c r="L52" s="88">
        <f t="shared" si="2"/>
        <v>79</v>
      </c>
      <c r="M52" s="85"/>
      <c r="N52" s="88">
        <f t="shared" si="22"/>
        <v>0</v>
      </c>
    </row>
    <row r="53" spans="2:14">
      <c r="B53" s="134"/>
      <c r="C53" s="134"/>
      <c r="D53" s="85" t="s">
        <v>98</v>
      </c>
      <c r="E53" s="85">
        <v>13</v>
      </c>
      <c r="F53" s="86">
        <v>89</v>
      </c>
      <c r="G53" s="87">
        <v>1</v>
      </c>
      <c r="H53" s="88">
        <f t="shared" si="21"/>
        <v>89</v>
      </c>
      <c r="I53" s="85"/>
      <c r="J53" s="88">
        <f t="shared" si="1"/>
        <v>0</v>
      </c>
      <c r="K53" s="87">
        <v>1</v>
      </c>
      <c r="L53" s="88">
        <f t="shared" si="2"/>
        <v>89</v>
      </c>
      <c r="M53" s="85"/>
      <c r="N53" s="88">
        <f t="shared" si="22"/>
        <v>0</v>
      </c>
    </row>
    <row r="54" spans="2:14">
      <c r="B54" s="131" t="s">
        <v>120</v>
      </c>
      <c r="C54" s="131" t="s">
        <v>121</v>
      </c>
      <c r="D54" s="85" t="s">
        <v>97</v>
      </c>
      <c r="E54" s="85">
        <v>12</v>
      </c>
      <c r="F54" s="86">
        <v>79</v>
      </c>
      <c r="G54" s="87">
        <v>1</v>
      </c>
      <c r="H54" s="88">
        <f t="shared" si="21"/>
        <v>79</v>
      </c>
      <c r="I54" s="85"/>
      <c r="J54" s="88">
        <f t="shared" si="1"/>
        <v>0</v>
      </c>
      <c r="K54" s="87">
        <v>1</v>
      </c>
      <c r="L54" s="88">
        <f t="shared" si="2"/>
        <v>79</v>
      </c>
      <c r="M54" s="85"/>
      <c r="N54" s="88">
        <f t="shared" si="22"/>
        <v>0</v>
      </c>
    </row>
    <row r="55" spans="2:14">
      <c r="B55" s="132"/>
      <c r="C55" s="132"/>
      <c r="D55" s="85" t="s">
        <v>98</v>
      </c>
      <c r="E55" s="85">
        <v>13</v>
      </c>
      <c r="F55" s="86">
        <v>89</v>
      </c>
      <c r="G55" s="87">
        <v>1</v>
      </c>
      <c r="H55" s="88">
        <f t="shared" si="21"/>
        <v>89</v>
      </c>
      <c r="I55" s="85"/>
      <c r="J55" s="88">
        <f t="shared" si="1"/>
        <v>0</v>
      </c>
      <c r="K55" s="87">
        <v>1</v>
      </c>
      <c r="L55" s="88">
        <f t="shared" si="2"/>
        <v>89</v>
      </c>
      <c r="M55" s="85"/>
      <c r="N55" s="88">
        <f t="shared" si="22"/>
        <v>0</v>
      </c>
    </row>
    <row r="56" spans="2:14">
      <c r="B56" s="84">
        <v>5</v>
      </c>
      <c r="C56" s="130" t="s">
        <v>122</v>
      </c>
      <c r="D56" s="130"/>
      <c r="E56" s="84"/>
      <c r="F56" s="84"/>
      <c r="G56" s="84"/>
      <c r="H56" s="84"/>
      <c r="I56" s="84"/>
      <c r="J56" s="84"/>
      <c r="K56" s="84"/>
      <c r="L56" s="84"/>
      <c r="M56" s="84"/>
      <c r="N56" s="84"/>
    </row>
    <row r="57" spans="2:14">
      <c r="B57" s="128" t="s">
        <v>123</v>
      </c>
      <c r="C57" s="128" t="s">
        <v>145</v>
      </c>
      <c r="D57" s="85" t="s">
        <v>96</v>
      </c>
      <c r="E57" s="85">
        <v>11</v>
      </c>
      <c r="F57" s="86">
        <v>68</v>
      </c>
      <c r="G57" s="87">
        <v>1</v>
      </c>
      <c r="H57" s="88">
        <f t="shared" ref="H57:H67" si="23">G57*F57</f>
        <v>68</v>
      </c>
      <c r="I57" s="85"/>
      <c r="J57" s="88">
        <f t="shared" si="1"/>
        <v>0</v>
      </c>
      <c r="K57" s="87">
        <v>1</v>
      </c>
      <c r="L57" s="88">
        <f t="shared" si="2"/>
        <v>68</v>
      </c>
      <c r="M57" s="85"/>
      <c r="N57" s="88">
        <f t="shared" ref="N57:N67" si="24">L57*M57</f>
        <v>0</v>
      </c>
    </row>
    <row r="58" spans="2:14">
      <c r="B58" s="128"/>
      <c r="C58" s="128"/>
      <c r="D58" s="85" t="s">
        <v>97</v>
      </c>
      <c r="E58" s="85">
        <v>12</v>
      </c>
      <c r="F58" s="86">
        <v>79</v>
      </c>
      <c r="G58" s="87">
        <v>1</v>
      </c>
      <c r="H58" s="88">
        <f t="shared" si="23"/>
        <v>79</v>
      </c>
      <c r="I58" s="85"/>
      <c r="J58" s="88">
        <f t="shared" si="1"/>
        <v>0</v>
      </c>
      <c r="K58" s="87">
        <v>1</v>
      </c>
      <c r="L58" s="88">
        <f t="shared" si="2"/>
        <v>79</v>
      </c>
      <c r="M58" s="85"/>
      <c r="N58" s="88">
        <f t="shared" si="24"/>
        <v>0</v>
      </c>
    </row>
    <row r="59" spans="2:14">
      <c r="B59" s="128"/>
      <c r="C59" s="128"/>
      <c r="D59" s="85" t="s">
        <v>98</v>
      </c>
      <c r="E59" s="85">
        <v>13</v>
      </c>
      <c r="F59" s="86">
        <v>89</v>
      </c>
      <c r="G59" s="87">
        <v>1</v>
      </c>
      <c r="H59" s="88">
        <f t="shared" si="23"/>
        <v>89</v>
      </c>
      <c r="I59" s="85"/>
      <c r="J59" s="88">
        <f t="shared" si="1"/>
        <v>0</v>
      </c>
      <c r="K59" s="87">
        <v>1</v>
      </c>
      <c r="L59" s="88">
        <f t="shared" si="2"/>
        <v>89</v>
      </c>
      <c r="M59" s="85"/>
      <c r="N59" s="88">
        <f t="shared" si="24"/>
        <v>0</v>
      </c>
    </row>
    <row r="60" spans="2:14">
      <c r="B60" s="128" t="s">
        <v>124</v>
      </c>
      <c r="C60" s="128" t="s">
        <v>146</v>
      </c>
      <c r="D60" s="85" t="s">
        <v>97</v>
      </c>
      <c r="E60" s="85">
        <v>14</v>
      </c>
      <c r="F60" s="86">
        <v>99</v>
      </c>
      <c r="G60" s="87">
        <v>1</v>
      </c>
      <c r="H60" s="88">
        <f t="shared" si="23"/>
        <v>99</v>
      </c>
      <c r="I60" s="85"/>
      <c r="J60" s="88">
        <f t="shared" si="1"/>
        <v>0</v>
      </c>
      <c r="K60" s="87">
        <v>1</v>
      </c>
      <c r="L60" s="88">
        <f t="shared" si="2"/>
        <v>99</v>
      </c>
      <c r="M60" s="85"/>
      <c r="N60" s="88">
        <f t="shared" si="24"/>
        <v>0</v>
      </c>
    </row>
    <row r="61" spans="2:14">
      <c r="B61" s="128"/>
      <c r="C61" s="128"/>
      <c r="D61" s="85" t="s">
        <v>98</v>
      </c>
      <c r="E61" s="85">
        <v>15</v>
      </c>
      <c r="F61" s="86">
        <v>108</v>
      </c>
      <c r="G61" s="87">
        <v>1</v>
      </c>
      <c r="H61" s="88">
        <f t="shared" si="23"/>
        <v>108</v>
      </c>
      <c r="I61" s="85"/>
      <c r="J61" s="88">
        <f t="shared" si="1"/>
        <v>0</v>
      </c>
      <c r="K61" s="87">
        <v>1</v>
      </c>
      <c r="L61" s="88">
        <f t="shared" si="2"/>
        <v>108</v>
      </c>
      <c r="M61" s="85"/>
      <c r="N61" s="88">
        <f t="shared" si="24"/>
        <v>0</v>
      </c>
    </row>
    <row r="62" spans="2:14">
      <c r="B62" s="128" t="s">
        <v>147</v>
      </c>
      <c r="C62" s="128" t="s">
        <v>148</v>
      </c>
      <c r="D62" s="85" t="s">
        <v>97</v>
      </c>
      <c r="E62" s="85">
        <v>14</v>
      </c>
      <c r="F62" s="86">
        <v>99</v>
      </c>
      <c r="G62" s="87">
        <v>1</v>
      </c>
      <c r="H62" s="88">
        <f t="shared" ref="H62:H63" si="25">G62*F62</f>
        <v>99</v>
      </c>
      <c r="I62" s="85"/>
      <c r="J62" s="88">
        <f t="shared" ref="J62:J63" si="26">H62*I62</f>
        <v>0</v>
      </c>
      <c r="K62" s="87">
        <v>1</v>
      </c>
      <c r="L62" s="88">
        <f t="shared" si="2"/>
        <v>99</v>
      </c>
      <c r="M62" s="85"/>
      <c r="N62" s="88">
        <f t="shared" ref="N62:N63" si="27">L62*M62</f>
        <v>0</v>
      </c>
    </row>
    <row r="63" spans="2:14">
      <c r="B63" s="128"/>
      <c r="C63" s="128"/>
      <c r="D63" s="85" t="s">
        <v>98</v>
      </c>
      <c r="E63" s="85">
        <v>15</v>
      </c>
      <c r="F63" s="86">
        <v>108</v>
      </c>
      <c r="G63" s="87">
        <v>1</v>
      </c>
      <c r="H63" s="88">
        <f t="shared" si="25"/>
        <v>108</v>
      </c>
      <c r="I63" s="85"/>
      <c r="J63" s="88">
        <f t="shared" si="26"/>
        <v>0</v>
      </c>
      <c r="K63" s="87">
        <v>1</v>
      </c>
      <c r="L63" s="88">
        <f t="shared" si="2"/>
        <v>108</v>
      </c>
      <c r="M63" s="85"/>
      <c r="N63" s="88">
        <f t="shared" si="27"/>
        <v>0</v>
      </c>
    </row>
    <row r="64" spans="2:14">
      <c r="B64" s="128" t="s">
        <v>125</v>
      </c>
      <c r="C64" s="128" t="s">
        <v>126</v>
      </c>
      <c r="D64" s="85" t="s">
        <v>96</v>
      </c>
      <c r="E64" s="85">
        <v>12</v>
      </c>
      <c r="F64" s="86">
        <v>79</v>
      </c>
      <c r="G64" s="87">
        <v>1</v>
      </c>
      <c r="H64" s="88">
        <f t="shared" si="23"/>
        <v>79</v>
      </c>
      <c r="I64" s="85"/>
      <c r="J64" s="88">
        <f t="shared" si="1"/>
        <v>0</v>
      </c>
      <c r="K64" s="87">
        <v>1</v>
      </c>
      <c r="L64" s="88">
        <f t="shared" si="2"/>
        <v>79</v>
      </c>
      <c r="M64" s="85"/>
      <c r="N64" s="88">
        <f t="shared" si="24"/>
        <v>0</v>
      </c>
    </row>
    <row r="65" spans="2:15">
      <c r="B65" s="128"/>
      <c r="C65" s="128"/>
      <c r="D65" s="85" t="s">
        <v>97</v>
      </c>
      <c r="E65" s="85">
        <v>13</v>
      </c>
      <c r="F65" s="86">
        <v>89</v>
      </c>
      <c r="G65" s="87">
        <v>1</v>
      </c>
      <c r="H65" s="88">
        <f t="shared" si="23"/>
        <v>89</v>
      </c>
      <c r="I65" s="85"/>
      <c r="J65" s="88">
        <f t="shared" si="1"/>
        <v>0</v>
      </c>
      <c r="K65" s="87">
        <v>1</v>
      </c>
      <c r="L65" s="88">
        <f t="shared" si="2"/>
        <v>89</v>
      </c>
      <c r="M65" s="85"/>
      <c r="N65" s="88">
        <f t="shared" si="24"/>
        <v>0</v>
      </c>
    </row>
    <row r="66" spans="2:15">
      <c r="B66" s="128" t="s">
        <v>127</v>
      </c>
      <c r="C66" s="128" t="s">
        <v>128</v>
      </c>
      <c r="D66" s="85" t="s">
        <v>97</v>
      </c>
      <c r="E66" s="85">
        <v>12</v>
      </c>
      <c r="F66" s="86">
        <v>79</v>
      </c>
      <c r="G66" s="87">
        <v>1</v>
      </c>
      <c r="H66" s="88">
        <f t="shared" si="23"/>
        <v>79</v>
      </c>
      <c r="I66" s="85"/>
      <c r="J66" s="88">
        <f t="shared" si="1"/>
        <v>0</v>
      </c>
      <c r="K66" s="87">
        <v>1</v>
      </c>
      <c r="L66" s="88">
        <f t="shared" si="2"/>
        <v>79</v>
      </c>
      <c r="M66" s="85"/>
      <c r="N66" s="88">
        <f t="shared" si="24"/>
        <v>0</v>
      </c>
    </row>
    <row r="67" spans="2:15">
      <c r="B67" s="128"/>
      <c r="C67" s="128"/>
      <c r="D67" s="85" t="s">
        <v>98</v>
      </c>
      <c r="E67" s="85">
        <v>13</v>
      </c>
      <c r="F67" s="86">
        <v>89</v>
      </c>
      <c r="G67" s="87">
        <v>1</v>
      </c>
      <c r="H67" s="88">
        <f t="shared" si="23"/>
        <v>89</v>
      </c>
      <c r="I67" s="85"/>
      <c r="J67" s="88">
        <f t="shared" si="1"/>
        <v>0</v>
      </c>
      <c r="K67" s="87">
        <v>1</v>
      </c>
      <c r="L67" s="88">
        <f t="shared" si="2"/>
        <v>89</v>
      </c>
      <c r="M67" s="85"/>
      <c r="N67" s="88">
        <f t="shared" si="24"/>
        <v>0</v>
      </c>
    </row>
    <row r="68" spans="2:15" ht="16.5" thickBot="1">
      <c r="B68" s="90" t="s">
        <v>60</v>
      </c>
      <c r="C68" s="91"/>
      <c r="D68" s="91"/>
      <c r="E68" s="91"/>
      <c r="F68" s="91"/>
      <c r="G68" s="92"/>
      <c r="H68" s="93"/>
      <c r="I68" s="93">
        <f>SUM(I7:I67)</f>
        <v>0</v>
      </c>
      <c r="J68" s="94">
        <f>SUM(J7:J67)</f>
        <v>0</v>
      </c>
      <c r="K68" s="91"/>
      <c r="L68" s="91"/>
      <c r="M68" s="91">
        <f>SUM(M7:M67)</f>
        <v>0</v>
      </c>
      <c r="N68" s="95">
        <f>SUM(N7:N67)</f>
        <v>0</v>
      </c>
      <c r="O68" s="106">
        <f>J68+N68</f>
        <v>0</v>
      </c>
    </row>
    <row r="69" spans="2:15" ht="16.5" thickBot="1">
      <c r="G69" s="96" t="s">
        <v>129</v>
      </c>
      <c r="H69" s="97" t="s">
        <v>130</v>
      </c>
      <c r="I69" s="97" t="s">
        <v>131</v>
      </c>
      <c r="J69" s="98" t="s">
        <v>132</v>
      </c>
      <c r="K69" s="96" t="s">
        <v>129</v>
      </c>
      <c r="L69" s="97" t="s">
        <v>130</v>
      </c>
      <c r="M69" s="97" t="s">
        <v>131</v>
      </c>
      <c r="N69" s="98" t="s">
        <v>132</v>
      </c>
    </row>
    <row r="70" spans="2:15">
      <c r="G70" s="99" t="s">
        <v>95</v>
      </c>
      <c r="H70" s="107">
        <v>3000</v>
      </c>
      <c r="I70" s="77">
        <f>SUMIFS(I7:I67,$D$7:$D$67,G70)</f>
        <v>0</v>
      </c>
      <c r="J70" s="100">
        <f>H70-I70</f>
        <v>3000</v>
      </c>
      <c r="K70" s="99" t="s">
        <v>95</v>
      </c>
      <c r="L70" s="107">
        <v>1000</v>
      </c>
      <c r="M70" s="77">
        <f>SUMIFS(M7:M67,$D$7:$D$67,K70)</f>
        <v>0</v>
      </c>
      <c r="N70" s="100">
        <f>L70-M70</f>
        <v>1000</v>
      </c>
    </row>
    <row r="71" spans="2:15">
      <c r="G71" s="101" t="s">
        <v>96</v>
      </c>
      <c r="H71" s="108">
        <v>3000</v>
      </c>
      <c r="I71" s="89">
        <f>SUMIFS(I7:I67,$D$7:$D$67,G71)</f>
        <v>0</v>
      </c>
      <c r="J71" s="102">
        <f t="shared" ref="J71:J73" si="28">H71-I71</f>
        <v>3000</v>
      </c>
      <c r="K71" s="101" t="s">
        <v>96</v>
      </c>
      <c r="L71" s="108">
        <v>1000</v>
      </c>
      <c r="M71" s="89">
        <f>SUMIFS(M7:M67,$D$7:$D$67,K71)</f>
        <v>0</v>
      </c>
      <c r="N71" s="102">
        <f t="shared" ref="N71:N73" si="29">L71-M71</f>
        <v>1000</v>
      </c>
    </row>
    <row r="72" spans="2:15">
      <c r="G72" s="101" t="s">
        <v>97</v>
      </c>
      <c r="H72" s="108">
        <v>4000</v>
      </c>
      <c r="I72" s="89">
        <f>SUMIFS(I7:I67,$D$7:$D$67,G72)</f>
        <v>0</v>
      </c>
      <c r="J72" s="102">
        <f t="shared" si="28"/>
        <v>4000</v>
      </c>
      <c r="K72" s="101" t="s">
        <v>97</v>
      </c>
      <c r="L72" s="108">
        <v>2000</v>
      </c>
      <c r="M72" s="89">
        <f>SUMIFS(M7:M67,$D$7:$D$67,K72)</f>
        <v>0</v>
      </c>
      <c r="N72" s="102">
        <f t="shared" si="29"/>
        <v>2000</v>
      </c>
    </row>
    <row r="73" spans="2:15" ht="16.5" thickBot="1">
      <c r="G73" s="103" t="s">
        <v>98</v>
      </c>
      <c r="H73" s="109">
        <v>4000</v>
      </c>
      <c r="I73" s="104">
        <f>SUMIFS(I7:I67,$D$7:$D$67,G73)</f>
        <v>0</v>
      </c>
      <c r="J73" s="105">
        <f t="shared" si="28"/>
        <v>4000</v>
      </c>
      <c r="K73" s="103" t="s">
        <v>98</v>
      </c>
      <c r="L73" s="109">
        <v>2000</v>
      </c>
      <c r="M73" s="104">
        <f>SUMIFS(M7:M67,$D$7:$D$67,K73)</f>
        <v>0</v>
      </c>
      <c r="N73" s="105">
        <f t="shared" si="29"/>
        <v>2000</v>
      </c>
    </row>
  </sheetData>
  <mergeCells count="51">
    <mergeCell ref="G4:J4"/>
    <mergeCell ref="K4:N4"/>
    <mergeCell ref="C6:D6"/>
    <mergeCell ref="B7:B8"/>
    <mergeCell ref="C7:C8"/>
    <mergeCell ref="C19:C21"/>
    <mergeCell ref="B19:B21"/>
    <mergeCell ref="B22:B23"/>
    <mergeCell ref="C22:C23"/>
    <mergeCell ref="B9:B12"/>
    <mergeCell ref="C9:C12"/>
    <mergeCell ref="B13:B15"/>
    <mergeCell ref="C13:C15"/>
    <mergeCell ref="B16:B18"/>
    <mergeCell ref="C16:C18"/>
    <mergeCell ref="B41:B43"/>
    <mergeCell ref="C41:C43"/>
    <mergeCell ref="C24:D24"/>
    <mergeCell ref="B25:B28"/>
    <mergeCell ref="C25:C28"/>
    <mergeCell ref="B29:B32"/>
    <mergeCell ref="C29:C32"/>
    <mergeCell ref="B39:B40"/>
    <mergeCell ref="C39:C40"/>
    <mergeCell ref="B66:B67"/>
    <mergeCell ref="C66:C67"/>
    <mergeCell ref="B52:B53"/>
    <mergeCell ref="C52:C53"/>
    <mergeCell ref="B54:B55"/>
    <mergeCell ref="C54:C55"/>
    <mergeCell ref="C56:D56"/>
    <mergeCell ref="B57:B59"/>
    <mergeCell ref="C57:C59"/>
    <mergeCell ref="B62:B63"/>
    <mergeCell ref="C62:C63"/>
    <mergeCell ref="C2:F2"/>
    <mergeCell ref="B60:B61"/>
    <mergeCell ref="C60:C61"/>
    <mergeCell ref="B64:B65"/>
    <mergeCell ref="C64:C65"/>
    <mergeCell ref="B44:B46"/>
    <mergeCell ref="C44:C46"/>
    <mergeCell ref="C47:D47"/>
    <mergeCell ref="B48:B49"/>
    <mergeCell ref="C48:C49"/>
    <mergeCell ref="B50:B51"/>
    <mergeCell ref="C50:C51"/>
    <mergeCell ref="C33:D33"/>
    <mergeCell ref="B34:B37"/>
    <mergeCell ref="C34:C37"/>
    <mergeCell ref="C38:D38"/>
  </mergeCells>
  <pageMargins left="0.7" right="0.7" top="0.75" bottom="0.75" header="0.3" footer="0.3"/>
  <pageSetup paperSize="9" scale="53" fitToHeight="4" orientation="landscape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5192-5369-FF44-BB43-8E10F6EC9FD4}">
  <sheetPr codeName="Blad9">
    <pageSetUpPr fitToPage="1"/>
  </sheetPr>
  <dimension ref="A1:XFC54"/>
  <sheetViews>
    <sheetView showGridLines="0" topLeftCell="A3" workbookViewId="0">
      <selection activeCell="F1" sqref="F1:F1048576"/>
    </sheetView>
  </sheetViews>
  <sheetFormatPr defaultColWidth="9.125" defaultRowHeight="0" customHeight="1" zeroHeight="1"/>
  <cols>
    <col min="1" max="1" width="4.625" customWidth="1"/>
    <col min="2" max="2" width="15" style="53" customWidth="1"/>
    <col min="3" max="3" width="90.875" style="53" customWidth="1"/>
    <col min="4" max="5" width="25.875" style="53" customWidth="1"/>
    <col min="6" max="6" width="63.5" hidden="1" customWidth="1"/>
    <col min="7" max="7" width="33.5" hidden="1" customWidth="1"/>
    <col min="8" max="821" width="9.125" hidden="1" customWidth="1"/>
    <col min="822" max="822" width="1.875" hidden="1" customWidth="1"/>
    <col min="823" max="823" width="2.125" hidden="1" customWidth="1"/>
    <col min="824" max="824" width="2.625" hidden="1" customWidth="1"/>
    <col min="825" max="829" width="4" hidden="1" customWidth="1"/>
    <col min="830" max="16383" width="0" hidden="1" customWidth="1"/>
    <col min="16384" max="16384" width="16.5" hidden="1" customWidth="1"/>
  </cols>
  <sheetData>
    <row r="1" spans="2:34" ht="15.95" customHeight="1">
      <c r="B1"/>
      <c r="C1"/>
      <c r="D1"/>
      <c r="E1"/>
    </row>
    <row r="2" spans="2:34" ht="60" customHeight="1">
      <c r="B2" s="126" t="str">
        <f>"Inschrijver: " &amp;Voorblad!D16</f>
        <v>Inschrijver: Leverancier A</v>
      </c>
      <c r="C2" s="126"/>
      <c r="D2" s="126"/>
      <c r="E2" s="126"/>
    </row>
    <row r="3" spans="2:34" ht="126" customHeight="1">
      <c r="F3" s="55"/>
      <c r="G3" s="55"/>
    </row>
    <row r="4" spans="2:34" ht="31.5">
      <c r="B4" s="37" t="s">
        <v>152</v>
      </c>
      <c r="C4" s="38"/>
      <c r="D4" s="38"/>
      <c r="E4" s="39"/>
      <c r="F4" s="15"/>
      <c r="G4" s="15"/>
      <c r="H4" s="15"/>
      <c r="I4" s="15"/>
      <c r="J4" s="15"/>
      <c r="L4" s="15"/>
      <c r="M4" s="15"/>
      <c r="N4" s="15"/>
      <c r="O4" s="15"/>
      <c r="P4" s="15"/>
      <c r="R4" s="15"/>
      <c r="S4" s="15"/>
      <c r="T4" s="15"/>
      <c r="U4" s="15"/>
      <c r="V4" s="15"/>
      <c r="X4" s="15"/>
      <c r="Y4" s="15"/>
      <c r="Z4" s="15"/>
      <c r="AA4" s="15"/>
      <c r="AB4" s="15"/>
      <c r="AD4" s="15"/>
      <c r="AE4" s="15"/>
      <c r="AF4" s="15"/>
      <c r="AG4" s="15"/>
      <c r="AH4" s="15"/>
    </row>
    <row r="5" spans="2:34" ht="28.5">
      <c r="B5" s="56"/>
      <c r="C5" s="56"/>
      <c r="D5" s="54"/>
      <c r="E5" s="54"/>
      <c r="F5" s="55"/>
      <c r="G5" s="55"/>
    </row>
    <row r="6" spans="2:34" ht="16.5" thickBot="1">
      <c r="B6" s="57"/>
      <c r="C6" s="57"/>
      <c r="D6" s="57"/>
      <c r="E6" s="57"/>
      <c r="F6" s="55"/>
      <c r="G6" s="55"/>
    </row>
    <row r="7" spans="2:34" ht="15.75">
      <c r="B7" s="58" t="s">
        <v>73</v>
      </c>
      <c r="C7" s="58" t="s">
        <v>74</v>
      </c>
      <c r="D7" s="58" t="s">
        <v>62</v>
      </c>
      <c r="E7" s="58" t="s">
        <v>63</v>
      </c>
    </row>
    <row r="8" spans="2:34" s="59" customFormat="1" ht="15.75" thickBot="1">
      <c r="B8" s="60"/>
      <c r="C8" s="60"/>
      <c r="D8" s="115"/>
      <c r="E8" s="115"/>
    </row>
    <row r="9" spans="2:34" s="59" customFormat="1" ht="15.75">
      <c r="B9" s="60"/>
      <c r="C9" s="60"/>
      <c r="D9" s="115"/>
      <c r="E9" s="115"/>
      <c r="F9" s="143"/>
      <c r="G9" s="62"/>
      <c r="H9" s="62"/>
      <c r="I9" s="62"/>
    </row>
    <row r="10" spans="2:34" s="59" customFormat="1" ht="15" customHeight="1">
      <c r="B10" s="60"/>
      <c r="C10" s="60"/>
      <c r="D10" s="115"/>
      <c r="E10" s="116"/>
      <c r="F10" s="143"/>
      <c r="G10" s="63"/>
      <c r="H10" s="63"/>
      <c r="I10" s="63"/>
    </row>
    <row r="11" spans="2:34" s="59" customFormat="1" ht="15.75">
      <c r="B11" s="60"/>
      <c r="C11" s="60"/>
      <c r="D11" s="115"/>
      <c r="E11" s="116"/>
      <c r="F11" s="143"/>
      <c r="G11" s="63"/>
      <c r="H11" s="63"/>
      <c r="I11" s="63"/>
    </row>
    <row r="12" spans="2:34" s="59" customFormat="1" ht="15.75">
      <c r="B12" s="60"/>
      <c r="C12" s="60"/>
      <c r="D12" s="115"/>
      <c r="E12" s="116"/>
      <c r="F12" s="143"/>
      <c r="G12" s="63"/>
      <c r="H12" s="63"/>
      <c r="I12" s="63"/>
    </row>
    <row r="13" spans="2:34" s="59" customFormat="1" ht="15.75">
      <c r="B13" s="60"/>
      <c r="C13" s="60"/>
      <c r="D13" s="115"/>
      <c r="E13" s="116"/>
      <c r="F13" s="143"/>
      <c r="G13" s="63"/>
      <c r="H13" s="63"/>
      <c r="I13" s="63"/>
    </row>
    <row r="14" spans="2:34" s="59" customFormat="1" ht="15.75">
      <c r="B14" s="60"/>
      <c r="C14" s="60"/>
      <c r="D14" s="115"/>
      <c r="E14" s="116"/>
      <c r="F14" s="143"/>
      <c r="G14" s="63"/>
      <c r="H14" s="63"/>
      <c r="I14" s="63"/>
    </row>
    <row r="15" spans="2:34" s="59" customFormat="1" ht="15.75">
      <c r="B15" s="60"/>
      <c r="C15" s="60"/>
      <c r="D15" s="115"/>
      <c r="E15" s="117"/>
      <c r="F15" s="143"/>
      <c r="G15" s="63"/>
      <c r="H15" s="63"/>
      <c r="I15" s="63"/>
    </row>
    <row r="16" spans="2:34" s="64" customFormat="1" ht="15" customHeight="1">
      <c r="B16" s="60"/>
      <c r="C16" s="60"/>
      <c r="D16" s="115"/>
      <c r="E16" s="115"/>
      <c r="F16" s="143"/>
      <c r="G16" s="63"/>
      <c r="H16" s="63"/>
      <c r="I16" s="63"/>
    </row>
    <row r="17" spans="2:34" s="59" customFormat="1" ht="15" customHeight="1">
      <c r="B17" s="60"/>
      <c r="C17" s="60"/>
      <c r="D17" s="115"/>
      <c r="E17" s="115"/>
      <c r="F17" s="143"/>
      <c r="G17" s="63"/>
      <c r="H17" s="63"/>
      <c r="I17" s="63"/>
    </row>
    <row r="18" spans="2:34" s="59" customFormat="1" ht="15" customHeight="1">
      <c r="B18" s="60"/>
      <c r="C18" s="60"/>
      <c r="D18" s="115"/>
      <c r="E18" s="115"/>
      <c r="F18" s="143"/>
      <c r="G18" s="63"/>
      <c r="H18" s="63"/>
      <c r="I18" s="63"/>
    </row>
    <row r="19" spans="2:34" s="59" customFormat="1" ht="15" customHeight="1">
      <c r="B19" s="60"/>
      <c r="C19" s="60"/>
      <c r="D19" s="115"/>
      <c r="E19" s="115"/>
      <c r="F19" s="143"/>
      <c r="G19" s="63"/>
      <c r="H19" s="63"/>
      <c r="I19" s="63"/>
    </row>
    <row r="20" spans="2:34" s="59" customFormat="1" ht="15" customHeight="1">
      <c r="B20" s="60"/>
      <c r="C20" s="60"/>
      <c r="D20" s="115"/>
      <c r="E20" s="115"/>
      <c r="F20" s="143"/>
      <c r="G20" s="63"/>
      <c r="H20" s="63"/>
      <c r="I20" s="63"/>
    </row>
    <row r="21" spans="2:34" s="59" customFormat="1" ht="15" customHeight="1">
      <c r="B21" s="60"/>
      <c r="C21" s="60"/>
      <c r="D21" s="115"/>
      <c r="E21" s="115"/>
      <c r="F21" s="63"/>
      <c r="G21" s="63"/>
      <c r="H21" s="63"/>
      <c r="I21" s="63"/>
    </row>
    <row r="22" spans="2:34" s="59" customFormat="1" ht="15" customHeight="1">
      <c r="B22" s="60"/>
      <c r="C22" s="60"/>
      <c r="D22" s="115"/>
      <c r="E22" s="115"/>
      <c r="F22" s="63"/>
      <c r="G22" s="63"/>
      <c r="H22" s="63"/>
      <c r="I22" s="63"/>
    </row>
    <row r="23" spans="2:34" s="59" customFormat="1" ht="15" customHeight="1">
      <c r="B23" s="60"/>
      <c r="C23" s="60"/>
      <c r="D23" s="115"/>
      <c r="E23" s="115"/>
      <c r="F23" s="63"/>
      <c r="G23" s="63"/>
      <c r="H23" s="63"/>
      <c r="I23" s="63"/>
    </row>
    <row r="24" spans="2:34" s="59" customFormat="1" ht="15" customHeight="1">
      <c r="B24" s="60"/>
      <c r="C24" s="60"/>
      <c r="D24" s="115"/>
      <c r="E24" s="115"/>
      <c r="F24" s="63"/>
      <c r="G24" s="63"/>
      <c r="H24" s="63"/>
      <c r="I24" s="63"/>
    </row>
    <row r="25" spans="2:34" s="59" customFormat="1" ht="15">
      <c r="B25" s="60"/>
      <c r="C25" s="60"/>
      <c r="D25" s="115"/>
      <c r="E25" s="115"/>
    </row>
    <row r="26" spans="2:34" s="59" customFormat="1" ht="15">
      <c r="B26" s="60"/>
      <c r="C26" s="60"/>
      <c r="D26" s="115"/>
      <c r="E26" s="115"/>
    </row>
    <row r="27" spans="2:34" s="59" customFormat="1" ht="15">
      <c r="B27" s="60"/>
      <c r="C27" s="60"/>
      <c r="D27" s="115"/>
      <c r="E27" s="115"/>
      <c r="F27" s="61"/>
    </row>
    <row r="28" spans="2:34" s="65" customFormat="1" ht="15.75">
      <c r="B28" s="66"/>
      <c r="C28" s="66"/>
      <c r="D28" s="66"/>
      <c r="E28" s="66"/>
      <c r="F28" s="67"/>
      <c r="G28" s="67"/>
    </row>
    <row r="29" spans="2:34" ht="31.5">
      <c r="B29" s="37" t="s">
        <v>156</v>
      </c>
      <c r="C29" s="38"/>
      <c r="D29" s="38"/>
      <c r="E29" s="39"/>
      <c r="F29" s="15"/>
      <c r="G29" s="15"/>
      <c r="H29" s="15"/>
      <c r="I29" s="15"/>
      <c r="J29" s="15"/>
      <c r="L29" s="15"/>
      <c r="M29" s="15"/>
      <c r="N29" s="15"/>
      <c r="O29" s="15"/>
      <c r="P29" s="15"/>
      <c r="R29" s="15"/>
      <c r="S29" s="15"/>
      <c r="T29" s="15"/>
      <c r="U29" s="15"/>
      <c r="V29" s="15"/>
      <c r="X29" s="15"/>
      <c r="Y29" s="15"/>
      <c r="Z29" s="15"/>
      <c r="AA29" s="15"/>
      <c r="AB29" s="15"/>
      <c r="AD29" s="15"/>
      <c r="AE29" s="15"/>
      <c r="AF29" s="15"/>
      <c r="AG29" s="15"/>
      <c r="AH29" s="15"/>
    </row>
    <row r="30" spans="2:34" ht="28.5">
      <c r="B30" s="56"/>
      <c r="C30" s="56"/>
      <c r="D30" s="54"/>
      <c r="E30" s="54"/>
      <c r="F30" s="55"/>
      <c r="G30" s="55"/>
    </row>
    <row r="31" spans="2:34" ht="16.5" thickBot="1">
      <c r="B31" s="57"/>
      <c r="C31" s="57"/>
      <c r="D31" s="57"/>
      <c r="E31" s="57"/>
      <c r="F31" s="55"/>
      <c r="G31" s="55"/>
    </row>
    <row r="32" spans="2:34" ht="15.75">
      <c r="B32" s="58" t="s">
        <v>73</v>
      </c>
      <c r="C32" s="58" t="s">
        <v>75</v>
      </c>
      <c r="D32" s="58" t="s">
        <v>76</v>
      </c>
      <c r="E32"/>
    </row>
    <row r="33" spans="2:7" s="59" customFormat="1" ht="15.75" thickBot="1">
      <c r="B33" s="60"/>
      <c r="C33" s="60"/>
      <c r="D33" s="115"/>
    </row>
    <row r="34" spans="2:7" s="59" customFormat="1" ht="15.75">
      <c r="B34" s="60"/>
      <c r="C34" s="60"/>
      <c r="D34" s="115"/>
      <c r="E34" s="143"/>
      <c r="F34" s="62"/>
      <c r="G34" s="62"/>
    </row>
    <row r="35" spans="2:7" s="59" customFormat="1" ht="15" customHeight="1">
      <c r="B35" s="60"/>
      <c r="C35" s="60"/>
      <c r="D35" s="115"/>
      <c r="E35" s="143"/>
      <c r="F35" s="63"/>
      <c r="G35" s="63"/>
    </row>
    <row r="36" spans="2:7" s="59" customFormat="1" ht="15.75">
      <c r="B36" s="60"/>
      <c r="C36" s="60"/>
      <c r="D36" s="115"/>
      <c r="E36" s="143"/>
      <c r="F36" s="63"/>
      <c r="G36" s="63"/>
    </row>
    <row r="37" spans="2:7" s="59" customFormat="1" ht="15.75">
      <c r="B37" s="60"/>
      <c r="C37" s="60"/>
      <c r="D37" s="115"/>
      <c r="E37" s="143"/>
      <c r="F37" s="63"/>
      <c r="G37" s="63"/>
    </row>
    <row r="38" spans="2:7" s="59" customFormat="1" ht="15.75">
      <c r="B38" s="60"/>
      <c r="C38" s="60"/>
      <c r="D38" s="115"/>
      <c r="E38" s="143"/>
      <c r="F38" s="63"/>
      <c r="G38" s="63"/>
    </row>
    <row r="39" spans="2:7" s="59" customFormat="1" ht="15.75">
      <c r="B39" s="60"/>
      <c r="C39" s="60"/>
      <c r="D39" s="115"/>
      <c r="E39" s="143"/>
      <c r="F39" s="63"/>
      <c r="G39" s="63"/>
    </row>
    <row r="40" spans="2:7" s="59" customFormat="1" ht="15.75">
      <c r="B40" s="60"/>
      <c r="C40" s="60"/>
      <c r="D40" s="115"/>
      <c r="E40" s="143"/>
      <c r="F40" s="63"/>
      <c r="G40" s="63"/>
    </row>
    <row r="41" spans="2:7" s="64" customFormat="1" ht="15" customHeight="1">
      <c r="B41" s="60"/>
      <c r="C41" s="60"/>
      <c r="D41" s="115"/>
      <c r="E41" s="143"/>
      <c r="F41" s="63"/>
      <c r="G41" s="63"/>
    </row>
    <row r="42" spans="2:7" s="59" customFormat="1" ht="15" customHeight="1">
      <c r="B42" s="60"/>
      <c r="C42" s="60"/>
      <c r="D42" s="115"/>
      <c r="E42" s="143"/>
      <c r="F42" s="63"/>
      <c r="G42" s="63"/>
    </row>
    <row r="43" spans="2:7" s="59" customFormat="1" ht="15" customHeight="1">
      <c r="B43" s="60"/>
      <c r="C43" s="60"/>
      <c r="D43" s="115"/>
      <c r="E43" s="143"/>
      <c r="F43" s="63"/>
      <c r="G43" s="63"/>
    </row>
    <row r="44" spans="2:7" s="59" customFormat="1" ht="15" customHeight="1">
      <c r="B44" s="60"/>
      <c r="C44" s="60"/>
      <c r="D44" s="115"/>
      <c r="E44" s="143"/>
      <c r="F44" s="63"/>
      <c r="G44" s="63"/>
    </row>
    <row r="45" spans="2:7" s="59" customFormat="1" ht="15" customHeight="1">
      <c r="B45" s="60"/>
      <c r="C45" s="60"/>
      <c r="D45" s="115"/>
      <c r="E45" s="143"/>
      <c r="F45" s="63"/>
      <c r="G45" s="63"/>
    </row>
    <row r="46" spans="2:7" s="59" customFormat="1" ht="15" customHeight="1">
      <c r="B46" s="60"/>
      <c r="C46" s="60"/>
      <c r="D46" s="115"/>
      <c r="E46" s="63"/>
      <c r="F46" s="63"/>
      <c r="G46" s="63"/>
    </row>
    <row r="47" spans="2:7" s="59" customFormat="1" ht="15" customHeight="1">
      <c r="B47" s="60"/>
      <c r="C47" s="60"/>
      <c r="D47" s="115"/>
      <c r="E47" s="63"/>
      <c r="F47" s="63"/>
      <c r="G47" s="63"/>
    </row>
    <row r="48" spans="2:7" s="59" customFormat="1" ht="15" customHeight="1">
      <c r="B48" s="60"/>
      <c r="C48" s="60"/>
      <c r="D48" s="115"/>
      <c r="E48" s="63"/>
      <c r="F48" s="63"/>
      <c r="G48" s="63"/>
    </row>
    <row r="49" spans="2:7" s="59" customFormat="1" ht="15" customHeight="1">
      <c r="B49" s="60"/>
      <c r="C49" s="60"/>
      <c r="D49" s="115"/>
      <c r="E49" s="63"/>
      <c r="F49" s="63"/>
      <c r="G49" s="63"/>
    </row>
    <row r="50" spans="2:7" s="59" customFormat="1" ht="15">
      <c r="B50" s="60"/>
      <c r="C50" s="60"/>
      <c r="D50" s="115"/>
    </row>
    <row r="51" spans="2:7" s="59" customFormat="1" ht="15">
      <c r="B51" s="60"/>
      <c r="C51" s="60"/>
      <c r="D51" s="115"/>
    </row>
    <row r="52" spans="2:7" s="59" customFormat="1" ht="15">
      <c r="B52" s="60"/>
      <c r="C52" s="60"/>
      <c r="D52" s="115"/>
      <c r="E52" s="61"/>
    </row>
    <row r="53" spans="2:7" s="65" customFormat="1" ht="15.75">
      <c r="B53" s="66"/>
      <c r="C53" s="66"/>
      <c r="D53" s="66"/>
      <c r="E53" s="66"/>
      <c r="F53" s="67"/>
      <c r="G53" s="67"/>
    </row>
    <row r="54" spans="2:7" s="65" customFormat="1" ht="14.45" customHeight="1">
      <c r="B54" s="66"/>
      <c r="C54" s="66"/>
      <c r="D54" s="66"/>
      <c r="E54" s="66"/>
    </row>
  </sheetData>
  <mergeCells count="3">
    <mergeCell ref="B2:E2"/>
    <mergeCell ref="F9:F20"/>
    <mergeCell ref="E34:E45"/>
  </mergeCells>
  <conditionalFormatting sqref="B16">
    <cfRule type="containsText" dxfId="13" priority="9" operator="containsText" text="XX">
      <formula>NOT(ISERROR(SEARCH("XX",B16)))</formula>
    </cfRule>
  </conditionalFormatting>
  <conditionalFormatting sqref="B41">
    <cfRule type="containsText" dxfId="12" priority="1" operator="containsText" text="XX">
      <formula>NOT(ISERROR(SEARCH("XX",B41)))</formula>
    </cfRule>
  </conditionalFormatting>
  <conditionalFormatting sqref="B8:D8">
    <cfRule type="containsText" dxfId="11" priority="15" operator="containsText" text="XX">
      <formula>NOT(ISERROR(SEARCH("XX",B8)))</formula>
    </cfRule>
  </conditionalFormatting>
  <conditionalFormatting sqref="B10:D10">
    <cfRule type="containsText" dxfId="10" priority="14" operator="containsText" text="XX">
      <formula>NOT(ISERROR(SEARCH("XX",B10)))</formula>
    </cfRule>
  </conditionalFormatting>
  <conditionalFormatting sqref="B13:D14">
    <cfRule type="containsText" dxfId="9" priority="10" operator="containsText" text="XX">
      <formula>NOT(ISERROR(SEARCH("XX",B13)))</formula>
    </cfRule>
  </conditionalFormatting>
  <conditionalFormatting sqref="B33:D33">
    <cfRule type="containsText" dxfId="8" priority="7" operator="containsText" text="XX">
      <formula>NOT(ISERROR(SEARCH("XX",B33)))</formula>
    </cfRule>
  </conditionalFormatting>
  <conditionalFormatting sqref="B35:D35">
    <cfRule type="containsText" dxfId="7" priority="6" operator="containsText" text="XX">
      <formula>NOT(ISERROR(SEARCH("XX",B35)))</formula>
    </cfRule>
  </conditionalFormatting>
  <conditionalFormatting sqref="B38:D39">
    <cfRule type="containsText" dxfId="6" priority="2" operator="containsText" text="XX">
      <formula>NOT(ISERROR(SEARCH("XX",B38)))</formula>
    </cfRule>
  </conditionalFormatting>
  <conditionalFormatting sqref="B8:E28 F27 B33:E1048576">
    <cfRule type="containsText" dxfId="5" priority="16" operator="containsText" text="XX">
      <formula>NOT(ISERROR(SEARCH("XX",B8)))</formula>
    </cfRule>
  </conditionalFormatting>
  <conditionalFormatting sqref="C16:D16">
    <cfRule type="containsText" dxfId="4" priority="12" operator="containsText" text="XX">
      <formula>NOT(ISERROR(SEARCH("XX",C16)))</formula>
    </cfRule>
  </conditionalFormatting>
  <conditionalFormatting sqref="C41:D41">
    <cfRule type="containsText" dxfId="3" priority="4" operator="containsText" text="XX">
      <formula>NOT(ISERROR(SEARCH("XX",C41)))</formula>
    </cfRule>
  </conditionalFormatting>
  <conditionalFormatting sqref="D9:D27">
    <cfRule type="containsText" dxfId="2" priority="13" operator="containsText" text="XX">
      <formula>NOT(ISERROR(SEARCH("XX",D9)))</formula>
    </cfRule>
  </conditionalFormatting>
  <conditionalFormatting sqref="D34:D52">
    <cfRule type="containsText" dxfId="1" priority="5" operator="containsText" text="XX">
      <formula>NOT(ISERROR(SEARCH("XX",D34)))</formula>
    </cfRule>
  </conditionalFormatting>
  <conditionalFormatting sqref="E52">
    <cfRule type="containsText" dxfId="0" priority="8" operator="containsText" text="XX">
      <formula>NOT(ISERROR(SEARCH("XX",E52)))</formula>
    </cfRule>
  </conditionalFormatting>
  <pageMargins left="0.7" right="0.7" top="0.75" bottom="0.75" header="0.3" footer="0.3"/>
  <pageSetup paperSize="9" scale="65" fitToHeight="6" orientation="landscape" horizontalDpi="0" verticalDpi="0"/>
  <drawing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93D57E8965A469A8F29807FC395B7" ma:contentTypeVersion="2" ma:contentTypeDescription="Een nieuw document maken." ma:contentTypeScope="" ma:versionID="75a7f9f1b1bc985bf9dbf068da24e739">
  <xsd:schema xmlns:xsd="http://www.w3.org/2001/XMLSchema" xmlns:xs="http://www.w3.org/2001/XMLSchema" xmlns:p="http://schemas.microsoft.com/office/2006/metadata/properties" xmlns:ns2="462b2aa9-404a-4877-b962-950faf58a0d4" targetNamespace="http://schemas.microsoft.com/office/2006/metadata/properties" ma:root="true" ma:fieldsID="d46c7a51ff082731c692a0a2bd891666" ns2:_="">
    <xsd:import namespace="462b2aa9-404a-4877-b962-950faf58a0d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b2aa9-404a-4877-b962-950faf58a0d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923BB7-BF29-41C7-BEDE-9A34155A7D6A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462b2aa9-404a-4877-b962-950faf58a0d4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622A08F-4D27-4CAB-BB42-7040AC261A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2528FA-05A7-4923-82C5-02FA44B28C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2b2aa9-404a-4877-b962-950faf58a0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Voorblad</vt:lpstr>
      <vt:lpstr>Invulinstructie</vt:lpstr>
      <vt:lpstr>Overzicht </vt:lpstr>
      <vt:lpstr>Implementatie</vt:lpstr>
      <vt:lpstr>Beheerdiensten</vt:lpstr>
      <vt:lpstr>Project inzet</vt:lpstr>
      <vt:lpstr>Standaard 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IenW</dc:creator>
  <cp:keywords/>
  <dc:description/>
  <cp:lastModifiedBy>Strik, H.M. (Henk) - FIB-UDAC-IenE</cp:lastModifiedBy>
  <dcterms:created xsi:type="dcterms:W3CDTF">2022-01-15T10:14:55Z</dcterms:created>
  <dcterms:modified xsi:type="dcterms:W3CDTF">2024-03-21T13:19:35Z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0x010100EBD93D57E8965A469A8F29807FC395B7</vt:lpwstr>
  </property>
  <property fmtid="{D5CDD505-2E9C-101B-9397-08002B2CF9AE}" pid="3" name="MediaServiceImageTags">
    <vt:lpwstr/>
  </property>
</Properties>
</file>