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tilburg.sharepoint.com/sites/TB-PRC-RUV_Riolering_en_Stedelijk_Water/Gedeelde documenten/Contracten/01 BVP riolering/NIEUW CONTRACT NA 2024/RA Tweeg doc's delen/Bestanden RA+ - Tweeg/Gewijzigde stukken na rectificatie/"/>
    </mc:Choice>
  </mc:AlternateContent>
  <xr:revisionPtr revIDLastSave="53" documentId="13_ncr:1_{576BA5BA-BF0F-44D3-AE75-2206D9AD8BF2}" xr6:coauthVersionLast="47" xr6:coauthVersionMax="47" xr10:uidLastSave="{88B7C5DF-7851-4972-B6AD-ECDE5A39F342}"/>
  <bookViews>
    <workbookView xWindow="28680" yWindow="-120" windowWidth="29040" windowHeight="15840" xr2:uid="{66A1F5CE-FF06-498F-A963-9C11AB3601E0}"/>
  </bookViews>
  <sheets>
    <sheet name="Inschrijfstaat" sheetId="1" r:id="rId1"/>
    <sheet name="1.1 Vaste kosten 2025" sheetId="2" r:id="rId2"/>
    <sheet name="1.1 Vaste kosten 2026" sheetId="3" r:id="rId3"/>
    <sheet name="1.1 Vaste kosten 2027" sheetId="4" r:id="rId4"/>
    <sheet name="1.1 Vaste kosten 2028" sheetId="5" r:id="rId5"/>
    <sheet name="1.1 Vaste kosten 2029" sheetId="6" r:id="rId6"/>
  </sheets>
  <definedNames>
    <definedName name="_xlnm.Print_Area" localSheetId="0">Inschrijfstaat!$A$1:$F$154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 r="F59" i="1"/>
  <c r="F53" i="1"/>
  <c r="F14" i="1"/>
  <c r="F60" i="1"/>
  <c r="D146" i="1"/>
  <c r="D98" i="1"/>
  <c r="D101" i="1"/>
  <c r="D100" i="1"/>
  <c r="D99" i="1"/>
  <c r="D127" i="1"/>
  <c r="D111" i="1"/>
  <c r="D22" i="1"/>
  <c r="E11" i="6" l="1"/>
  <c r="E22" i="6"/>
  <c r="E29" i="6"/>
  <c r="E11" i="5"/>
  <c r="E22" i="5"/>
  <c r="E29" i="5"/>
  <c r="E29" i="4"/>
  <c r="E22" i="4"/>
  <c r="E11" i="4"/>
  <c r="E11" i="3"/>
  <c r="E22" i="3"/>
  <c r="E29" i="3"/>
  <c r="E29" i="2"/>
  <c r="E22" i="2"/>
  <c r="E11" i="2"/>
  <c r="E28" i="6"/>
  <c r="E27" i="6"/>
  <c r="E26" i="6"/>
  <c r="E25" i="6"/>
  <c r="E24" i="6"/>
  <c r="E28" i="5"/>
  <c r="E27" i="5"/>
  <c r="E26" i="5"/>
  <c r="E25" i="5"/>
  <c r="E24" i="5"/>
  <c r="E28" i="4"/>
  <c r="E27" i="4"/>
  <c r="E26" i="4"/>
  <c r="E25" i="4"/>
  <c r="E24" i="4"/>
  <c r="E28" i="3"/>
  <c r="E27" i="3"/>
  <c r="E26" i="3"/>
  <c r="E25" i="3"/>
  <c r="E24" i="3"/>
  <c r="E28" i="2"/>
  <c r="E27" i="2"/>
  <c r="E26" i="2"/>
  <c r="E25" i="2"/>
  <c r="E24" i="2"/>
  <c r="F86" i="1"/>
  <c r="D147" i="1"/>
  <c r="F147" i="1" s="1"/>
  <c r="F135" i="1"/>
  <c r="F136" i="1"/>
  <c r="F137" i="1"/>
  <c r="F29" i="6" l="1"/>
  <c r="F28" i="6"/>
  <c r="F27" i="6"/>
  <c r="F26" i="6"/>
  <c r="F25" i="6"/>
  <c r="F24" i="6"/>
  <c r="F29" i="5"/>
  <c r="F28" i="5"/>
  <c r="F27" i="5"/>
  <c r="F26" i="5"/>
  <c r="F25" i="5"/>
  <c r="F24" i="5"/>
  <c r="F29" i="4"/>
  <c r="F28" i="4"/>
  <c r="F27" i="4"/>
  <c r="F26" i="4"/>
  <c r="F25" i="4"/>
  <c r="F24" i="4"/>
  <c r="F29" i="3"/>
  <c r="F28" i="3"/>
  <c r="F27" i="3"/>
  <c r="F26" i="3"/>
  <c r="F25" i="3"/>
  <c r="F24" i="3"/>
  <c r="F25" i="2"/>
  <c r="F26" i="2"/>
  <c r="F27" i="2"/>
  <c r="F28" i="2"/>
  <c r="F29" i="2"/>
  <c r="F24" i="2"/>
  <c r="D145" i="1"/>
  <c r="D144" i="1"/>
  <c r="F49" i="1"/>
  <c r="F50" i="1"/>
  <c r="F51" i="1"/>
  <c r="F52" i="1"/>
  <c r="F54" i="1"/>
  <c r="F55" i="1"/>
  <c r="F56" i="1"/>
  <c r="F57" i="1"/>
  <c r="F48" i="1"/>
  <c r="D18" i="1"/>
  <c r="D19" i="1" l="1"/>
  <c r="F19" i="1" s="1"/>
  <c r="D17" i="1"/>
  <c r="F17" i="1" s="1"/>
  <c r="F18" i="1"/>
  <c r="F144" i="1"/>
  <c r="F145" i="1"/>
  <c r="F146" i="1"/>
  <c r="F125" i="1"/>
  <c r="F126" i="1"/>
  <c r="D8" i="3"/>
  <c r="F148" i="1" l="1"/>
  <c r="F22" i="6"/>
  <c r="F21" i="6"/>
  <c r="F20" i="6"/>
  <c r="F19" i="6"/>
  <c r="F17" i="6"/>
  <c r="F16" i="6"/>
  <c r="F15" i="6"/>
  <c r="F14" i="6"/>
  <c r="F13" i="6"/>
  <c r="F11" i="6"/>
  <c r="F10" i="6"/>
  <c r="F9" i="6"/>
  <c r="D8" i="6"/>
  <c r="F8" i="6" s="1"/>
  <c r="F6" i="6"/>
  <c r="F5" i="6"/>
  <c r="F4" i="6"/>
  <c r="F22" i="5"/>
  <c r="F21" i="5"/>
  <c r="F20" i="5"/>
  <c r="F19" i="5"/>
  <c r="F17" i="5"/>
  <c r="F16" i="5"/>
  <c r="F15" i="5"/>
  <c r="F14" i="5"/>
  <c r="F13" i="5"/>
  <c r="F11" i="5"/>
  <c r="F10" i="5"/>
  <c r="F9" i="5"/>
  <c r="D8" i="5"/>
  <c r="F8" i="5" s="1"/>
  <c r="F6" i="5"/>
  <c r="F5" i="5"/>
  <c r="F4" i="5"/>
  <c r="F22" i="4"/>
  <c r="F21" i="4"/>
  <c r="F20" i="4"/>
  <c r="F19" i="4"/>
  <c r="F17" i="4"/>
  <c r="F16" i="4"/>
  <c r="F15" i="4"/>
  <c r="F14" i="4"/>
  <c r="F13" i="4"/>
  <c r="F11" i="4"/>
  <c r="F10" i="4"/>
  <c r="F9" i="4"/>
  <c r="D8" i="4"/>
  <c r="F8" i="4" s="1"/>
  <c r="F6" i="4"/>
  <c r="F5" i="4"/>
  <c r="F4" i="4"/>
  <c r="F22" i="3"/>
  <c r="F21" i="3"/>
  <c r="F20" i="3"/>
  <c r="F19" i="3"/>
  <c r="F17" i="3"/>
  <c r="F16" i="3"/>
  <c r="F15" i="3"/>
  <c r="F14" i="3"/>
  <c r="F13" i="3"/>
  <c r="F11" i="3"/>
  <c r="F10" i="3"/>
  <c r="F9" i="3"/>
  <c r="F8" i="3"/>
  <c r="F6" i="3"/>
  <c r="F5" i="3"/>
  <c r="F4" i="3"/>
  <c r="F31" i="3" l="1"/>
  <c r="D6" i="1" s="1"/>
  <c r="F31" i="6"/>
  <c r="D9" i="1" s="1"/>
  <c r="F31" i="4"/>
  <c r="D7" i="1" s="1"/>
  <c r="F31" i="5"/>
  <c r="D8" i="1" s="1"/>
  <c r="F22" i="2"/>
  <c r="F11" i="2"/>
  <c r="D8" i="2"/>
  <c r="F17" i="2" l="1"/>
  <c r="F16" i="2"/>
  <c r="F15" i="2"/>
  <c r="F14" i="2"/>
  <c r="F13" i="2"/>
  <c r="F8" i="2"/>
  <c r="F19" i="2"/>
  <c r="F10" i="2"/>
  <c r="F9" i="2"/>
  <c r="F20" i="2"/>
  <c r="F21" i="2"/>
  <c r="F5" i="2"/>
  <c r="F6" i="2"/>
  <c r="F4" i="2"/>
  <c r="F138" i="1"/>
  <c r="F134" i="1"/>
  <c r="F13" i="1"/>
  <c r="F44" i="1"/>
  <c r="F45" i="1"/>
  <c r="F46" i="1"/>
  <c r="F47" i="1"/>
  <c r="F61" i="1"/>
  <c r="F62" i="1"/>
  <c r="F23" i="1"/>
  <c r="F24" i="1"/>
  <c r="F25" i="1"/>
  <c r="F26" i="1"/>
  <c r="F27" i="1"/>
  <c r="F28" i="1"/>
  <c r="F29" i="1"/>
  <c r="F30" i="1"/>
  <c r="F31" i="1"/>
  <c r="F32" i="1"/>
  <c r="F33" i="1"/>
  <c r="F34" i="1"/>
  <c r="F35" i="1"/>
  <c r="F36" i="1"/>
  <c r="F37" i="1"/>
  <c r="F38" i="1"/>
  <c r="F39" i="1"/>
  <c r="F40" i="1"/>
  <c r="F41" i="1"/>
  <c r="F69" i="1"/>
  <c r="F70" i="1"/>
  <c r="F71" i="1"/>
  <c r="F72" i="1"/>
  <c r="F73" i="1"/>
  <c r="F74" i="1"/>
  <c r="F75" i="1"/>
  <c r="F76" i="1"/>
  <c r="F77" i="1"/>
  <c r="F78" i="1"/>
  <c r="F79" i="1"/>
  <c r="F80" i="1"/>
  <c r="F81" i="1"/>
  <c r="F82" i="1"/>
  <c r="F83" i="1"/>
  <c r="F87" i="1"/>
  <c r="F88" i="1"/>
  <c r="F89" i="1"/>
  <c r="F90" i="1"/>
  <c r="F91" i="1"/>
  <c r="F92" i="1"/>
  <c r="F93" i="1"/>
  <c r="F94" i="1"/>
  <c r="F95" i="1"/>
  <c r="F96" i="1"/>
  <c r="F99" i="1"/>
  <c r="F100" i="1"/>
  <c r="F101" i="1"/>
  <c r="F104" i="1"/>
  <c r="F105" i="1"/>
  <c r="F106" i="1"/>
  <c r="F107" i="1"/>
  <c r="F108" i="1"/>
  <c r="F111" i="1"/>
  <c r="F114" i="1"/>
  <c r="F115" i="1"/>
  <c r="F118" i="1"/>
  <c r="F119" i="1"/>
  <c r="F120" i="1"/>
  <c r="F121" i="1"/>
  <c r="F122" i="1"/>
  <c r="F127" i="1"/>
  <c r="F128" i="1"/>
  <c r="F129" i="1"/>
  <c r="F130" i="1"/>
  <c r="F131" i="1"/>
  <c r="F132" i="1"/>
  <c r="F133" i="1"/>
  <c r="F124" i="1"/>
  <c r="F117" i="1"/>
  <c r="F113" i="1"/>
  <c r="F110" i="1"/>
  <c r="F103" i="1"/>
  <c r="F98" i="1"/>
  <c r="F85" i="1"/>
  <c r="F68" i="1"/>
  <c r="F22" i="1"/>
  <c r="F43" i="1"/>
  <c r="F9" i="1"/>
  <c r="F6" i="1"/>
  <c r="F7" i="1"/>
  <c r="F8" i="1"/>
  <c r="F63" i="1" l="1"/>
  <c r="F31" i="2"/>
  <c r="D5" i="1" s="1"/>
  <c r="F5" i="1" s="1"/>
  <c r="F10" i="1" s="1"/>
  <c r="F139" i="1"/>
  <c r="F152" i="1" l="1"/>
</calcChain>
</file>

<file path=xl/sharedStrings.xml><?xml version="1.0" encoding="utf-8"?>
<sst xmlns="http://schemas.openxmlformats.org/spreadsheetml/2006/main" count="808" uniqueCount="344">
  <si>
    <t>Rioolbeheer gemeente Tilburg 
Inschrijfstaat 2025-2030</t>
  </si>
  <si>
    <t>Postnummer</t>
  </si>
  <si>
    <t>Werkzaamheden</t>
  </si>
  <si>
    <t>Eenheid</t>
  </si>
  <si>
    <t>Hoeveelheid</t>
  </si>
  <si>
    <t>P.P.E.</t>
  </si>
  <si>
    <t>Totaal prijs</t>
  </si>
  <si>
    <t>VASTE KOSTEN</t>
  </si>
  <si>
    <t>1.1</t>
  </si>
  <si>
    <t>Alle niet verrekenbare werkzaamheden binnen de scope jaar 2025</t>
  </si>
  <si>
    <t>EUR</t>
  </si>
  <si>
    <t>1.2</t>
  </si>
  <si>
    <t>Alle niet verrekenbare werkzaamheden binnen de scope jaar 2026</t>
  </si>
  <si>
    <t>1.3</t>
  </si>
  <si>
    <t>Alle niet verrekenbare werkzaamheden binnen de scope jaar 2027</t>
  </si>
  <si>
    <t>1.4</t>
  </si>
  <si>
    <t>Alle niet verrekenbare werkzaamheden binnen de scope jaar 2028</t>
  </si>
  <si>
    <t>1.5</t>
  </si>
  <si>
    <t>Alle niet verrekenbare werkzaamheden binnen de scope jaar 2029</t>
  </si>
  <si>
    <t>(A) VASTE KOSTEN 2025-2029</t>
  </si>
  <si>
    <t>VEREKENBARE POSTEN</t>
  </si>
  <si>
    <t>3.5</t>
  </si>
  <si>
    <t>OPVOLGEN MELDINGEN RIOOLGERELATEERDE KLACHTEN</t>
  </si>
  <si>
    <t>3.5.1</t>
  </si>
  <si>
    <t>stuks</t>
  </si>
  <si>
    <t>3.5.2</t>
  </si>
  <si>
    <t>REINIGEN GEMALEN</t>
  </si>
  <si>
    <t>3.7</t>
  </si>
  <si>
    <t>3.7.1</t>
  </si>
  <si>
    <t>Reinigen gemalen, gemaalkelder en BBB (in te zetten team: rioolcombi incl. bediening, 2 personen)</t>
  </si>
  <si>
    <t>dag</t>
  </si>
  <si>
    <t>3.7.2</t>
  </si>
  <si>
    <t>Reinigen gemalen, gemaalkelders en BBB (in te zetten extra veiligheidsman - aanvullend op 3.7.1)</t>
  </si>
  <si>
    <t>dagdeel</t>
  </si>
  <si>
    <t>3.7.3</t>
  </si>
  <si>
    <t>Storten RKG-slib</t>
  </si>
  <si>
    <t>ton</t>
  </si>
  <si>
    <t>3.9</t>
  </si>
  <si>
    <t>3.9.1</t>
  </si>
  <si>
    <t>Algemene functie, algemene materiaalsoort, rond/vierkant tot 300 mm</t>
  </si>
  <si>
    <t>m1</t>
  </si>
  <si>
    <t>3.9.2</t>
  </si>
  <si>
    <t>Algemene functie, algemene materiaalsoort, rond/vierkant 300 tot 500 mm</t>
  </si>
  <si>
    <t>3.9.3</t>
  </si>
  <si>
    <t>Algemene functie, algemene materiaalsoort, rond/vierkant 500 tot 700 mm</t>
  </si>
  <si>
    <t>3.9.4</t>
  </si>
  <si>
    <t>Algemene functie, algemene materiaalsoort, rond/vierkant 700 tot 1000 mm</t>
  </si>
  <si>
    <t>3.9.5</t>
  </si>
  <si>
    <t>Algemene functie, algemene materiaalsoort, rond/vierkant 1000 tot 1500 mm</t>
  </si>
  <si>
    <t>3.9.6</t>
  </si>
  <si>
    <t>Algemene functie, algemene materiaalsoort, rond/vierkant 1500 mm en groter</t>
  </si>
  <si>
    <t>3.9.7</t>
  </si>
  <si>
    <t>Algemene functie, asbestcement, rond/vierkant tot 300 mm</t>
  </si>
  <si>
    <t>3.9.8</t>
  </si>
  <si>
    <t>Algemene functie, asbestcement, rond/vierkant 300 tot 500 mm</t>
  </si>
  <si>
    <t>3.9.9</t>
  </si>
  <si>
    <t>Algemene functie, asbestcement, rond/vierkant 500 tot 700 mm</t>
  </si>
  <si>
    <t>3.9.10</t>
  </si>
  <si>
    <t>Duiker / Zinker, algemene materiaalsoort, rond/vierkant tot 300 mm</t>
  </si>
  <si>
    <t>3.9.11</t>
  </si>
  <si>
    <t>Duiker / Zinker, algemene materiaalsoort, rond/vierkant 300 tot 500 mm</t>
  </si>
  <si>
    <t>3.9.12</t>
  </si>
  <si>
    <t>Duiker / Zinker, algemene materiaalsoort, rond/vierkant 500 tot 700 mm</t>
  </si>
  <si>
    <t>3.9.13</t>
  </si>
  <si>
    <t>Duiker / Zinker, algemene materiaalsoort, rond/vierkant 700 tot 1000 mm</t>
  </si>
  <si>
    <t>3.9.14</t>
  </si>
  <si>
    <t>Duiker / Zinker, algemene materiaalsoort, rond/vierkant 1000 tot 1500 mm</t>
  </si>
  <si>
    <t>3.9.15</t>
  </si>
  <si>
    <t>Algemene functie, algemene materiaalsoort, EI tot 400/600 mm</t>
  </si>
  <si>
    <t>3.9.16</t>
  </si>
  <si>
    <t>Algemene functie, algemene materiaalsoort, EI 400/600 tot 600/900  mm</t>
  </si>
  <si>
    <t>3.9.17</t>
  </si>
  <si>
    <t>Algemene functie, algemene materiaalsoort, EI 600/900 tot 800/1200 mm</t>
  </si>
  <si>
    <t>3.9.18</t>
  </si>
  <si>
    <t>Algemene functie, algemene materiaalsoort, EI tot 800/1200 en groter</t>
  </si>
  <si>
    <t>3.9.19</t>
  </si>
  <si>
    <t>Duiker / Zinker, algemene materiaalsoort, EI 600/900 tot 800/1200 mm</t>
  </si>
  <si>
    <t>3.9.20</t>
  </si>
  <si>
    <t>Duiker / Zinker, algemene materiaalsoort, EI tot 800/1200 en groter</t>
  </si>
  <si>
    <t>3.10</t>
  </si>
  <si>
    <t>KLEINE REPARATIES HOOFDRIOOL (VERWIJDEREN WORTELS, KLEINE GEBREKEN) O.B.V. REPARATIEPLAN.</t>
  </si>
  <si>
    <t>3.10.1</t>
  </si>
  <si>
    <t>Verwijderen van wortels, obstakels e.d. uit man toegankelijk rioolstreng (gerekend met een diameter van &gt;= 1000mm / EI800/1200)</t>
  </si>
  <si>
    <t>3.10.2</t>
  </si>
  <si>
    <t>Verwijderen van wortels, obstakels e.d. uit niet man toegankelijk rioolstreng (gerekend met een diameter tot &gt;1000mm / EI800/1200)</t>
  </si>
  <si>
    <t>3.10.3</t>
  </si>
  <si>
    <t>Verwijderen van afzetting e.d. uit man toegankelijk rioolstreng (gerekend met een diameter van &gt;= 1000mm / EI800/1200)</t>
  </si>
  <si>
    <t>3.10.4</t>
  </si>
  <si>
    <t>Verwijderen van afzetting e.d. uit niet man toegankelijk rioolstreng (gerekend met een diameter tot &gt;1000mm / EI800/1200)</t>
  </si>
  <si>
    <t>3.10.5</t>
  </si>
  <si>
    <t>put</t>
  </si>
  <si>
    <t>3.10.6</t>
  </si>
  <si>
    <t>3.10.7</t>
  </si>
  <si>
    <t>3.10.8</t>
  </si>
  <si>
    <t>3.10.9</t>
  </si>
  <si>
    <t>3.10.10</t>
  </si>
  <si>
    <t>3.10.11</t>
  </si>
  <si>
    <t>3.10.12</t>
  </si>
  <si>
    <t>3.10.13</t>
  </si>
  <si>
    <t>3.10.14</t>
  </si>
  <si>
    <t>3.10.15</t>
  </si>
  <si>
    <t>3.10.16</t>
  </si>
  <si>
    <t>Herstellen van inlaat/standpijp (hoedliner op 3.10.7 t/m 3.10.15)</t>
  </si>
  <si>
    <t>3.10.17</t>
  </si>
  <si>
    <t>(B) VERREKENBARE KOSTEN</t>
  </si>
  <si>
    <t>VERREKENBARE POSTEN</t>
  </si>
  <si>
    <t>TBS-tarieven</t>
  </si>
  <si>
    <t>4.1.1</t>
  </si>
  <si>
    <t>T.B.S. riool-combi op afroep</t>
  </si>
  <si>
    <t>uur</t>
  </si>
  <si>
    <t>4.1.2</t>
  </si>
  <si>
    <t>T.B.S. vacuum- en hogedrukwagen op afroep (15m3)</t>
  </si>
  <si>
    <t>4.1.3</t>
  </si>
  <si>
    <t>T.B.S. vacuümwagen op afroep</t>
  </si>
  <si>
    <t>4.1.4</t>
  </si>
  <si>
    <t>T.B.S. rioolmedewerker incl. transport</t>
  </si>
  <si>
    <t>4.1.5</t>
  </si>
  <si>
    <t>T.B.S. inspectieunit</t>
  </si>
  <si>
    <t>4.1.6</t>
  </si>
  <si>
    <t>T.B.S. ontstoppingsunit</t>
  </si>
  <si>
    <t>4.1.7</t>
  </si>
  <si>
    <t>T.B.S. Civiele ploeg (ploeg 2 personen incl. klein materieel)</t>
  </si>
  <si>
    <t>4.1.8</t>
  </si>
  <si>
    <t>T.B.S. Minigraver</t>
  </si>
  <si>
    <t>4.1.9</t>
  </si>
  <si>
    <t>T.B.S. Knijpwagen</t>
  </si>
  <si>
    <t>4.1.10</t>
  </si>
  <si>
    <t>T.B.S. Duikteam ( incl. materiaal en bediening)</t>
  </si>
  <si>
    <t>4.1.11</t>
  </si>
  <si>
    <t>T.B.S. Wortelfrees (t.b.v. huisaansluitingen)</t>
  </si>
  <si>
    <t>4.1.12</t>
  </si>
  <si>
    <t>T.B.S. Waterwagen (t.b.v. water hogedrukwagen)</t>
  </si>
  <si>
    <t>4.1.13</t>
  </si>
  <si>
    <t>T.B.S. Lasser</t>
  </si>
  <si>
    <t>4.1.14</t>
  </si>
  <si>
    <t>T.B.S. Mobiele kraan</t>
  </si>
  <si>
    <t>4.1.15</t>
  </si>
  <si>
    <t>T.B.S. Robotcutter</t>
  </si>
  <si>
    <t>4.1.16</t>
  </si>
  <si>
    <t>T.B.S. DL en HL renovatieploeg (3 man)</t>
  </si>
  <si>
    <t>Civiele werkzaamheden</t>
  </si>
  <si>
    <t>4.2.1</t>
  </si>
  <si>
    <t>Leveren en plaatsen standaard putdeksel (580 mm)</t>
  </si>
  <si>
    <t>4.2.2</t>
  </si>
  <si>
    <t>Leveren en plaatsen standaard putdeksel (700 mm)</t>
  </si>
  <si>
    <t>4.2.3</t>
  </si>
  <si>
    <t>Vervangen putkop in bestrating</t>
  </si>
  <si>
    <t>4.2.4</t>
  </si>
  <si>
    <t>Opmetselen putkop in bestrating</t>
  </si>
  <si>
    <t>4.2.5</t>
  </si>
  <si>
    <t>Vervangen putkop in asfalt</t>
  </si>
  <si>
    <t>4.2.6</t>
  </si>
  <si>
    <t>Opmetselen putkop in asfalt</t>
  </si>
  <si>
    <t>4.2.7</t>
  </si>
  <si>
    <t>Vervangen kolk in bestrating</t>
  </si>
  <si>
    <t>4.2.8</t>
  </si>
  <si>
    <t>Vervangen kolk in asfalt</t>
  </si>
  <si>
    <t>4.2.9</t>
  </si>
  <si>
    <t>Terugleggen kolkdeksel, terughangen stankafsluiter</t>
  </si>
  <si>
    <t>4.2.10</t>
  </si>
  <si>
    <t>Leveren en aanbrengen stankafsluiter</t>
  </si>
  <si>
    <t>4.2.11</t>
  </si>
  <si>
    <t>Leveren en aanbrengen kolkdeksel (PVC kolken)</t>
  </si>
  <si>
    <t>4.2.12</t>
  </si>
  <si>
    <t>Leveren en aanbrengen kolkdeksel (beton kolken)</t>
  </si>
  <si>
    <t>Ondersteuning</t>
  </si>
  <si>
    <t>4.3.1</t>
  </si>
  <si>
    <t>Uitvoerder</t>
  </si>
  <si>
    <t>4.3.2</t>
  </si>
  <si>
    <t>Projectleider</t>
  </si>
  <si>
    <t>4.3.3</t>
  </si>
  <si>
    <t>Beheerspecialist</t>
  </si>
  <si>
    <t>4.3.4</t>
  </si>
  <si>
    <t>Tekenaar/Werkvoorbereider</t>
  </si>
  <si>
    <t>Afsluit- Pompplan</t>
  </si>
  <si>
    <t>4.4.1</t>
  </si>
  <si>
    <r>
      <t xml:space="preserve">Pomp 100 m³/u </t>
    </r>
    <r>
      <rPr>
        <sz val="10"/>
        <rFont val="Arial Nova"/>
        <family val="2"/>
      </rPr>
      <t>(pomp incl. transport, brandstof en bediening)</t>
    </r>
  </si>
  <si>
    <t>4.4.2</t>
  </si>
  <si>
    <t xml:space="preserve">Afsluiter &lt; 400 </t>
  </si>
  <si>
    <t>st.</t>
  </si>
  <si>
    <t>4.4.3</t>
  </si>
  <si>
    <t>Afsluiter  400 t/m 800</t>
  </si>
  <si>
    <t>4.4.4</t>
  </si>
  <si>
    <t>Afsluiter  900 t/m 1250</t>
  </si>
  <si>
    <t>4.4.5</t>
  </si>
  <si>
    <t>Afsluiter  &gt; 1250</t>
  </si>
  <si>
    <t>4.4.6</t>
  </si>
  <si>
    <t>Veiligheidsunit met onafhankelijke beademingsmiddelsn incl. veiligheidswacht</t>
  </si>
  <si>
    <t>Bereikbaarheid</t>
  </si>
  <si>
    <t>4.5.1</t>
  </si>
  <si>
    <t>Vrachtwagen met rijplatenkraan (aan- en afvoer + verleggen)</t>
  </si>
  <si>
    <t>4.5.2</t>
  </si>
  <si>
    <t>Huur rijplaten (5000x1500 LxB)/week</t>
  </si>
  <si>
    <t>Geotechnieken</t>
  </si>
  <si>
    <t>4.6.1</t>
  </si>
  <si>
    <t>GPS-meting rioolput</t>
  </si>
  <si>
    <t>4.6.2</t>
  </si>
  <si>
    <t>Inmeten inspectieput ondergronds (vanaf maaiveld)</t>
  </si>
  <si>
    <t>4.6.3</t>
  </si>
  <si>
    <t>Inmeten inspectieput ondergronds (incl. afdalen)</t>
  </si>
  <si>
    <t>Speciale/alternatieve onderzoekstechnieken</t>
  </si>
  <si>
    <t>4.7.1</t>
  </si>
  <si>
    <t>Radarinspectie incl. uitwerking (excl. inspectieunit)</t>
  </si>
  <si>
    <t>4.7.2</t>
  </si>
  <si>
    <t>Boorkernonderzoek (nemen + uitwerking)</t>
  </si>
  <si>
    <t>4.7.3</t>
  </si>
  <si>
    <t>Rioolinspectie - duwcamera</t>
  </si>
  <si>
    <t>4.7.4</t>
  </si>
  <si>
    <t>Inspectie-unit/Quad op afroep incl. bediening</t>
  </si>
  <si>
    <t>4.7.5</t>
  </si>
  <si>
    <t>Special task neveldetectie</t>
  </si>
  <si>
    <t>4.7.6</t>
  </si>
  <si>
    <t>Putpanoramo</t>
  </si>
  <si>
    <t>Overige</t>
  </si>
  <si>
    <t>4.8.1</t>
  </si>
  <si>
    <t>Leveren ophoogzand</t>
  </si>
  <si>
    <t>Ton</t>
  </si>
  <si>
    <t>4.8.2</t>
  </si>
  <si>
    <t>Leveren metselmortel</t>
  </si>
  <si>
    <t>4.8.3</t>
  </si>
  <si>
    <t>Leveren menggranulaat</t>
  </si>
  <si>
    <t>4.8.4</t>
  </si>
  <si>
    <t>Afvoer vervuilde grond/asfalt verwerkingskosten</t>
  </si>
  <si>
    <t>4.8.5</t>
  </si>
  <si>
    <t>Leveren kolkdeksel Wavin (PVC kolk)</t>
  </si>
  <si>
    <t>4.8.6</t>
  </si>
  <si>
    <t>Leveren stankschermen TBS</t>
  </si>
  <si>
    <t>4.8.7</t>
  </si>
  <si>
    <t>4.8.8</t>
  </si>
  <si>
    <t>Leveren deksel trottoir/straatkolk</t>
  </si>
  <si>
    <t>4.8.9</t>
  </si>
  <si>
    <t>KLIC-melding</t>
  </si>
  <si>
    <t>4.8.10</t>
  </si>
  <si>
    <t>Leveren stankscherm (universeel)</t>
  </si>
  <si>
    <t>4.8.11</t>
  </si>
  <si>
    <t>Leveren betonnen stelrand (8cm)</t>
  </si>
  <si>
    <t>4.8.12</t>
  </si>
  <si>
    <t>4.8.13</t>
  </si>
  <si>
    <t>Toeslag verwijderen aansluiting met AC-houdend rioolkit</t>
  </si>
  <si>
    <t>4.8.14</t>
  </si>
  <si>
    <t>Reinigen kolk (machinaal) t.b.v. evenementen</t>
  </si>
  <si>
    <t>4.8.15</t>
  </si>
  <si>
    <t>Reinigen lijngoten t.b.v. evenementen</t>
  </si>
  <si>
    <t>M1</t>
  </si>
  <si>
    <t>Reparatie aan gresleiding met AC-houdend rioolkit</t>
  </si>
  <si>
    <t>(C) VERREKENBARE POSTEN (ON)</t>
  </si>
  <si>
    <t>VERREKENBARE POSTEN (ON)</t>
  </si>
  <si>
    <t>5.1.1</t>
  </si>
  <si>
    <t>Onderzoeken en herstellen foutieve rioolaansluitingen</t>
  </si>
  <si>
    <t>5.1.2</t>
  </si>
  <si>
    <t>5.1.3</t>
  </si>
  <si>
    <t>Werkzaamheden t.b.v. kermis</t>
  </si>
  <si>
    <t>5.1.4</t>
  </si>
  <si>
    <t>(D) STELPOSTEN (ON)</t>
  </si>
  <si>
    <t>TOTAAL A+B+C+D</t>
  </si>
  <si>
    <t>Rioolbeheer gemeente Tilburg 
Vaste kosten 2025</t>
  </si>
  <si>
    <t>3.1</t>
  </si>
  <si>
    <t>Project/contractmanagementkosten</t>
  </si>
  <si>
    <t>3.1.1</t>
  </si>
  <si>
    <t>Opstellen van plannen, werkvoorbereiding, etc.</t>
  </si>
  <si>
    <t>EURO</t>
  </si>
  <si>
    <t>3.1.2</t>
  </si>
  <si>
    <t xml:space="preserve">Opstellen en actueel houden van maatregelprogramma </t>
  </si>
  <si>
    <t>3.1.3</t>
  </si>
  <si>
    <t xml:space="preserve">Actueel houden van rioolbeheergegevens (voor zover dit een relatie heeft met werkzaamheden van ON). </t>
  </si>
  <si>
    <t>3.2</t>
  </si>
  <si>
    <t>Reinigen en inspecteren hoofdriool</t>
  </si>
  <si>
    <t>3.2.1</t>
  </si>
  <si>
    <t>Reinigen riolering</t>
  </si>
  <si>
    <t>3.2.2</t>
  </si>
  <si>
    <t>Globale inspectie</t>
  </si>
  <si>
    <t>Stuks</t>
  </si>
  <si>
    <t>3.2.3</t>
  </si>
  <si>
    <t>Gedetaillerde inspectie</t>
  </si>
  <si>
    <t>3.2.4</t>
  </si>
  <si>
    <t>3.3</t>
  </si>
  <si>
    <t>24-uurs storingsdienst rioolproblemen</t>
  </si>
  <si>
    <t>3.3.1</t>
  </si>
  <si>
    <t>Handelingskosten melding (administratieve afhandeling)</t>
  </si>
  <si>
    <t>3.3.2</t>
  </si>
  <si>
    <t>Ontstoppen verstopte huis- en kolkaansluitingen n.a.v. melding</t>
  </si>
  <si>
    <t>3.3.3</t>
  </si>
  <si>
    <t>Ontstoppen huisaansluitingen n.a.v. herhaalde meldingen</t>
  </si>
  <si>
    <t>3.3.4</t>
  </si>
  <si>
    <t>Ontstoppen kolkaansluitingen n.a.v. herhaalde meldingen</t>
  </si>
  <si>
    <t>3.3.5</t>
  </si>
  <si>
    <t>Onterechte meldingen</t>
  </si>
  <si>
    <t>3.4</t>
  </si>
  <si>
    <t>Reinigen kolken en lijngoten</t>
  </si>
  <si>
    <t>3.4.1</t>
  </si>
  <si>
    <t>Reiniging kolken (machinaal) (voorjaar en najaarsronde)</t>
  </si>
  <si>
    <t>3.4.2</t>
  </si>
  <si>
    <t>Reinigen handkolken</t>
  </si>
  <si>
    <t>3.4.3</t>
  </si>
  <si>
    <t>Reinigen lijngoten</t>
  </si>
  <si>
    <t>3.4.4</t>
  </si>
  <si>
    <t>3.8</t>
  </si>
  <si>
    <t>Reinigen en inspecteren bijzondere objecten (Risico-0)</t>
  </si>
  <si>
    <t>3.8.1</t>
  </si>
  <si>
    <t>T.B.S riool-combi</t>
  </si>
  <si>
    <t>Uur</t>
  </si>
  <si>
    <t>3.8.2</t>
  </si>
  <si>
    <t>T.B.S vacuum- en hogedrukwagen (15m3)</t>
  </si>
  <si>
    <t>3.8.3</t>
  </si>
  <si>
    <t xml:space="preserve">T.B.S vacuümwagen </t>
  </si>
  <si>
    <t>3.8.4</t>
  </si>
  <si>
    <t>T.B.S rioolmedewerker incl. transport</t>
  </si>
  <si>
    <t>3.8.5</t>
  </si>
  <si>
    <t>T.B.S inspectieunit</t>
  </si>
  <si>
    <t>3.8.6</t>
  </si>
  <si>
    <t>TOTAAL</t>
  </si>
  <si>
    <t>Rioolbeheer gemeente Tilburg 
Vaste kosten 2026</t>
  </si>
  <si>
    <t>Reinigen en inspecteren bijzondere objecten</t>
  </si>
  <si>
    <t>T.B.S riool-combi op afroep</t>
  </si>
  <si>
    <t>T.B.S vacuum- en hogedrukwagen op afroep (15m3)</t>
  </si>
  <si>
    <t>T.B.S vacuümwagen op afroep</t>
  </si>
  <si>
    <t>Rioolbeheer gemeente Tilburg 
Vaste kosten 2027</t>
  </si>
  <si>
    <t>Rioolbeheer gemeente Tilburg 
Vaste kosten 2028</t>
  </si>
  <si>
    <t>Rioolbeheer gemeente Tilburg 
Vaste kosten 2029</t>
  </si>
  <si>
    <t>UITVOEREN VAN WERKZAAMHEDEN (R&amp;I) OP AANWIJS VAN OG (T.B.V. LOSSE OPDRACHT EN HET M.J.P.)</t>
  </si>
  <si>
    <t>3.10.18</t>
  </si>
  <si>
    <t xml:space="preserve">Meerprijs aanbrengen hoedliner bij reparatie volgens postnr. 3.10.7 t/m 3.10.14; </t>
  </si>
  <si>
    <t>3.10.19</t>
  </si>
  <si>
    <t>3.10.20</t>
  </si>
  <si>
    <t>Verwijderen van wortels, obstakels e.d. uit man toegankelijke rioolput (inzet dagdeel 4 uur)</t>
  </si>
  <si>
    <t>Verwijderen van afzetting e.d. uit man toegankelijk rioolput (inzet dagdeel 4 uur)</t>
  </si>
  <si>
    <t>Repareren scheur, aantasting, lekke voeg e.d;  rond/vierkant tot 400 mm (lengte 30cm)</t>
  </si>
  <si>
    <t>Repareren scheur, aantasting, lekke voeg e.d;  rond/vierkant 400 tot 600 mm (lengte 30cm)</t>
  </si>
  <si>
    <t>Repareren scheur, aantasting, lekke voeg e.d;  rond/vierkant 600 tot 1000 mm (lengte 30cm)</t>
  </si>
  <si>
    <t>Repareren scheur, aantasting, lekke voeg e.d;  rond/vierkant 1000 tot 1800 mm (lengte 30cm)</t>
  </si>
  <si>
    <t>Repareren scheur, aantasting, lekke voeg e.d;  rond/vierkant 1800 t/m 2250 mm (lengte 30cm)</t>
  </si>
  <si>
    <t>Repareren scheur, aantasting, lekke voeg e.d; EI tot 400/600 mm (lengte 30cm)</t>
  </si>
  <si>
    <t>Repareren scheur, aantasting, lekke voeg e.d; EI 400/600 tot 600/900  mm (lengte 30cm)</t>
  </si>
  <si>
    <t>Repareren scheur, aantasting, lekke voeg e.d; EI 600/900 tot 800/1200 mm (lengte 30cm)</t>
  </si>
  <si>
    <t>Repareren scheur, aantasting, lekke voeg e.d; EI 800/1200 en EI 900/1300 (lengte 30cm)</t>
  </si>
  <si>
    <t>Repareren scheur, aantasting, lekke voeg e.d; EI 1000/1500 (lengte 30cm)</t>
  </si>
  <si>
    <t>Repareren scheur, aantasting, lekke voeg e.d.  in man toegankelijk rioolput (lengte 30cm)</t>
  </si>
  <si>
    <t>Vervangen gehele aansluiting incl. inlaat en standpijp (all-in)</t>
  </si>
  <si>
    <t>Vervangen huisaansluitingen n.a.v. herhaalde meldingen (all-in)</t>
  </si>
  <si>
    <t>Vervangen kolkaansluitingen n.a.v. herhaalde meldingen (all-in)</t>
  </si>
  <si>
    <t>Relinen hoofdriolering</t>
  </si>
  <si>
    <t>Verkeersmaatregelen</t>
  </si>
  <si>
    <t xml:space="preserve">                                                                   </t>
  </si>
  <si>
    <t xml:space="preserve">Kosten voor gebruikelijke maatregelen in stedelijk gebied zoals mobilisatie, afsluiting aanvoerende riolen, basis verkeersmaatregelen enz. dienen in de prijs per eenheid te zijn opgenomen.
Voorbereidingskosten, éénmalige kosten, uitvoeringskosten, algemene kosten winst en risico dienen in de prijs per eenheid te zijn opgenomen en worden niet apart verrekend.  Dit is van toepassing op alle posten.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</si>
</sst>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_ [$€-2]\ * #,##0.00_ ;_ [$€-2]\ * \-#,##0.00_ ;_ [$€-2]\ * &quot;-&quot;??_ ;_ @_ "/>
  </numFmts>
  <fonts count="31" x14ac:knownFonts="1">
    <font>
      <sz val="11"/>
      <color theme="1"/>
      <name val="Aptos Narrow"/>
      <family val="2"/>
      <scheme val="minor"/>
    </font>
    <font>
      <sz val="11"/>
      <color theme="1"/>
      <name val="Aptos Narrow"/>
      <family val="2"/>
      <scheme val="minor"/>
    </font>
    <font>
      <sz val="10"/>
      <name val="Arial"/>
      <family val="2"/>
    </font>
    <font>
      <sz val="11"/>
      <color indexed="8"/>
      <name val="Calibri"/>
      <family val="2"/>
    </font>
    <font>
      <sz val="10"/>
      <name val="Arial Nova"/>
      <family val="2"/>
    </font>
    <font>
      <sz val="11"/>
      <name val="Arial Nova"/>
      <family val="2"/>
    </font>
    <font>
      <sz val="11"/>
      <color theme="1"/>
      <name val="Arial Nova"/>
      <family val="2"/>
    </font>
    <font>
      <sz val="10"/>
      <color theme="1"/>
      <name val="Arial Nova"/>
      <family val="2"/>
    </font>
    <font>
      <b/>
      <sz val="14"/>
      <color theme="1"/>
      <name val="Arial Nova"/>
      <family val="2"/>
    </font>
    <font>
      <b/>
      <sz val="12"/>
      <color theme="1"/>
      <name val="Arial Nova"/>
      <family val="2"/>
    </font>
    <font>
      <b/>
      <sz val="11"/>
      <color theme="1"/>
      <name val="Arial Nova"/>
      <family val="2"/>
    </font>
    <font>
      <b/>
      <i/>
      <u/>
      <sz val="11"/>
      <color theme="1"/>
      <name val="Arial Nova"/>
      <family val="2"/>
    </font>
    <font>
      <b/>
      <u/>
      <sz val="11"/>
      <color theme="1"/>
      <name val="Arial Nova"/>
      <family val="2"/>
    </font>
    <font>
      <sz val="12"/>
      <color theme="1"/>
      <name val="Arial Nova"/>
      <family val="2"/>
    </font>
    <font>
      <b/>
      <u/>
      <sz val="12"/>
      <color theme="1"/>
      <name val="Arial Nova"/>
      <family val="2"/>
    </font>
    <font>
      <sz val="8"/>
      <name val="Aptos Narrow"/>
      <family val="2"/>
      <scheme val="minor"/>
    </font>
    <font>
      <b/>
      <sz val="10"/>
      <color rgb="FF000000"/>
      <name val="Aptos Narrow"/>
      <family val="2"/>
      <scheme val="minor"/>
    </font>
    <font>
      <b/>
      <u/>
      <sz val="10"/>
      <color rgb="FF0000FF"/>
      <name val="Arial"/>
      <family val="2"/>
    </font>
    <font>
      <b/>
      <sz val="10"/>
      <color rgb="FF000000"/>
      <name val="Arial"/>
      <family val="2"/>
    </font>
    <font>
      <i/>
      <sz val="10"/>
      <color rgb="FFFFFFFF"/>
      <name val="Arial"/>
      <family val="2"/>
    </font>
    <font>
      <i/>
      <sz val="10"/>
      <color rgb="FF000000"/>
      <name val="Arial"/>
      <family val="2"/>
    </font>
    <font>
      <b/>
      <sz val="10"/>
      <color rgb="FFFFFFFF"/>
      <name val="Arial"/>
      <family val="2"/>
    </font>
    <font>
      <sz val="10"/>
      <color rgb="FF000000"/>
      <name val="Arial"/>
      <family val="2"/>
    </font>
    <font>
      <sz val="11"/>
      <color rgb="FFFF0000"/>
      <name val="Arial Nova"/>
      <family val="2"/>
    </font>
    <font>
      <sz val="10"/>
      <color rgb="FF000000"/>
      <name val="Arial Nova"/>
      <family val="2"/>
    </font>
    <font>
      <sz val="9"/>
      <color rgb="FF333333"/>
      <name val="Segoe UI"/>
      <family val="2"/>
    </font>
    <font>
      <b/>
      <sz val="11"/>
      <color theme="1"/>
      <name val="Aptos Narrow"/>
      <family val="2"/>
      <scheme val="minor"/>
    </font>
    <font>
      <b/>
      <sz val="11"/>
      <color rgb="FFC00000"/>
      <name val="Arial Nova"/>
      <family val="2"/>
    </font>
    <font>
      <b/>
      <sz val="11"/>
      <color rgb="FFFF0000"/>
      <name val="Arial Nova"/>
      <family val="2"/>
    </font>
    <font>
      <b/>
      <sz val="14"/>
      <color theme="0"/>
      <name val="Arial Nova"/>
      <family val="2"/>
    </font>
    <font>
      <b/>
      <sz val="10"/>
      <color theme="0"/>
      <name val="Arial Nova"/>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CCCC"/>
        <bgColor indexed="64"/>
      </patternFill>
    </fill>
    <fill>
      <patternFill patternType="solid">
        <fgColor rgb="FFF0F0F0"/>
        <bgColor indexed="64"/>
      </patternFill>
    </fill>
    <fill>
      <patternFill patternType="solid">
        <fgColor rgb="FFBAD3FE"/>
        <bgColor indexed="64"/>
      </patternFill>
    </fill>
    <fill>
      <patternFill patternType="solid">
        <fgColor rgb="FFE3E3E3"/>
        <bgColor indexed="64"/>
      </patternFill>
    </fill>
    <fill>
      <patternFill patternType="solid">
        <fgColor rgb="FFFFFFFF"/>
        <bgColor indexed="64"/>
      </patternFill>
    </fill>
    <fill>
      <patternFill patternType="solid">
        <fgColor rgb="FF000000"/>
        <bgColor indexed="64"/>
      </patternFill>
    </fill>
    <fill>
      <patternFill patternType="solid">
        <fgColor rgb="FFFFFFCC"/>
        <bgColor indexed="64"/>
      </patternFill>
    </fill>
    <fill>
      <patternFill patternType="solid">
        <fgColor rgb="FFF2ECEA"/>
        <bgColor indexed="64"/>
      </patternFill>
    </fill>
    <fill>
      <patternFill patternType="solid">
        <fgColor rgb="FFA2B1C8"/>
        <bgColor indexed="64"/>
      </patternFill>
    </fill>
    <fill>
      <patternFill patternType="solid">
        <fgColor rgb="FFBAB798"/>
        <bgColor indexed="64"/>
      </patternFill>
    </fill>
    <fill>
      <patternFill patternType="solid">
        <fgColor rgb="FF053D63"/>
        <bgColor indexed="64"/>
      </patternFill>
    </fill>
  </fills>
  <borders count="3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medium">
        <color auto="1"/>
      </left>
      <right/>
      <top/>
      <bottom/>
      <diagonal/>
    </border>
    <border>
      <left/>
      <right/>
      <top/>
      <bottom style="medium">
        <color indexed="64"/>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thin">
        <color auto="1"/>
      </top>
      <bottom style="thin">
        <color auto="1"/>
      </bottom>
      <diagonal/>
    </border>
    <border>
      <left style="medium">
        <color indexed="64"/>
      </left>
      <right/>
      <top/>
      <bottom style="thin">
        <color auto="1"/>
      </bottom>
      <diagonal/>
    </border>
    <border>
      <left style="medium">
        <color auto="1"/>
      </left>
      <right/>
      <top/>
      <bottom style="medium">
        <color auto="1"/>
      </bottom>
      <diagonal/>
    </border>
    <border>
      <left/>
      <right/>
      <top/>
      <bottom style="thin">
        <color indexed="64"/>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auto="1"/>
      </right>
      <top/>
      <bottom/>
      <diagonal/>
    </border>
    <border>
      <left/>
      <right style="medium">
        <color auto="1"/>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style="thin">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176">
    <xf numFmtId="0" fontId="0" fillId="0" borderId="0"/>
    <xf numFmtId="0" fontId="2" fillId="0" borderId="0"/>
    <xf numFmtId="0" fontId="3" fillId="0" borderId="0"/>
    <xf numFmtId="164" fontId="3" fillId="0" borderId="0" applyFont="0" applyFill="0" applyBorder="0" applyAlignment="0" applyProtection="0"/>
    <xf numFmtId="0" fontId="1" fillId="0" borderId="0"/>
    <xf numFmtId="0" fontId="2" fillId="0" borderId="0"/>
    <xf numFmtId="44" fontId="2"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0" fontId="16" fillId="4" borderId="0">
      <alignment horizontal="left" vertical="top"/>
    </xf>
    <xf numFmtId="0" fontId="16" fillId="4" borderId="0">
      <alignment horizontal="center" vertical="center"/>
    </xf>
    <xf numFmtId="0" fontId="16" fillId="4" borderId="0">
      <alignment horizontal="center" vertical="center"/>
    </xf>
    <xf numFmtId="0" fontId="16" fillId="5" borderId="0">
      <alignment horizontal="left" vertical="top"/>
    </xf>
    <xf numFmtId="0" fontId="17" fillId="6" borderId="0">
      <alignment horizontal="left" vertical="top"/>
    </xf>
    <xf numFmtId="0" fontId="18" fillId="6" borderId="0">
      <alignment horizontal="left" vertical="top"/>
    </xf>
    <xf numFmtId="0" fontId="18" fillId="6" borderId="0">
      <alignment horizontal="left" vertical="top"/>
    </xf>
    <xf numFmtId="0" fontId="18" fillId="6" borderId="0">
      <alignment horizontal="left" vertical="top"/>
    </xf>
    <xf numFmtId="0" fontId="19" fillId="7" borderId="0">
      <alignment horizontal="left" vertical="top"/>
    </xf>
    <xf numFmtId="0" fontId="20" fillId="7" borderId="0">
      <alignment horizontal="left" vertical="top"/>
    </xf>
    <xf numFmtId="0" fontId="20" fillId="7" borderId="0">
      <alignment horizontal="left" vertical="top"/>
    </xf>
    <xf numFmtId="0" fontId="20" fillId="7" borderId="0">
      <alignment horizontal="right" vertical="top"/>
    </xf>
    <xf numFmtId="0" fontId="20" fillId="7" borderId="0">
      <alignment horizontal="right" vertical="top"/>
    </xf>
    <xf numFmtId="0" fontId="20" fillId="7" borderId="0">
      <alignment horizontal="right" vertical="top"/>
    </xf>
    <xf numFmtId="0" fontId="18" fillId="6" borderId="0">
      <alignment horizontal="right" vertical="top"/>
    </xf>
    <xf numFmtId="0" fontId="19" fillId="0" borderId="0">
      <alignment horizontal="left" vertical="top"/>
    </xf>
    <xf numFmtId="0" fontId="20" fillId="0" borderId="0">
      <alignment horizontal="left" vertical="top"/>
    </xf>
    <xf numFmtId="0" fontId="20" fillId="0" borderId="0">
      <alignment horizontal="left" vertical="top"/>
    </xf>
    <xf numFmtId="0" fontId="20" fillId="0" borderId="0">
      <alignment horizontal="right" vertical="top"/>
    </xf>
    <xf numFmtId="0" fontId="20" fillId="0" borderId="0">
      <alignment horizontal="right" vertical="top"/>
    </xf>
    <xf numFmtId="0" fontId="20" fillId="0" borderId="0">
      <alignment horizontal="right" vertical="top"/>
    </xf>
    <xf numFmtId="0" fontId="21" fillId="9" borderId="0">
      <alignment horizontal="left" vertical="top"/>
    </xf>
    <xf numFmtId="0" fontId="21" fillId="9" borderId="0">
      <alignment horizontal="right" vertical="top"/>
    </xf>
    <xf numFmtId="0" fontId="22" fillId="10" borderId="0">
      <alignment horizontal="left" vertical="top"/>
    </xf>
    <xf numFmtId="0" fontId="22" fillId="7" borderId="0">
      <alignment horizontal="left" vertical="top"/>
    </xf>
    <xf numFmtId="0" fontId="22" fillId="7" borderId="0">
      <alignment horizontal="left" vertical="top"/>
    </xf>
    <xf numFmtId="0" fontId="22" fillId="7" borderId="0">
      <alignment horizontal="right" vertical="top"/>
    </xf>
    <xf numFmtId="0" fontId="22" fillId="7" borderId="0">
      <alignment horizontal="right" vertical="top"/>
    </xf>
    <xf numFmtId="0" fontId="22" fillId="0" borderId="0">
      <alignment horizontal="left" vertical="top"/>
    </xf>
    <xf numFmtId="0" fontId="22" fillId="0" borderId="0">
      <alignment horizontal="left" vertical="top"/>
    </xf>
    <xf numFmtId="0" fontId="22" fillId="0" borderId="0">
      <alignment horizontal="right" vertical="top"/>
    </xf>
    <xf numFmtId="0" fontId="22" fillId="0" borderId="0">
      <alignment horizontal="right" vertical="top"/>
    </xf>
    <xf numFmtId="0" fontId="21" fillId="9" borderId="0">
      <alignment horizontal="right" vertical="top"/>
    </xf>
    <xf numFmtId="0" fontId="16" fillId="5" borderId="0">
      <alignment horizontal="left" vertical="top"/>
    </xf>
    <xf numFmtId="0" fontId="19" fillId="7" borderId="0">
      <alignment horizontal="left" vertical="top"/>
    </xf>
    <xf numFmtId="0" fontId="20" fillId="7" borderId="0">
      <alignment horizontal="left" vertical="top"/>
    </xf>
    <xf numFmtId="0" fontId="20" fillId="7" borderId="0">
      <alignment horizontal="right" vertical="top"/>
    </xf>
    <xf numFmtId="0" fontId="19" fillId="8" borderId="0">
      <alignment horizontal="left" vertical="top"/>
    </xf>
    <xf numFmtId="0" fontId="20" fillId="8" borderId="0">
      <alignment horizontal="left" vertical="top"/>
    </xf>
    <xf numFmtId="0" fontId="20" fillId="8" borderId="0">
      <alignment horizontal="left" vertical="top"/>
    </xf>
    <xf numFmtId="0" fontId="20" fillId="8" borderId="0">
      <alignment horizontal="right" vertical="top"/>
    </xf>
    <xf numFmtId="0" fontId="20" fillId="8" borderId="0">
      <alignment horizontal="right" vertical="top"/>
    </xf>
    <xf numFmtId="0" fontId="20" fillId="8" borderId="0">
      <alignment horizontal="right" vertical="top"/>
    </xf>
    <xf numFmtId="0" fontId="18" fillId="6" borderId="0">
      <alignment horizontal="right" vertical="top"/>
    </xf>
    <xf numFmtId="0" fontId="18" fillId="6" borderId="0">
      <alignment horizontal="right" vertical="top"/>
    </xf>
    <xf numFmtId="0" fontId="21" fillId="9" borderId="0">
      <alignment horizontal="left" vertical="top"/>
    </xf>
    <xf numFmtId="0" fontId="21" fillId="9" borderId="0">
      <alignment horizontal="right" vertical="top"/>
    </xf>
    <xf numFmtId="0" fontId="22" fillId="10" borderId="0">
      <alignment horizontal="left" vertical="top"/>
    </xf>
    <xf numFmtId="0" fontId="22" fillId="7" borderId="0">
      <alignment horizontal="left" vertical="top"/>
    </xf>
    <xf numFmtId="0" fontId="22" fillId="7" borderId="0">
      <alignment horizontal="right" vertical="top"/>
    </xf>
    <xf numFmtId="0" fontId="22" fillId="8" borderId="0">
      <alignment horizontal="left" vertical="top"/>
    </xf>
    <xf numFmtId="0" fontId="22" fillId="8" borderId="0">
      <alignment horizontal="left" vertical="top"/>
    </xf>
    <xf numFmtId="0" fontId="22" fillId="8" borderId="0">
      <alignment horizontal="right" vertical="top"/>
    </xf>
    <xf numFmtId="0" fontId="22" fillId="8" borderId="0">
      <alignment horizontal="right" vertical="top"/>
    </xf>
    <xf numFmtId="0" fontId="21" fillId="9" borderId="0">
      <alignment horizontal="right" vertical="top"/>
    </xf>
    <xf numFmtId="0" fontId="22" fillId="0" borderId="0">
      <alignment horizontal="left" vertical="top"/>
    </xf>
    <xf numFmtId="0" fontId="22" fillId="0" borderId="0">
      <alignment horizontal="right" vertical="top"/>
    </xf>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239">
    <xf numFmtId="0" fontId="0" fillId="0" borderId="0" xfId="0"/>
    <xf numFmtId="0" fontId="6" fillId="0" borderId="0" xfId="0" applyFont="1"/>
    <xf numFmtId="0" fontId="10" fillId="0" borderId="0" xfId="0" applyFont="1" applyAlignment="1">
      <alignment vertical="top"/>
    </xf>
    <xf numFmtId="0" fontId="6" fillId="0" borderId="0" xfId="0" applyFont="1" applyAlignment="1">
      <alignment horizontal="left" vertical="top"/>
    </xf>
    <xf numFmtId="0" fontId="23" fillId="0" borderId="0" xfId="0" applyFont="1"/>
    <xf numFmtId="0" fontId="25" fillId="8" borderId="0" xfId="0" applyFont="1" applyFill="1"/>
    <xf numFmtId="0" fontId="10" fillId="0" borderId="0" xfId="0" applyFont="1" applyAlignment="1">
      <alignment horizontal="left" vertical="top"/>
    </xf>
    <xf numFmtId="0" fontId="10" fillId="0" borderId="0" xfId="0" applyFont="1"/>
    <xf numFmtId="0" fontId="28" fillId="0" borderId="0" xfId="0" applyFont="1"/>
    <xf numFmtId="44" fontId="7" fillId="2" borderId="2" xfId="7" applyFont="1" applyFill="1" applyBorder="1" applyAlignment="1" applyProtection="1">
      <alignment horizontal="right"/>
      <protection locked="0"/>
    </xf>
    <xf numFmtId="0" fontId="0" fillId="0" borderId="0" xfId="0" applyAlignment="1">
      <alignment horizontal="center"/>
    </xf>
    <xf numFmtId="0" fontId="0" fillId="0" borderId="0" xfId="0" applyAlignment="1">
      <alignment horizontal="right"/>
    </xf>
    <xf numFmtId="44" fontId="0" fillId="0" borderId="2" xfId="7" applyFont="1" applyFill="1" applyBorder="1" applyAlignment="1">
      <alignment horizontal="right"/>
    </xf>
    <xf numFmtId="0" fontId="8" fillId="11" borderId="9" xfId="4" applyFont="1" applyFill="1" applyBorder="1" applyAlignment="1">
      <alignment horizontal="left" vertical="center" wrapText="1"/>
    </xf>
    <xf numFmtId="0" fontId="8" fillId="11" borderId="11" xfId="4" applyFont="1" applyFill="1" applyBorder="1" applyAlignment="1">
      <alignment horizontal="left" vertical="center" wrapText="1"/>
    </xf>
    <xf numFmtId="0" fontId="6" fillId="11" borderId="11" xfId="0" applyFont="1" applyFill="1" applyBorder="1"/>
    <xf numFmtId="0" fontId="6" fillId="11" borderId="15" xfId="0" applyFont="1" applyFill="1" applyBorder="1"/>
    <xf numFmtId="0" fontId="0" fillId="12" borderId="0" xfId="0" applyFill="1" applyProtection="1">
      <protection locked="0"/>
    </xf>
    <xf numFmtId="0" fontId="0" fillId="13" borderId="1" xfId="0" applyFill="1" applyBorder="1"/>
    <xf numFmtId="0" fontId="24" fillId="13" borderId="3" xfId="0" applyFont="1" applyFill="1" applyBorder="1" applyAlignment="1">
      <alignment vertical="center"/>
    </xf>
    <xf numFmtId="0" fontId="0" fillId="13" borderId="3" xfId="0" applyFill="1" applyBorder="1" applyAlignment="1">
      <alignment horizontal="center" vertical="top"/>
    </xf>
    <xf numFmtId="0" fontId="0" fillId="13" borderId="3" xfId="0" applyFill="1" applyBorder="1" applyAlignment="1">
      <alignment horizontal="right"/>
    </xf>
    <xf numFmtId="44" fontId="0" fillId="13" borderId="3" xfId="7" applyFont="1" applyFill="1" applyBorder="1" applyAlignment="1">
      <alignment horizontal="right"/>
    </xf>
    <xf numFmtId="44" fontId="0" fillId="13" borderId="26" xfId="7" applyFont="1" applyFill="1" applyBorder="1" applyAlignment="1">
      <alignment horizontal="right"/>
    </xf>
    <xf numFmtId="44" fontId="0" fillId="13" borderId="22" xfId="0" applyNumberFormat="1" applyFill="1" applyBorder="1" applyAlignment="1">
      <alignment horizontal="right"/>
    </xf>
    <xf numFmtId="0" fontId="0" fillId="13" borderId="8" xfId="0" applyFill="1" applyBorder="1"/>
    <xf numFmtId="0" fontId="6" fillId="14" borderId="7" xfId="0" applyFont="1" applyFill="1" applyBorder="1" applyAlignment="1">
      <alignment horizontal="center"/>
    </xf>
    <xf numFmtId="0" fontId="6" fillId="14" borderId="7" xfId="0" applyFont="1" applyFill="1" applyBorder="1" applyAlignment="1">
      <alignment horizontal="right"/>
    </xf>
    <xf numFmtId="0" fontId="6" fillId="14" borderId="33" xfId="0" applyFont="1" applyFill="1" applyBorder="1" applyAlignment="1">
      <alignment horizontal="right"/>
    </xf>
    <xf numFmtId="0" fontId="10" fillId="3" borderId="8" xfId="4" applyFont="1" applyFill="1" applyBorder="1" applyAlignment="1">
      <alignment horizontal="left" vertical="top" wrapText="1"/>
    </xf>
    <xf numFmtId="0" fontId="10" fillId="3" borderId="2" xfId="4" applyFont="1" applyFill="1" applyBorder="1" applyAlignment="1">
      <alignment horizontal="left" vertical="top" wrapText="1"/>
    </xf>
    <xf numFmtId="0" fontId="10" fillId="3" borderId="2" xfId="0" applyFont="1" applyFill="1" applyBorder="1" applyAlignment="1">
      <alignment horizontal="center" vertical="top"/>
    </xf>
    <xf numFmtId="0" fontId="10" fillId="3" borderId="2" xfId="0" applyFont="1" applyFill="1" applyBorder="1" applyAlignment="1">
      <alignment horizontal="center" vertical="top" wrapText="1"/>
    </xf>
    <xf numFmtId="0" fontId="10" fillId="3" borderId="24" xfId="0" applyFont="1" applyFill="1" applyBorder="1" applyAlignment="1">
      <alignment horizontal="center" vertical="top"/>
    </xf>
    <xf numFmtId="0" fontId="7" fillId="3" borderId="2" xfId="5" applyFont="1" applyFill="1" applyBorder="1" applyAlignment="1">
      <alignment vertical="center"/>
    </xf>
    <xf numFmtId="0" fontId="0" fillId="3" borderId="2" xfId="0" applyFill="1" applyBorder="1" applyAlignment="1">
      <alignment horizontal="center" vertical="top"/>
    </xf>
    <xf numFmtId="0" fontId="0" fillId="3" borderId="2" xfId="0" applyFill="1" applyBorder="1" applyAlignment="1">
      <alignment horizontal="right"/>
    </xf>
    <xf numFmtId="44" fontId="0" fillId="3" borderId="2" xfId="7" applyFont="1" applyFill="1" applyBorder="1" applyAlignment="1">
      <alignment horizontal="right"/>
    </xf>
    <xf numFmtId="44" fontId="0" fillId="3" borderId="24" xfId="7" applyFont="1" applyFill="1" applyBorder="1" applyAlignment="1">
      <alignment horizontal="right"/>
    </xf>
    <xf numFmtId="0" fontId="24" fillId="3" borderId="14" xfId="0" applyFont="1" applyFill="1" applyBorder="1"/>
    <xf numFmtId="0" fontId="24" fillId="3" borderId="2" xfId="0" applyFont="1" applyFill="1" applyBorder="1"/>
    <xf numFmtId="0" fontId="24" fillId="3" borderId="2" xfId="0" applyFont="1" applyFill="1" applyBorder="1" applyAlignment="1">
      <alignment vertical="center"/>
    </xf>
    <xf numFmtId="44" fontId="0" fillId="2" borderId="2" xfId="7" applyFont="1" applyFill="1" applyBorder="1" applyAlignment="1">
      <alignment horizontal="right"/>
    </xf>
    <xf numFmtId="0" fontId="0" fillId="3" borderId="8" xfId="0" applyFill="1" applyBorder="1"/>
    <xf numFmtId="0" fontId="6" fillId="14" borderId="7" xfId="0" applyFont="1" applyFill="1" applyBorder="1"/>
    <xf numFmtId="0" fontId="6" fillId="14" borderId="23" xfId="0" applyFont="1" applyFill="1" applyBorder="1"/>
    <xf numFmtId="0" fontId="0" fillId="13" borderId="3" xfId="0" applyFill="1" applyBorder="1" applyAlignment="1">
      <alignment horizontal="left" vertical="top"/>
    </xf>
    <xf numFmtId="0" fontId="0" fillId="13" borderId="3" xfId="0" applyFill="1" applyBorder="1"/>
    <xf numFmtId="44" fontId="0" fillId="13" borderId="3" xfId="7" applyFont="1" applyFill="1" applyBorder="1"/>
    <xf numFmtId="44" fontId="0" fillId="13" borderId="26" xfId="7" applyFont="1" applyFill="1" applyBorder="1"/>
    <xf numFmtId="44" fontId="0" fillId="13" borderId="22" xfId="0" applyNumberFormat="1" applyFill="1" applyBorder="1"/>
    <xf numFmtId="0" fontId="0" fillId="3" borderId="2" xfId="0" applyFill="1" applyBorder="1" applyAlignment="1">
      <alignment horizontal="left" vertical="top"/>
    </xf>
    <xf numFmtId="0" fontId="0" fillId="3" borderId="2" xfId="0" applyFill="1" applyBorder="1"/>
    <xf numFmtId="44" fontId="0" fillId="3" borderId="2" xfId="7" applyFont="1" applyFill="1" applyBorder="1"/>
    <xf numFmtId="44" fontId="0" fillId="3" borderId="24" xfId="7" applyFont="1" applyFill="1" applyBorder="1"/>
    <xf numFmtId="44" fontId="0" fillId="2" borderId="2" xfId="7" applyFont="1" applyFill="1" applyBorder="1"/>
    <xf numFmtId="0" fontId="6" fillId="14" borderId="23" xfId="0" applyFont="1" applyFill="1" applyBorder="1" applyAlignment="1">
      <alignment horizontal="right"/>
    </xf>
    <xf numFmtId="44" fontId="0" fillId="2" borderId="2" xfId="7" applyFont="1" applyFill="1" applyBorder="1" applyAlignment="1" applyProtection="1">
      <alignment horizontal="right"/>
      <protection locked="0"/>
    </xf>
    <xf numFmtId="44" fontId="0" fillId="3" borderId="2" xfId="7" applyFont="1" applyFill="1" applyBorder="1" applyAlignment="1" applyProtection="1">
      <alignment horizontal="right"/>
    </xf>
    <xf numFmtId="0" fontId="0" fillId="3" borderId="13" xfId="0" applyFill="1" applyBorder="1"/>
    <xf numFmtId="0" fontId="24" fillId="3" borderId="12" xfId="0" applyFont="1" applyFill="1" applyBorder="1" applyAlignment="1">
      <alignment vertical="center"/>
    </xf>
    <xf numFmtId="0" fontId="0" fillId="3" borderId="12" xfId="0" applyFill="1" applyBorder="1" applyAlignment="1">
      <alignment horizontal="center" vertical="top"/>
    </xf>
    <xf numFmtId="0" fontId="0" fillId="3" borderId="12" xfId="0" applyFill="1" applyBorder="1" applyAlignment="1">
      <alignment horizontal="right"/>
    </xf>
    <xf numFmtId="44" fontId="0" fillId="3" borderId="12" xfId="7" applyFont="1" applyFill="1" applyBorder="1" applyAlignment="1">
      <alignment horizontal="right"/>
    </xf>
    <xf numFmtId="44" fontId="0" fillId="3" borderId="25" xfId="7" applyFont="1" applyFill="1" applyBorder="1" applyAlignment="1">
      <alignment horizontal="right"/>
    </xf>
    <xf numFmtId="44" fontId="0" fillId="13" borderId="3" xfId="7" applyFont="1" applyFill="1" applyBorder="1" applyAlignment="1" applyProtection="1">
      <alignment horizontal="right"/>
    </xf>
    <xf numFmtId="44" fontId="0" fillId="13" borderId="26" xfId="7" applyFont="1" applyFill="1" applyBorder="1" applyAlignment="1" applyProtection="1">
      <alignment horizontal="right"/>
    </xf>
    <xf numFmtId="0" fontId="10" fillId="3" borderId="27" xfId="0" applyFont="1" applyFill="1" applyBorder="1" applyAlignment="1">
      <alignment horizontal="center" vertical="top"/>
    </xf>
    <xf numFmtId="44" fontId="0" fillId="3" borderId="24" xfId="7" applyFont="1" applyFill="1" applyBorder="1" applyAlignment="1" applyProtection="1">
      <alignment horizontal="right"/>
    </xf>
    <xf numFmtId="0" fontId="7" fillId="3" borderId="8" xfId="5" applyFont="1" applyFill="1" applyBorder="1" applyAlignment="1">
      <alignment vertical="center"/>
    </xf>
    <xf numFmtId="0" fontId="7" fillId="3" borderId="2" xfId="5" applyFont="1" applyFill="1" applyBorder="1" applyAlignment="1">
      <alignment horizontal="center" vertical="center"/>
    </xf>
    <xf numFmtId="44" fontId="7" fillId="3" borderId="2" xfId="5" applyNumberFormat="1" applyFont="1" applyFill="1" applyBorder="1" applyAlignment="1">
      <alignment horizontal="right" vertical="center"/>
    </xf>
    <xf numFmtId="0" fontId="7" fillId="3" borderId="2" xfId="0" applyFont="1" applyFill="1" applyBorder="1" applyAlignment="1">
      <alignment horizontal="right"/>
    </xf>
    <xf numFmtId="165" fontId="7" fillId="3" borderId="24" xfId="0" applyNumberFormat="1" applyFont="1" applyFill="1" applyBorder="1" applyAlignment="1">
      <alignment horizontal="right"/>
    </xf>
    <xf numFmtId="0" fontId="7" fillId="3" borderId="13" xfId="5" applyFont="1" applyFill="1" applyBorder="1" applyAlignment="1">
      <alignment vertical="center"/>
    </xf>
    <xf numFmtId="0" fontId="7" fillId="3" borderId="12" xfId="5" applyFont="1" applyFill="1" applyBorder="1" applyAlignment="1">
      <alignment vertical="center"/>
    </xf>
    <xf numFmtId="0" fontId="7" fillId="3" borderId="12" xfId="5" applyFont="1" applyFill="1" applyBorder="1" applyAlignment="1">
      <alignment horizontal="center" vertical="center"/>
    </xf>
    <xf numFmtId="0" fontId="7" fillId="3" borderId="12" xfId="0" applyFont="1" applyFill="1" applyBorder="1" applyAlignment="1">
      <alignment horizontal="right"/>
    </xf>
    <xf numFmtId="165" fontId="7" fillId="3" borderId="25" xfId="0" applyNumberFormat="1" applyFont="1" applyFill="1" applyBorder="1" applyAlignment="1">
      <alignment horizontal="right"/>
    </xf>
    <xf numFmtId="0" fontId="7" fillId="3" borderId="8" xfId="5" applyFont="1" applyFill="1" applyBorder="1"/>
    <xf numFmtId="0" fontId="7" fillId="3" borderId="2" xfId="5" applyFont="1" applyFill="1" applyBorder="1"/>
    <xf numFmtId="0" fontId="7" fillId="3" borderId="2" xfId="5" applyFont="1" applyFill="1" applyBorder="1" applyAlignment="1">
      <alignment horizontal="center"/>
    </xf>
    <xf numFmtId="0" fontId="7" fillId="3" borderId="2" xfId="5" applyFont="1" applyFill="1" applyBorder="1" applyAlignment="1">
      <alignment horizontal="right"/>
    </xf>
    <xf numFmtId="0" fontId="7" fillId="3" borderId="16" xfId="5" applyFont="1" applyFill="1" applyBorder="1"/>
    <xf numFmtId="0" fontId="4" fillId="3" borderId="14" xfId="5" applyFont="1" applyFill="1" applyBorder="1"/>
    <xf numFmtId="0" fontId="7" fillId="3" borderId="14" xfId="5" applyFont="1" applyFill="1" applyBorder="1" applyAlignment="1">
      <alignment horizontal="center"/>
    </xf>
    <xf numFmtId="0" fontId="7" fillId="3" borderId="14" xfId="5" applyFont="1" applyFill="1" applyBorder="1" applyAlignment="1">
      <alignment horizontal="right"/>
    </xf>
    <xf numFmtId="0" fontId="4" fillId="3" borderId="2" xfId="5" applyFont="1" applyFill="1" applyBorder="1"/>
    <xf numFmtId="0" fontId="7" fillId="3" borderId="12" xfId="5" applyFont="1" applyFill="1" applyBorder="1"/>
    <xf numFmtId="0" fontId="7" fillId="3" borderId="12" xfId="5" applyFont="1" applyFill="1" applyBorder="1" applyAlignment="1">
      <alignment horizontal="center"/>
    </xf>
    <xf numFmtId="0" fontId="7" fillId="3" borderId="12" xfId="5" applyFont="1" applyFill="1" applyBorder="1" applyAlignment="1">
      <alignment horizontal="right"/>
    </xf>
    <xf numFmtId="165" fontId="7" fillId="3" borderId="27" xfId="0" applyNumberFormat="1" applyFont="1" applyFill="1" applyBorder="1" applyAlignment="1">
      <alignment horizontal="right"/>
    </xf>
    <xf numFmtId="0" fontId="4" fillId="3" borderId="2" xfId="5" applyFont="1" applyFill="1" applyBorder="1" applyAlignment="1">
      <alignment horizontal="center"/>
    </xf>
    <xf numFmtId="0" fontId="4" fillId="3" borderId="2" xfId="5" applyFont="1" applyFill="1" applyBorder="1" applyAlignment="1">
      <alignment horizontal="right"/>
    </xf>
    <xf numFmtId="165" fontId="4" fillId="3" borderId="24" xfId="0" applyNumberFormat="1" applyFont="1" applyFill="1" applyBorder="1" applyAlignment="1">
      <alignment horizontal="right"/>
    </xf>
    <xf numFmtId="0" fontId="7" fillId="3" borderId="16" xfId="5" applyFont="1" applyFill="1" applyBorder="1" applyAlignment="1">
      <alignment horizontal="left" vertical="center"/>
    </xf>
    <xf numFmtId="0" fontId="7" fillId="3" borderId="14" xfId="5" applyFont="1" applyFill="1" applyBorder="1"/>
    <xf numFmtId="0" fontId="7" fillId="3" borderId="8" xfId="5" applyFont="1" applyFill="1" applyBorder="1" applyAlignment="1">
      <alignment horizontal="left"/>
    </xf>
    <xf numFmtId="0" fontId="7" fillId="3" borderId="8" xfId="5" applyFont="1" applyFill="1" applyBorder="1" applyAlignment="1">
      <alignment horizontal="left" vertical="center"/>
    </xf>
    <xf numFmtId="0" fontId="4" fillId="3" borderId="12" xfId="5" applyFont="1" applyFill="1" applyBorder="1"/>
    <xf numFmtId="0" fontId="7" fillId="3" borderId="16" xfId="5" applyFont="1" applyFill="1" applyBorder="1" applyAlignment="1">
      <alignment horizontal="left"/>
    </xf>
    <xf numFmtId="0" fontId="7" fillId="3" borderId="14" xfId="5" applyFont="1" applyFill="1" applyBorder="1" applyAlignment="1">
      <alignment vertical="center"/>
    </xf>
    <xf numFmtId="0" fontId="7" fillId="3" borderId="14" xfId="5" applyFont="1" applyFill="1" applyBorder="1" applyAlignment="1">
      <alignment horizontal="center" vertical="center"/>
    </xf>
    <xf numFmtId="0" fontId="7" fillId="3" borderId="14" xfId="5" applyFont="1" applyFill="1" applyBorder="1" applyAlignment="1">
      <alignment horizontal="right" vertical="center"/>
    </xf>
    <xf numFmtId="0" fontId="7" fillId="3" borderId="2" xfId="5" applyFont="1" applyFill="1" applyBorder="1" applyAlignment="1">
      <alignment horizontal="right" vertical="center"/>
    </xf>
    <xf numFmtId="0" fontId="7" fillId="3" borderId="13" xfId="5" applyFont="1" applyFill="1" applyBorder="1" applyAlignment="1">
      <alignment horizontal="left" vertical="center"/>
    </xf>
    <xf numFmtId="0" fontId="7" fillId="3" borderId="12" xfId="5" applyFont="1" applyFill="1" applyBorder="1" applyAlignment="1">
      <alignment horizontal="right" vertical="center"/>
    </xf>
    <xf numFmtId="0" fontId="4" fillId="3" borderId="2" xfId="5" applyFont="1" applyFill="1" applyBorder="1" applyAlignment="1">
      <alignment vertical="center"/>
    </xf>
    <xf numFmtId="0" fontId="4" fillId="3" borderId="2" xfId="5" applyFont="1" applyFill="1" applyBorder="1" applyAlignment="1">
      <alignment horizontal="center" vertical="center"/>
    </xf>
    <xf numFmtId="0" fontId="4" fillId="3" borderId="2" xfId="5" applyFont="1" applyFill="1" applyBorder="1" applyAlignment="1">
      <alignment horizontal="right" vertical="center"/>
    </xf>
    <xf numFmtId="165" fontId="7" fillId="3" borderId="27" xfId="0" applyNumberFormat="1" applyFont="1" applyFill="1" applyBorder="1" applyAlignment="1">
      <alignment horizontal="right" vertical="center"/>
    </xf>
    <xf numFmtId="165" fontId="7" fillId="3" borderId="24" xfId="0" applyNumberFormat="1" applyFont="1" applyFill="1" applyBorder="1" applyAlignment="1">
      <alignment horizontal="right" vertical="center"/>
    </xf>
    <xf numFmtId="165" fontId="7" fillId="3" borderId="25" xfId="0" applyNumberFormat="1" applyFont="1" applyFill="1" applyBorder="1" applyAlignment="1">
      <alignment horizontal="right" vertical="center"/>
    </xf>
    <xf numFmtId="0" fontId="4" fillId="3" borderId="12" xfId="5" applyFont="1" applyFill="1" applyBorder="1" applyAlignment="1">
      <alignment vertical="center"/>
    </xf>
    <xf numFmtId="0" fontId="4" fillId="3" borderId="12" xfId="5" applyFont="1" applyFill="1" applyBorder="1" applyAlignment="1">
      <alignment horizontal="right" vertical="center"/>
    </xf>
    <xf numFmtId="0" fontId="4" fillId="3" borderId="16" xfId="5" applyFont="1" applyFill="1" applyBorder="1" applyAlignment="1">
      <alignment horizontal="left" vertical="center"/>
    </xf>
    <xf numFmtId="0" fontId="4" fillId="3" borderId="14" xfId="5" applyFont="1" applyFill="1" applyBorder="1" applyAlignment="1">
      <alignment vertical="center"/>
    </xf>
    <xf numFmtId="0" fontId="4" fillId="3" borderId="14" xfId="5" applyFont="1" applyFill="1" applyBorder="1" applyAlignment="1">
      <alignment horizontal="center" vertical="center"/>
    </xf>
    <xf numFmtId="0" fontId="4" fillId="3" borderId="14" xfId="5" applyFont="1" applyFill="1" applyBorder="1" applyAlignment="1">
      <alignment horizontal="right" vertical="center"/>
    </xf>
    <xf numFmtId="0" fontId="4" fillId="3" borderId="8" xfId="5" applyFont="1" applyFill="1" applyBorder="1" applyAlignment="1">
      <alignment horizontal="left" vertical="center"/>
    </xf>
    <xf numFmtId="44" fontId="4" fillId="3" borderId="2" xfId="7" applyFont="1" applyFill="1" applyBorder="1" applyAlignment="1">
      <alignment horizontal="right" vertical="center"/>
    </xf>
    <xf numFmtId="0" fontId="4" fillId="3" borderId="13" xfId="5" applyFont="1" applyFill="1" applyBorder="1" applyAlignment="1">
      <alignment horizontal="left" vertical="center"/>
    </xf>
    <xf numFmtId="0" fontId="4" fillId="3" borderId="12" xfId="5" applyFont="1" applyFill="1" applyBorder="1" applyAlignment="1">
      <alignment horizontal="center" vertical="center"/>
    </xf>
    <xf numFmtId="44" fontId="4" fillId="3" borderId="12" xfId="7" applyFont="1" applyFill="1" applyBorder="1" applyAlignment="1">
      <alignment horizontal="right" vertical="center"/>
    </xf>
    <xf numFmtId="0" fontId="4" fillId="3" borderId="30" xfId="5" applyFont="1" applyFill="1" applyBorder="1" applyAlignment="1">
      <alignment horizontal="left" vertical="center"/>
    </xf>
    <xf numFmtId="0" fontId="4" fillId="3" borderId="31" xfId="5" applyFont="1" applyFill="1" applyBorder="1" applyAlignment="1">
      <alignment vertical="center"/>
    </xf>
    <xf numFmtId="0" fontId="4" fillId="3" borderId="31" xfId="5" applyFont="1" applyFill="1" applyBorder="1" applyAlignment="1">
      <alignment horizontal="center" vertical="center"/>
    </xf>
    <xf numFmtId="44" fontId="4" fillId="3" borderId="31" xfId="7" applyFont="1" applyFill="1" applyBorder="1" applyAlignment="1">
      <alignment horizontal="right" vertical="center"/>
    </xf>
    <xf numFmtId="0" fontId="7" fillId="3" borderId="31" xfId="0" applyFont="1" applyFill="1" applyBorder="1" applyAlignment="1">
      <alignment horizontal="right"/>
    </xf>
    <xf numFmtId="0" fontId="10" fillId="13" borderId="8" xfId="5" applyFont="1" applyFill="1" applyBorder="1" applyAlignment="1">
      <alignment horizontal="left" vertical="top"/>
    </xf>
    <xf numFmtId="0" fontId="10" fillId="13" borderId="2" xfId="4" applyFont="1" applyFill="1" applyBorder="1" applyAlignment="1">
      <alignment vertical="top"/>
    </xf>
    <xf numFmtId="0" fontId="6" fillId="13" borderId="2" xfId="5" applyFont="1" applyFill="1" applyBorder="1" applyAlignment="1">
      <alignment horizontal="center"/>
    </xf>
    <xf numFmtId="0" fontId="7" fillId="13" borderId="24" xfId="5" applyFont="1" applyFill="1" applyBorder="1" applyAlignment="1">
      <alignment horizontal="center"/>
    </xf>
    <xf numFmtId="0" fontId="6" fillId="13" borderId="1" xfId="5" applyFont="1" applyFill="1" applyBorder="1" applyAlignment="1">
      <alignment vertical="center"/>
    </xf>
    <xf numFmtId="0" fontId="10" fillId="13" borderId="3" xfId="5" applyFont="1" applyFill="1" applyBorder="1" applyAlignment="1">
      <alignment vertical="center"/>
    </xf>
    <xf numFmtId="0" fontId="6" fillId="13" borderId="3" xfId="5" applyFont="1" applyFill="1" applyBorder="1" applyAlignment="1">
      <alignment horizontal="center" vertical="center"/>
    </xf>
    <xf numFmtId="0" fontId="6" fillId="13" borderId="3" xfId="5" applyFont="1" applyFill="1" applyBorder="1" applyAlignment="1">
      <alignment horizontal="right" vertical="center"/>
    </xf>
    <xf numFmtId="0" fontId="6" fillId="13" borderId="26" xfId="0" applyFont="1" applyFill="1" applyBorder="1" applyAlignment="1">
      <alignment horizontal="right"/>
    </xf>
    <xf numFmtId="165" fontId="7" fillId="13" borderId="17" xfId="0" applyNumberFormat="1" applyFont="1" applyFill="1" applyBorder="1" applyAlignment="1">
      <alignment horizontal="right"/>
    </xf>
    <xf numFmtId="0" fontId="10" fillId="13" borderId="6" xfId="5" applyFont="1" applyFill="1" applyBorder="1" applyAlignment="1">
      <alignment horizontal="left"/>
    </xf>
    <xf numFmtId="0" fontId="10" fillId="13" borderId="7" xfId="5" applyFont="1" applyFill="1" applyBorder="1"/>
    <xf numFmtId="0" fontId="6" fillId="13" borderId="7" xfId="5" applyFont="1" applyFill="1" applyBorder="1" applyAlignment="1">
      <alignment horizontal="center"/>
    </xf>
    <xf numFmtId="0" fontId="6" fillId="13" borderId="7" xfId="5" applyFont="1" applyFill="1" applyBorder="1" applyAlignment="1">
      <alignment horizontal="right"/>
    </xf>
    <xf numFmtId="44" fontId="6" fillId="13" borderId="7" xfId="5" applyNumberFormat="1" applyFont="1" applyFill="1" applyBorder="1" applyAlignment="1">
      <alignment horizontal="right"/>
    </xf>
    <xf numFmtId="44" fontId="7" fillId="13" borderId="23" xfId="5" applyNumberFormat="1" applyFont="1" applyFill="1" applyBorder="1" applyAlignment="1">
      <alignment horizontal="right"/>
    </xf>
    <xf numFmtId="0" fontId="10" fillId="13" borderId="10" xfId="5" applyFont="1" applyFill="1" applyBorder="1"/>
    <xf numFmtId="0" fontId="11" fillId="13" borderId="5" xfId="5" applyFont="1" applyFill="1" applyBorder="1"/>
    <xf numFmtId="0" fontId="6" fillId="13" borderId="5" xfId="5" applyFont="1" applyFill="1" applyBorder="1" applyAlignment="1">
      <alignment horizontal="center"/>
    </xf>
    <xf numFmtId="0" fontId="6" fillId="13" borderId="5" xfId="5" applyFont="1" applyFill="1" applyBorder="1" applyAlignment="1">
      <alignment horizontal="right"/>
    </xf>
    <xf numFmtId="44" fontId="6" fillId="13" borderId="5" xfId="5" applyNumberFormat="1" applyFont="1" applyFill="1" applyBorder="1" applyAlignment="1">
      <alignment horizontal="right"/>
    </xf>
    <xf numFmtId="44" fontId="7" fillId="13" borderId="19" xfId="5" applyNumberFormat="1" applyFont="1" applyFill="1" applyBorder="1" applyAlignment="1">
      <alignment horizontal="right"/>
    </xf>
    <xf numFmtId="0" fontId="10" fillId="13" borderId="6" xfId="5" applyFont="1" applyFill="1" applyBorder="1" applyAlignment="1">
      <alignment vertical="center"/>
    </xf>
    <xf numFmtId="0" fontId="6" fillId="13" borderId="7" xfId="5" applyFont="1" applyFill="1" applyBorder="1" applyAlignment="1">
      <alignment vertical="center"/>
    </xf>
    <xf numFmtId="0" fontId="6" fillId="13" borderId="7" xfId="5" applyFont="1" applyFill="1" applyBorder="1" applyAlignment="1">
      <alignment horizontal="right" vertical="center"/>
    </xf>
    <xf numFmtId="44" fontId="6" fillId="13" borderId="7" xfId="7" applyFont="1" applyFill="1" applyBorder="1" applyAlignment="1">
      <alignment horizontal="right"/>
    </xf>
    <xf numFmtId="0" fontId="7" fillId="13" borderId="23" xfId="0" applyFont="1" applyFill="1" applyBorder="1" applyAlignment="1">
      <alignment horizontal="right"/>
    </xf>
    <xf numFmtId="0" fontId="10" fillId="13" borderId="5" xfId="5" applyFont="1" applyFill="1" applyBorder="1" applyAlignment="1">
      <alignment horizontal="center" vertical="center"/>
    </xf>
    <xf numFmtId="0" fontId="10" fillId="13" borderId="5" xfId="5" applyFont="1" applyFill="1" applyBorder="1" applyAlignment="1">
      <alignment horizontal="right" vertical="center"/>
    </xf>
    <xf numFmtId="44" fontId="6" fillId="13" borderId="5" xfId="7" applyFont="1" applyFill="1" applyBorder="1" applyAlignment="1">
      <alignment horizontal="right"/>
    </xf>
    <xf numFmtId="0" fontId="7" fillId="13" borderId="19" xfId="0" applyFont="1" applyFill="1" applyBorder="1" applyAlignment="1">
      <alignment horizontal="right"/>
    </xf>
    <xf numFmtId="0" fontId="27" fillId="13" borderId="5" xfId="5" applyFont="1" applyFill="1" applyBorder="1" applyAlignment="1">
      <alignment horizontal="left" vertical="center"/>
    </xf>
    <xf numFmtId="0" fontId="10" fillId="13" borderId="1" xfId="5" applyFont="1" applyFill="1" applyBorder="1" applyAlignment="1">
      <alignment horizontal="left"/>
    </xf>
    <xf numFmtId="0" fontId="11" fillId="13" borderId="3" xfId="5" applyFont="1" applyFill="1" applyBorder="1" applyAlignment="1">
      <alignment horizontal="left" wrapText="1"/>
    </xf>
    <xf numFmtId="0" fontId="6" fillId="13" borderId="3" xfId="5" applyFont="1" applyFill="1" applyBorder="1" applyAlignment="1">
      <alignment horizontal="center"/>
    </xf>
    <xf numFmtId="0" fontId="6" fillId="13" borderId="3" xfId="5" applyFont="1" applyFill="1" applyBorder="1" applyAlignment="1">
      <alignment horizontal="right"/>
    </xf>
    <xf numFmtId="44" fontId="6" fillId="13" borderId="3" xfId="7" applyFont="1" applyFill="1" applyBorder="1" applyAlignment="1">
      <alignment horizontal="right"/>
    </xf>
    <xf numFmtId="0" fontId="7" fillId="13" borderId="26" xfId="0" applyFont="1" applyFill="1" applyBorder="1" applyAlignment="1">
      <alignment horizontal="right"/>
    </xf>
    <xf numFmtId="0" fontId="6" fillId="13" borderId="6" xfId="5" applyFont="1" applyFill="1" applyBorder="1"/>
    <xf numFmtId="0" fontId="6" fillId="13" borderId="7" xfId="5" applyFont="1" applyFill="1" applyBorder="1"/>
    <xf numFmtId="44" fontId="6" fillId="13" borderId="23" xfId="7" applyFont="1" applyFill="1" applyBorder="1" applyAlignment="1">
      <alignment horizontal="right"/>
    </xf>
    <xf numFmtId="0" fontId="6" fillId="13" borderId="4" xfId="5" applyFont="1" applyFill="1" applyBorder="1" applyAlignment="1">
      <alignment vertical="center"/>
    </xf>
    <xf numFmtId="44" fontId="6" fillId="13" borderId="18" xfId="7" applyFont="1" applyFill="1" applyBorder="1" applyAlignment="1">
      <alignment horizontal="right"/>
    </xf>
    <xf numFmtId="0" fontId="6" fillId="13" borderId="10" xfId="5" applyFont="1" applyFill="1" applyBorder="1" applyAlignment="1">
      <alignment vertical="center"/>
    </xf>
    <xf numFmtId="0" fontId="10" fillId="13" borderId="5" xfId="5" applyFont="1" applyFill="1" applyBorder="1" applyAlignment="1">
      <alignment vertical="center"/>
    </xf>
    <xf numFmtId="0" fontId="6" fillId="13" borderId="5" xfId="5" applyFont="1" applyFill="1" applyBorder="1" applyAlignment="1">
      <alignment horizontal="center" vertical="center"/>
    </xf>
    <xf numFmtId="0" fontId="6" fillId="13" borderId="5" xfId="5" applyFont="1" applyFill="1" applyBorder="1" applyAlignment="1">
      <alignment horizontal="right" vertical="center"/>
    </xf>
    <xf numFmtId="44" fontId="6" fillId="13" borderId="19" xfId="7" applyFont="1" applyFill="1" applyBorder="1" applyAlignment="1">
      <alignment horizontal="right"/>
    </xf>
    <xf numFmtId="0" fontId="10" fillId="13" borderId="6" xfId="5" applyFont="1" applyFill="1" applyBorder="1" applyAlignment="1">
      <alignment horizontal="left" vertical="center"/>
    </xf>
    <xf numFmtId="0" fontId="11" fillId="13" borderId="7" xfId="5" applyFont="1" applyFill="1" applyBorder="1"/>
    <xf numFmtId="0" fontId="6" fillId="13" borderId="10" xfId="5" applyFont="1" applyFill="1" applyBorder="1" applyAlignment="1">
      <alignment horizontal="left"/>
    </xf>
    <xf numFmtId="0" fontId="12" fillId="13" borderId="5" xfId="5" applyFont="1" applyFill="1" applyBorder="1" applyAlignment="1">
      <alignment vertical="center"/>
    </xf>
    <xf numFmtId="0" fontId="9" fillId="13" borderId="1" xfId="5" applyFont="1" applyFill="1" applyBorder="1" applyAlignment="1">
      <alignment horizontal="left"/>
    </xf>
    <xf numFmtId="0" fontId="14" fillId="13" borderId="3" xfId="5" applyFont="1" applyFill="1" applyBorder="1"/>
    <xf numFmtId="0" fontId="9" fillId="13" borderId="3" xfId="5" applyFont="1" applyFill="1" applyBorder="1" applyAlignment="1">
      <alignment horizontal="center"/>
    </xf>
    <xf numFmtId="0" fontId="9" fillId="13" borderId="3" xfId="5" applyFont="1" applyFill="1" applyBorder="1" applyAlignment="1">
      <alignment horizontal="right"/>
    </xf>
    <xf numFmtId="44" fontId="13" fillId="13" borderId="3" xfId="7" applyFont="1" applyFill="1" applyBorder="1" applyAlignment="1">
      <alignment horizontal="right"/>
    </xf>
    <xf numFmtId="0" fontId="6" fillId="13" borderId="1" xfId="5" applyFont="1" applyFill="1" applyBorder="1" applyAlignment="1">
      <alignment horizontal="left"/>
    </xf>
    <xf numFmtId="0" fontId="12" fillId="13" borderId="3" xfId="5" applyFont="1" applyFill="1" applyBorder="1"/>
    <xf numFmtId="0" fontId="6" fillId="13" borderId="1" xfId="5" applyFont="1" applyFill="1" applyBorder="1" applyAlignment="1">
      <alignment horizontal="left" vertical="center"/>
    </xf>
    <xf numFmtId="0" fontId="12" fillId="13" borderId="3" xfId="5" applyFont="1" applyFill="1" applyBorder="1" applyAlignment="1">
      <alignment vertical="center"/>
    </xf>
    <xf numFmtId="0" fontId="4" fillId="13" borderId="6" xfId="5" applyFont="1" applyFill="1" applyBorder="1" applyAlignment="1">
      <alignment horizontal="left" vertical="center"/>
    </xf>
    <xf numFmtId="0" fontId="4" fillId="13" borderId="7" xfId="5" applyFont="1" applyFill="1" applyBorder="1" applyAlignment="1">
      <alignment vertical="center"/>
    </xf>
    <xf numFmtId="0" fontId="5" fillId="13" borderId="7" xfId="5" applyFont="1" applyFill="1" applyBorder="1" applyAlignment="1">
      <alignment horizontal="center" vertical="center"/>
    </xf>
    <xf numFmtId="0" fontId="5" fillId="13" borderId="7" xfId="5" applyFont="1" applyFill="1" applyBorder="1" applyAlignment="1">
      <alignment horizontal="right" vertical="center"/>
    </xf>
    <xf numFmtId="0" fontId="6" fillId="13" borderId="7" xfId="0" applyFont="1" applyFill="1" applyBorder="1" applyAlignment="1">
      <alignment horizontal="right"/>
    </xf>
    <xf numFmtId="0" fontId="10" fillId="13" borderId="4" xfId="5" applyFont="1" applyFill="1" applyBorder="1" applyAlignment="1">
      <alignment horizontal="left"/>
    </xf>
    <xf numFmtId="0" fontId="10" fillId="13" borderId="10" xfId="5" applyFont="1" applyFill="1" applyBorder="1" applyAlignment="1">
      <alignment horizontal="left"/>
    </xf>
    <xf numFmtId="0" fontId="10" fillId="13" borderId="5" xfId="5" applyFont="1" applyFill="1" applyBorder="1" applyAlignment="1">
      <alignment horizontal="center"/>
    </xf>
    <xf numFmtId="0" fontId="10" fillId="13" borderId="5" xfId="5" applyFont="1" applyFill="1" applyBorder="1" applyAlignment="1">
      <alignment horizontal="right"/>
    </xf>
    <xf numFmtId="0" fontId="6" fillId="13" borderId="5" xfId="0" applyFont="1" applyFill="1" applyBorder="1" applyAlignment="1">
      <alignment horizontal="right"/>
    </xf>
    <xf numFmtId="0" fontId="4" fillId="13" borderId="4" xfId="5" applyFont="1" applyFill="1" applyBorder="1" applyAlignment="1">
      <alignment horizontal="left" vertical="center"/>
    </xf>
    <xf numFmtId="0" fontId="10" fillId="13" borderId="3" xfId="5" applyFont="1" applyFill="1" applyBorder="1" applyAlignment="1">
      <alignment horizontal="center"/>
    </xf>
    <xf numFmtId="0" fontId="10" fillId="13" borderId="3" xfId="5" applyFont="1" applyFill="1" applyBorder="1" applyAlignment="1">
      <alignment horizontal="right"/>
    </xf>
    <xf numFmtId="0" fontId="6" fillId="13" borderId="3" xfId="0" applyFont="1" applyFill="1" applyBorder="1" applyAlignment="1">
      <alignment horizontal="right"/>
    </xf>
    <xf numFmtId="165" fontId="7" fillId="13" borderId="26" xfId="0" applyNumberFormat="1" applyFont="1" applyFill="1" applyBorder="1" applyAlignment="1">
      <alignment horizontal="right" vertical="center"/>
    </xf>
    <xf numFmtId="44" fontId="7" fillId="2" borderId="14" xfId="7" applyFont="1" applyFill="1" applyBorder="1" applyAlignment="1" applyProtection="1">
      <alignment horizontal="right" vertical="center"/>
      <protection locked="0"/>
    </xf>
    <xf numFmtId="44" fontId="7" fillId="2" borderId="2" xfId="7" applyFont="1" applyFill="1" applyBorder="1" applyAlignment="1" applyProtection="1">
      <alignment horizontal="right" vertical="center"/>
      <protection locked="0"/>
    </xf>
    <xf numFmtId="44" fontId="7" fillId="2" borderId="12" xfId="7" applyFont="1" applyFill="1" applyBorder="1" applyAlignment="1" applyProtection="1">
      <alignment horizontal="right" vertical="center"/>
      <protection locked="0"/>
    </xf>
    <xf numFmtId="44" fontId="7" fillId="2" borderId="14" xfId="7" applyFont="1" applyFill="1" applyBorder="1" applyAlignment="1" applyProtection="1">
      <alignment horizontal="right"/>
      <protection locked="0"/>
    </xf>
    <xf numFmtId="44" fontId="7" fillId="2" borderId="12" xfId="7" applyFont="1" applyFill="1" applyBorder="1" applyAlignment="1" applyProtection="1">
      <alignment horizontal="right"/>
      <protection locked="0"/>
    </xf>
    <xf numFmtId="44" fontId="4" fillId="2" borderId="2" xfId="7" applyFont="1" applyFill="1" applyBorder="1" applyAlignment="1" applyProtection="1">
      <alignment horizontal="right"/>
      <protection locked="0"/>
    </xf>
    <xf numFmtId="0" fontId="10" fillId="13" borderId="0" xfId="5" applyFont="1" applyFill="1" applyAlignment="1">
      <alignment vertical="center"/>
    </xf>
    <xf numFmtId="0" fontId="6" fillId="13" borderId="0" xfId="5" applyFont="1" applyFill="1" applyAlignment="1">
      <alignment horizontal="center" vertical="center"/>
    </xf>
    <xf numFmtId="0" fontId="6" fillId="13" borderId="0" xfId="5" applyFont="1" applyFill="1" applyAlignment="1">
      <alignment horizontal="right" vertical="center"/>
    </xf>
    <xf numFmtId="0" fontId="10" fillId="13" borderId="0" xfId="5" applyFont="1" applyFill="1" applyAlignment="1">
      <alignment horizontal="center"/>
    </xf>
    <xf numFmtId="0" fontId="10" fillId="13" borderId="0" xfId="5" applyFont="1" applyFill="1" applyAlignment="1">
      <alignment horizontal="right"/>
    </xf>
    <xf numFmtId="0" fontId="6" fillId="13" borderId="0" xfId="0" applyFont="1" applyFill="1" applyAlignment="1">
      <alignment horizontal="right"/>
    </xf>
    <xf numFmtId="0" fontId="4" fillId="13" borderId="0" xfId="5" applyFont="1" applyFill="1" applyAlignment="1">
      <alignment vertical="center"/>
    </xf>
    <xf numFmtId="0" fontId="5" fillId="13" borderId="0" xfId="5" applyFont="1" applyFill="1" applyAlignment="1">
      <alignment horizontal="center" vertical="center"/>
    </xf>
    <xf numFmtId="0" fontId="5" fillId="13" borderId="0" xfId="5" applyFont="1" applyFill="1" applyAlignment="1">
      <alignment horizontal="right" vertical="center"/>
    </xf>
    <xf numFmtId="0" fontId="6" fillId="14" borderId="26" xfId="0" applyFont="1" applyFill="1" applyBorder="1" applyAlignment="1">
      <alignment horizontal="right"/>
    </xf>
    <xf numFmtId="0" fontId="10" fillId="3" borderId="14" xfId="0" applyFont="1" applyFill="1" applyBorder="1" applyAlignment="1">
      <alignment horizontal="center" vertical="top" wrapText="1"/>
    </xf>
    <xf numFmtId="0" fontId="6" fillId="14" borderId="11" xfId="0" applyFont="1" applyFill="1" applyBorder="1" applyAlignment="1">
      <alignment horizontal="right"/>
    </xf>
    <xf numFmtId="0" fontId="29" fillId="14" borderId="6" xfId="4" applyFont="1" applyFill="1" applyBorder="1" applyAlignment="1">
      <alignment horizontal="left" vertical="center" wrapText="1"/>
    </xf>
    <xf numFmtId="0" fontId="29" fillId="14" borderId="7" xfId="4" applyFont="1" applyFill="1" applyBorder="1" applyAlignment="1">
      <alignment horizontal="left" vertical="center" wrapText="1"/>
    </xf>
    <xf numFmtId="165" fontId="7" fillId="13" borderId="20" xfId="0" applyNumberFormat="1" applyFont="1" applyFill="1" applyBorder="1" applyAlignment="1">
      <alignment horizontal="right" vertical="center"/>
    </xf>
    <xf numFmtId="165" fontId="7" fillId="13" borderId="21" xfId="0" applyNumberFormat="1" applyFont="1" applyFill="1" applyBorder="1" applyAlignment="1">
      <alignment horizontal="right" vertical="center"/>
    </xf>
    <xf numFmtId="165" fontId="7" fillId="13" borderId="22" xfId="0" applyNumberFormat="1" applyFont="1" applyFill="1" applyBorder="1" applyAlignment="1">
      <alignment horizontal="right" vertical="center"/>
    </xf>
    <xf numFmtId="0" fontId="11" fillId="13" borderId="7" xfId="5" applyFont="1" applyFill="1" applyBorder="1" applyAlignment="1">
      <alignment horizontal="left"/>
    </xf>
    <xf numFmtId="0" fontId="11" fillId="13" borderId="5" xfId="5" applyFont="1" applyFill="1" applyBorder="1" applyAlignment="1">
      <alignment horizontal="left"/>
    </xf>
    <xf numFmtId="0" fontId="26" fillId="13" borderId="1" xfId="0" applyFont="1" applyFill="1" applyBorder="1" applyAlignment="1">
      <alignment horizontal="right"/>
    </xf>
    <xf numFmtId="0" fontId="26" fillId="13" borderId="3" xfId="0" applyFont="1" applyFill="1" applyBorder="1" applyAlignment="1">
      <alignment horizontal="right"/>
    </xf>
    <xf numFmtId="0" fontId="26" fillId="13" borderId="26" xfId="0" applyFont="1" applyFill="1" applyBorder="1" applyAlignment="1">
      <alignment horizontal="right"/>
    </xf>
    <xf numFmtId="0" fontId="7" fillId="13" borderId="28" xfId="5" applyFont="1" applyFill="1" applyBorder="1" applyAlignment="1">
      <alignment horizontal="left" vertical="center"/>
    </xf>
    <xf numFmtId="0" fontId="7" fillId="13" borderId="29" xfId="5" applyFont="1" applyFill="1" applyBorder="1" applyAlignment="1">
      <alignment horizontal="left" vertical="center"/>
    </xf>
    <xf numFmtId="0" fontId="7" fillId="13" borderId="32" xfId="5" applyFont="1" applyFill="1" applyBorder="1" applyAlignment="1">
      <alignment horizontal="left" vertical="center"/>
    </xf>
    <xf numFmtId="0" fontId="8" fillId="14" borderId="7" xfId="4" applyFont="1" applyFill="1" applyBorder="1" applyAlignment="1">
      <alignment horizontal="left" vertical="center" wrapText="1"/>
    </xf>
    <xf numFmtId="0" fontId="30" fillId="14" borderId="6" xfId="4" applyFont="1" applyFill="1" applyBorder="1" applyAlignment="1">
      <alignment horizontal="center" vertical="center" wrapText="1"/>
    </xf>
    <xf numFmtId="0" fontId="30" fillId="14" borderId="7" xfId="4" applyFont="1" applyFill="1" applyBorder="1" applyAlignment="1">
      <alignment horizontal="center" vertical="center" wrapText="1"/>
    </xf>
  </cellXfs>
  <cellStyles count="176">
    <cellStyle name="Comma" xfId="12" xr:uid="{96CFDBEF-E59F-4DBC-B556-7DD764415F83}"/>
    <cellStyle name="Comma [0]" xfId="13" xr:uid="{DFDF8DCA-20FF-4546-8578-1256CB00F629}"/>
    <cellStyle name="Comma [0] 2" xfId="91" xr:uid="{E93AC396-79CE-4813-84B3-4EF6C6D9FD0E}"/>
    <cellStyle name="Comma [0] 2 2" xfId="117" xr:uid="{1AFAEAAD-EC81-4769-B07E-7722B5E7B9AB}"/>
    <cellStyle name="Comma [0] 2 2 2" xfId="172" xr:uid="{1CD17379-5F12-4605-B1A2-7448B3236060}"/>
    <cellStyle name="Comma [0] 2 3" xfId="146" xr:uid="{AF36C519-4D93-43F8-8647-2B11EA7107F8}"/>
    <cellStyle name="Comma [0] 3" xfId="79" xr:uid="{F8BB430F-96FF-4AA0-AACC-88DA5EDE1467}"/>
    <cellStyle name="Comma [0] 3 2" xfId="134" xr:uid="{1F1B960A-BA25-463F-BA54-FE4EBEBEF29C}"/>
    <cellStyle name="Comma [0] 4" xfId="110" xr:uid="{F3E2DE1B-3978-4067-B062-48BFDE06D236}"/>
    <cellStyle name="Comma [0] 4 2" xfId="165" xr:uid="{DFE6ED3C-2FF2-49FC-A885-DCD0FB76B2AF}"/>
    <cellStyle name="Comma [0] 5" xfId="126" xr:uid="{74C08ABF-C437-4823-8351-22661DD1690E}"/>
    <cellStyle name="Comma 10" xfId="101" xr:uid="{BC733D04-6F38-4089-AC4B-4B9C8E1E7100}"/>
    <cellStyle name="Comma 10 2" xfId="156" xr:uid="{7D3900BE-ADE2-4089-AE5F-295E6B87D8FB}"/>
    <cellStyle name="Comma 11" xfId="102" xr:uid="{B134F174-6A5A-4C92-B5B3-E759ED29BF84}"/>
    <cellStyle name="Comma 11 2" xfId="157" xr:uid="{461D5BB8-0F4C-4542-AAD1-4A30050CF84D}"/>
    <cellStyle name="Comma 12" xfId="103" xr:uid="{EB2B83DA-493F-44AC-8C97-05D1E381DA12}"/>
    <cellStyle name="Comma 12 2" xfId="158" xr:uid="{E54975FC-C0B1-4EDA-8A26-B8AD04C544BF}"/>
    <cellStyle name="Comma 13" xfId="104" xr:uid="{CBA48CE3-7E3F-429B-835C-707DDBC4D53E}"/>
    <cellStyle name="Comma 13 2" xfId="159" xr:uid="{61D1250E-65D1-443E-ADE7-508AFDAA5F05}"/>
    <cellStyle name="Comma 14" xfId="109" xr:uid="{C90A4E20-E1CA-48F1-8645-27E5B22E4093}"/>
    <cellStyle name="Comma 14 2" xfId="164" xr:uid="{25C9EA59-7734-4BF0-AE13-92C9597E6BB2}"/>
    <cellStyle name="Comma 15" xfId="112" xr:uid="{79DD3154-9A78-4B58-9A13-C500BB62CD05}"/>
    <cellStyle name="Comma 15 2" xfId="167" xr:uid="{B07C418A-4279-4982-8765-91822C95B313}"/>
    <cellStyle name="Comma 16" xfId="106" xr:uid="{9E7264FC-1C00-42A7-91BB-83ABFD2438E8}"/>
    <cellStyle name="Comma 16 2" xfId="161" xr:uid="{E16A003A-7FBD-4705-B000-A8252367570B}"/>
    <cellStyle name="Comma 17" xfId="125" xr:uid="{B891B017-9B6B-407D-BC56-8E70B2977CBD}"/>
    <cellStyle name="Comma 18" xfId="128" xr:uid="{3AB62F9A-644E-458C-9F5D-187518C54370}"/>
    <cellStyle name="Comma 2" xfId="90" xr:uid="{5E15E319-D069-4C76-8CD1-467CF36D6BA6}"/>
    <cellStyle name="Comma 2 2" xfId="116" xr:uid="{5977725F-75B2-4B4E-B37D-05338BACBF7C}"/>
    <cellStyle name="Comma 2 2 2" xfId="171" xr:uid="{E3C78768-C288-4553-8909-F3E2679F7803}"/>
    <cellStyle name="Comma 2 3" xfId="145" xr:uid="{B5783715-E38C-440F-9F73-304A7601BF19}"/>
    <cellStyle name="Comma 3" xfId="93" xr:uid="{49A4A180-E075-4D21-8827-EA16B226B632}"/>
    <cellStyle name="Comma 3 2" xfId="119" xr:uid="{F0550182-D23E-4F56-8616-5433E9B6E212}"/>
    <cellStyle name="Comma 3 2 2" xfId="174" xr:uid="{7E985E89-0976-4FC8-8B55-318D13C0EC58}"/>
    <cellStyle name="Comma 3 3" xfId="148" xr:uid="{06877D35-E23F-4AC6-A76B-37D8D97CFFAA}"/>
    <cellStyle name="Comma 4" xfId="78" xr:uid="{5926EF7F-1B95-448F-9EC8-2E5D47B90BA6}"/>
    <cellStyle name="Comma 4 2" xfId="133" xr:uid="{47B8D2E1-47CF-44E4-810E-92D4144B2697}"/>
    <cellStyle name="Comma 5" xfId="82" xr:uid="{45088A3D-C2DD-4772-B222-E42AB4ECB585}"/>
    <cellStyle name="Comma 5 2" xfId="137" xr:uid="{85273DB2-62DB-4C14-AD67-796F68E25F84}"/>
    <cellStyle name="Comma 6" xfId="75" xr:uid="{B397AB58-EB10-4B81-9423-D0F776C79459}"/>
    <cellStyle name="Comma 6 2" xfId="130" xr:uid="{F9A0466C-1298-4726-AE90-372A25A55170}"/>
    <cellStyle name="Comma 7" xfId="98" xr:uid="{294A6DC4-707E-4FEA-B815-5CC36C064726}"/>
    <cellStyle name="Comma 7 2" xfId="153" xr:uid="{E0C9ED5E-1E2F-431A-AF76-234611F73851}"/>
    <cellStyle name="Comma 8" xfId="99" xr:uid="{03E90E54-E2A9-499B-A122-F63FF9EA634B}"/>
    <cellStyle name="Comma 8 2" xfId="154" xr:uid="{2563A2F8-D5FF-48FF-A7C9-3EA770688B77}"/>
    <cellStyle name="Comma 9" xfId="100" xr:uid="{68BA5E02-4FC0-4260-A55C-BE84DDA3F312}"/>
    <cellStyle name="Comma 9 2" xfId="155" xr:uid="{95855995-8CEC-4867-982F-5D4D61048E24}"/>
    <cellStyle name="Currency" xfId="10" xr:uid="{8A54DB9A-0743-4964-ADB0-41A3F48A8FF6}"/>
    <cellStyle name="Currency [0]" xfId="11" xr:uid="{6B6CEA56-B553-46BA-9041-AD9BC0C8D778}"/>
    <cellStyle name="Currency [0] 2" xfId="89" xr:uid="{E22E8E6B-45FD-4B94-B24D-B688E3CC15D7}"/>
    <cellStyle name="Currency [0] 2 2" xfId="115" xr:uid="{CE8BC758-E50E-4622-8184-44A2DD942E3C}"/>
    <cellStyle name="Currency [0] 2 2 2" xfId="170" xr:uid="{454CAF84-3680-40C7-AD4C-DB42C07163FE}"/>
    <cellStyle name="Currency [0] 2 3" xfId="144" xr:uid="{1ADCA991-025D-420B-A182-BDA257849556}"/>
    <cellStyle name="Currency [0] 3" xfId="77" xr:uid="{B256F7D1-A01D-4E09-A5C6-E19B25AC61FA}"/>
    <cellStyle name="Currency [0] 3 2" xfId="132" xr:uid="{2348F1CB-4169-493E-92B3-510A810B79E3}"/>
    <cellStyle name="Currency [0] 4" xfId="108" xr:uid="{206B5CD3-A4CF-48D8-AE5F-EBC8E76779F5}"/>
    <cellStyle name="Currency [0] 4 2" xfId="163" xr:uid="{8400D687-2A6F-4C0A-BDA6-90654CE235F1}"/>
    <cellStyle name="Currency [0] 5" xfId="124" xr:uid="{A079171C-DDC4-47FD-A9B8-B874E7B90D6C}"/>
    <cellStyle name="Currency 10" xfId="81" xr:uid="{A17FF581-D342-4E32-9E6E-3DD519580BCC}"/>
    <cellStyle name="Currency 10 2" xfId="136" xr:uid="{4A163AAF-9A62-496F-B3BE-40060EFAE34A}"/>
    <cellStyle name="Currency 11" xfId="83" xr:uid="{169969AE-2A2A-4594-B520-C526E17ABC7C}"/>
    <cellStyle name="Currency 11 2" xfId="138" xr:uid="{93C8AEB1-8380-4CDC-9EAD-EDE7FE556665}"/>
    <cellStyle name="Currency 12" xfId="86" xr:uid="{F73D13C1-6456-4507-A904-FB36D2E51FB1}"/>
    <cellStyle name="Currency 12 2" xfId="141" xr:uid="{4165162B-9C0C-47AE-899C-E55E248AE4E3}"/>
    <cellStyle name="Currency 13" xfId="84" xr:uid="{E2789887-1D20-48A5-B4CE-1D14E0D8E9A8}"/>
    <cellStyle name="Currency 13 2" xfId="139" xr:uid="{60E2D869-31AC-41FB-9F84-EE9F41DEA798}"/>
    <cellStyle name="Currency 14" xfId="107" xr:uid="{3B240F58-FE2D-463F-AD3C-9AE44050B9F7}"/>
    <cellStyle name="Currency 14 2" xfId="162" xr:uid="{1779097E-108A-4B16-98C0-CC97FA940A8C}"/>
    <cellStyle name="Currency 15" xfId="105" xr:uid="{F439E217-8368-4D7E-B56F-9C9172A65BB1}"/>
    <cellStyle name="Currency 15 2" xfId="160" xr:uid="{46C64FC9-27F3-4731-BD21-F185C77D3761}"/>
    <cellStyle name="Currency 16" xfId="120" xr:uid="{A7DEE0D8-320C-4CCA-8DAE-C68DF3366611}"/>
    <cellStyle name="Currency 16 2" xfId="175" xr:uid="{8A8C34B5-F84C-4511-A0E8-726558D3D487}"/>
    <cellStyle name="Currency 17" xfId="123" xr:uid="{27ADA9EB-5070-47A4-8D14-2737E39962EB}"/>
    <cellStyle name="Currency 18" xfId="122" xr:uid="{F862C844-20CC-42A0-9321-5781237AAE09}"/>
    <cellStyle name="Currency 2" xfId="88" xr:uid="{80CA619A-956B-433B-A355-0C8E620C2F77}"/>
    <cellStyle name="Currency 2 2" xfId="114" xr:uid="{C1AF7121-0352-40B3-95CB-C4C58CDEC44C}"/>
    <cellStyle name="Currency 2 2 2" xfId="169" xr:uid="{13691772-BA1F-4350-8D2A-2CCC4F6B8411}"/>
    <cellStyle name="Currency 2 3" xfId="143" xr:uid="{80808833-A92E-4EA7-B516-026B6681F053}"/>
    <cellStyle name="Currency 3" xfId="87" xr:uid="{AD611784-37AA-45E8-96CD-054CB5198B1E}"/>
    <cellStyle name="Currency 3 2" xfId="113" xr:uid="{4A15EA28-6AE5-4504-8E32-A15EB356D8AE}"/>
    <cellStyle name="Currency 3 2 2" xfId="168" xr:uid="{3B80BA2B-CC1B-4392-B22D-EE6499707A76}"/>
    <cellStyle name="Currency 3 3" xfId="142" xr:uid="{054EA9D6-E8CF-4CD7-95E6-60C5972E4004}"/>
    <cellStyle name="Currency 4" xfId="76" xr:uid="{658A1281-80A8-4AE7-9BB3-1BB8D93C8971}"/>
    <cellStyle name="Currency 4 2" xfId="131" xr:uid="{96ED27FA-FF01-4B02-9C36-F22F3BD4357C}"/>
    <cellStyle name="Currency 5" xfId="85" xr:uid="{BDD4A6E8-2DE3-48BA-9081-16C9366284AA}"/>
    <cellStyle name="Currency 5 2" xfId="140" xr:uid="{9D467C6F-2B06-4F9F-A57A-526CEABA0358}"/>
    <cellStyle name="Currency 6" xfId="94" xr:uid="{C6F9A440-6EB3-4A09-9241-76E86E7B9401}"/>
    <cellStyle name="Currency 6 2" xfId="149" xr:uid="{AB3645CE-703D-4DD5-8FC7-2BE582995087}"/>
    <cellStyle name="Currency 7" xfId="95" xr:uid="{07B12324-81BF-4AD5-BFCC-4A5307F289AD}"/>
    <cellStyle name="Currency 7 2" xfId="150" xr:uid="{60EAD52E-CF7C-42DB-AE59-A17E10E03741}"/>
    <cellStyle name="Currency 8" xfId="96" xr:uid="{F8D46000-C72D-4153-B4BA-B5335B743E97}"/>
    <cellStyle name="Currency 8 2" xfId="151" xr:uid="{28C43BA6-C0CC-4E5C-A387-25569D320EA7}"/>
    <cellStyle name="Currency 9" xfId="97" xr:uid="{16DA53B0-4F6C-4EF6-A181-6229FD158184}"/>
    <cellStyle name="Currency 9 2" xfId="152" xr:uid="{401140C7-2BD5-491C-A926-E7257F84A565}"/>
    <cellStyle name="Normal" xfId="14" xr:uid="{59093E32-4FEB-43A1-A1FD-995EEFA8A05C}"/>
    <cellStyle name="Percent" xfId="9" xr:uid="{431C433C-47E3-4752-AE67-3F491D024382}"/>
    <cellStyle name="Procent 2" xfId="16" xr:uid="{B1C64732-4C6F-4A38-999A-9CB60CB6C6B1}"/>
    <cellStyle name="S1" xfId="18" xr:uid="{879C536E-1F21-42AB-84CA-442BD92067C4}"/>
    <cellStyle name="S10" xfId="34" xr:uid="{2342AC31-4987-49AB-857D-A81C4F742A7A}"/>
    <cellStyle name="S10 2" xfId="56" xr:uid="{7BACAB73-84F2-4CA0-9225-9D117F072981}"/>
    <cellStyle name="S11" xfId="35" xr:uid="{4849A3D0-2772-44A1-816E-49B285B314C7}"/>
    <cellStyle name="S11 2" xfId="57" xr:uid="{C14BFD25-856D-42DB-92F6-A4C4EBAC0FEE}"/>
    <cellStyle name="S12" xfId="36" xr:uid="{225AF7C3-6128-4533-B5C2-5DBE5250A914}"/>
    <cellStyle name="S12 2" xfId="58" xr:uid="{AD88A43A-05F7-466E-9037-E1402425172D}"/>
    <cellStyle name="S13" xfId="37" xr:uid="{9F26F8A3-9FB2-46EC-B14D-957227DBB768}"/>
    <cellStyle name="S13 2" xfId="59" xr:uid="{6767240F-C3ED-409A-957A-FBA6B493CE99}"/>
    <cellStyle name="S14" xfId="38" xr:uid="{D86E3928-F1A6-4381-AC5E-54FA977AC570}"/>
    <cellStyle name="S14 2" xfId="60" xr:uid="{C68CE81F-B44C-4BB4-9882-1301885E67D4}"/>
    <cellStyle name="S15" xfId="32" xr:uid="{07CC5308-DD14-49AC-9DE5-C14C1FB06DE8}"/>
    <cellStyle name="S16" xfId="61" xr:uid="{F5CF64C1-04BF-4CC1-A9F5-AFB42F342FB2}"/>
    <cellStyle name="S17" xfId="40" xr:uid="{116D1C35-500D-4954-98B8-F01A01374CBF}"/>
    <cellStyle name="S17 2" xfId="62" xr:uid="{1831B38F-D5A5-44BD-9D69-F47DBDB96751}"/>
    <cellStyle name="S18" xfId="39" xr:uid="{99AC906B-F556-4CD4-AE17-B2760E6DCE31}"/>
    <cellStyle name="S18 2" xfId="64" xr:uid="{10DB4B4E-F1D7-4170-81F8-428E5E5F7376}"/>
    <cellStyle name="S19" xfId="41" xr:uid="{79074D53-8970-4045-9DDD-46D1EA3F703B}"/>
    <cellStyle name="S19 2" xfId="63" xr:uid="{73EA7ED1-0550-41F1-ACE0-07F5F06A4B72}"/>
    <cellStyle name="S2" xfId="20" xr:uid="{1DCACA1E-43C8-4226-84FB-1067C2237FAB}"/>
    <cellStyle name="S20" xfId="65" xr:uid="{B23E0232-5DA9-4E02-AAA9-CD7E921F5BAA}"/>
    <cellStyle name="S21" xfId="46" xr:uid="{0376A406-830B-4A27-ADC4-D236B3BE7BB6}"/>
    <cellStyle name="S22" xfId="47" xr:uid="{65E76C55-CB9D-47CA-862B-FA09C7F35F72}"/>
    <cellStyle name="S22 2" xfId="68" xr:uid="{1D95E389-6B12-40A2-BE9B-295E82B16B3A}"/>
    <cellStyle name="S23" xfId="48" xr:uid="{2405CE59-9271-4848-9C79-DAF211A0B865}"/>
    <cellStyle name="S23 2" xfId="69" xr:uid="{1CC03075-4459-4E3C-A908-FD1C0EF4F278}"/>
    <cellStyle name="S23 3" xfId="73" xr:uid="{4E2F6FC9-A07A-47F4-9155-2CB95BC7C54E}"/>
    <cellStyle name="S24" xfId="49" xr:uid="{6F849A44-7CA5-4A88-90E8-EF8214D9506C}"/>
    <cellStyle name="S24 2" xfId="70" xr:uid="{B18FBFE9-ECA6-4D87-B625-0653C9798D0F}"/>
    <cellStyle name="S25" xfId="50" xr:uid="{CC06677C-5C5A-4BE5-BFD7-D2A6622FD378}"/>
    <cellStyle name="S25 2" xfId="71" xr:uid="{62AB71CD-6967-4F30-85E0-44E44264BCE8}"/>
    <cellStyle name="S25 3" xfId="74" xr:uid="{E20B7BB4-7E3E-49A0-8761-961FA7697CB5}"/>
    <cellStyle name="S26" xfId="26" xr:uid="{EDE6EA32-3F17-4AC9-A4FB-44940507707E}"/>
    <cellStyle name="S26 2" xfId="72" xr:uid="{E8D9BABF-EA8F-4CEA-877B-44B633E027B2}"/>
    <cellStyle name="S27" xfId="27" xr:uid="{AF34745A-CF70-4167-AF6D-E398FB1179AE}"/>
    <cellStyle name="S27 2" xfId="52" xr:uid="{617B6CB5-D479-46F0-B1E6-4A1E4ECDADCC}"/>
    <cellStyle name="S28" xfId="28" xr:uid="{C11BC759-364D-456E-AB4D-86B6602BBA73}"/>
    <cellStyle name="S29" xfId="29" xr:uid="{83C2CCE9-9FBC-49F9-865A-CF67330E1148}"/>
    <cellStyle name="S29 2" xfId="53" xr:uid="{8A816DBC-0C66-4B10-94ED-940378D96318}"/>
    <cellStyle name="S3" xfId="19" xr:uid="{40707DCE-270F-47E1-A5FF-CE1B8EBEA245}"/>
    <cellStyle name="S30" xfId="30" xr:uid="{C48ADB7D-F9E6-4FBC-896A-31860A649A2B}"/>
    <cellStyle name="S31" xfId="31" xr:uid="{B934C390-DBDA-4D28-846D-0BBAE860AFEA}"/>
    <cellStyle name="S32" xfId="42" xr:uid="{5673C3A8-E4EF-4F35-B319-F37349510F42}"/>
    <cellStyle name="S32 2" xfId="54" xr:uid="{DD0BC6A2-097B-47A1-A1F9-C2C83894293E}"/>
    <cellStyle name="S33" xfId="43" xr:uid="{B4BCA4A4-4E8B-4100-BCDE-DDDA258E42D9}"/>
    <cellStyle name="S34" xfId="44" xr:uid="{8AEC86B1-5E47-433C-A9AA-C3A421F3A7DB}"/>
    <cellStyle name="S34 2" xfId="66" xr:uid="{5D76AE8A-93EF-45ED-96C5-07F6D1C4CFE3}"/>
    <cellStyle name="S35" xfId="45" xr:uid="{365D150D-CECF-4A6E-8006-04C917CEEDB6}"/>
    <cellStyle name="S36" xfId="21" xr:uid="{BCCA63FA-B24A-4782-A84D-0879D6E1AD70}"/>
    <cellStyle name="S36 2" xfId="67" xr:uid="{E1886DB9-7F02-40B3-87AF-8399979B8742}"/>
    <cellStyle name="S37" xfId="51" xr:uid="{892AFC92-01C6-4CDC-963C-B046D7984A29}"/>
    <cellStyle name="S4" xfId="22" xr:uid="{FA2A5629-5C28-4767-B2E3-D66764292CA1}"/>
    <cellStyle name="S5" xfId="23" xr:uid="{49DE260D-49B0-4A11-BC70-BFB18174FBCB}"/>
    <cellStyle name="S6" xfId="24" xr:uid="{EEAD7A19-FAC7-45F6-B7AF-245EABBDDB7E}"/>
    <cellStyle name="S7" xfId="25" xr:uid="{D51378CE-7AB4-4BF6-B0F1-C089E8AE1B37}"/>
    <cellStyle name="S9" xfId="33" xr:uid="{7D31E948-E70F-4234-9365-4AA055B37B4B}"/>
    <cellStyle name="S9 2" xfId="55" xr:uid="{0DA2AF31-856A-47F4-93F4-C491EEDE2377}"/>
    <cellStyle name="Standaard" xfId="0" builtinId="0"/>
    <cellStyle name="Standaard 2" xfId="2" xr:uid="{E6AFD984-B36D-45A1-A730-8AB51FA74DF1}"/>
    <cellStyle name="Standaard 2 2" xfId="5" xr:uid="{DADBED68-091A-4972-872F-7E6DD53BDB52}"/>
    <cellStyle name="Standaard 2 3" xfId="17" xr:uid="{00A60A96-085F-4317-90DD-6971CFF1ACB6}"/>
    <cellStyle name="Standaard 3" xfId="4" xr:uid="{C1492BAC-0E6F-4620-8ADF-7EF00C9ED568}"/>
    <cellStyle name="Standaard 3 2" xfId="8" xr:uid="{A183DF1B-308F-44EF-9777-BC0507AD0FC6}"/>
    <cellStyle name="Standaard 4" xfId="1" xr:uid="{BD25D5D8-5F28-4C37-B2C5-E9A5E821C43B}"/>
    <cellStyle name="Standaard 4 2" xfId="129" xr:uid="{FF2878F1-D815-4994-A1DA-CA63827C5DBE}"/>
    <cellStyle name="Valuta" xfId="7" builtinId="4"/>
    <cellStyle name="Valuta 2" xfId="3" xr:uid="{CE842594-F15E-47B3-86DC-9693F3A82030}"/>
    <cellStyle name="Valuta 2 2" xfId="92" xr:uid="{E9D3FDEC-E226-403D-8B3A-BB7354887047}"/>
    <cellStyle name="Valuta 2 2 2" xfId="118" xr:uid="{C2BBCA6E-3771-451B-B742-43735D89FC49}"/>
    <cellStyle name="Valuta 2 2 2 2" xfId="173" xr:uid="{7981F3C6-1309-44A8-9F06-8E5603704112}"/>
    <cellStyle name="Valuta 2 2 3" xfId="147" xr:uid="{7152A18B-7563-4D29-9ED4-513015284D2C}"/>
    <cellStyle name="Valuta 2 3" xfId="80" xr:uid="{D581F01B-C8FD-4B71-8C15-DDDBAB14E6FE}"/>
    <cellStyle name="Valuta 2 3 2" xfId="135" xr:uid="{F17B11DC-9412-4430-B1E1-48ED23DED5B6}"/>
    <cellStyle name="Valuta 2 4" xfId="111" xr:uid="{A320401C-1B48-4250-B9C8-FC6D0C7375F3}"/>
    <cellStyle name="Valuta 2 4 2" xfId="166" xr:uid="{271FC7BA-14CA-4901-859D-E2946C10F3BE}"/>
    <cellStyle name="Valuta 2 5" xfId="127" xr:uid="{8E5A1DD9-53A0-4F8E-80C7-0FA623D10849}"/>
    <cellStyle name="Valuta 2 6" xfId="15" xr:uid="{6E45B950-7FC2-4A0C-9218-EEF12D591C97}"/>
    <cellStyle name="Valuta 3" xfId="6" xr:uid="{23F1C989-9124-4045-932B-90BF15F796E6}"/>
    <cellStyle name="Valuta 4" xfId="121" xr:uid="{6CB56188-7D6B-464A-901A-B087F2DE2D12}"/>
  </cellStyles>
  <dxfs count="0"/>
  <tableStyles count="0" defaultTableStyle="TableStyleMedium2" defaultPivotStyle="PivotStyleLight16"/>
  <colors>
    <mruColors>
      <color rgb="FFBAB798"/>
      <color rgb="FF053D63"/>
      <color rgb="FF919DAD"/>
      <color rgb="FFF2ECEA"/>
      <color rgb="FFE8DB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3B16F-D441-4F42-B943-D50CC4AE62A2}">
  <dimension ref="A1:K352"/>
  <sheetViews>
    <sheetView showGridLines="0" tabSelected="1" view="pageBreakPreview" zoomScaleNormal="70" zoomScaleSheetLayoutView="100" workbookViewId="0">
      <selection sqref="A1:B1"/>
    </sheetView>
  </sheetViews>
  <sheetFormatPr defaultColWidth="8.81640625" defaultRowHeight="14.5" x14ac:dyDescent="0.35"/>
  <cols>
    <col min="1" max="1" width="15.08984375" style="3" customWidth="1"/>
    <col min="2" max="2" width="117.26953125" style="1" bestFit="1" customWidth="1"/>
    <col min="3" max="3" width="9" style="1" bestFit="1" customWidth="1"/>
    <col min="4" max="4" width="15.26953125" style="1" bestFit="1" customWidth="1"/>
    <col min="5" max="5" width="11.26953125" style="1" bestFit="1" customWidth="1"/>
    <col min="6" max="6" width="16.26953125" style="1" bestFit="1" customWidth="1"/>
    <col min="7" max="16384" width="8.81640625" style="1"/>
  </cols>
  <sheetData>
    <row r="1" spans="1:11" ht="150" customHeight="1" x14ac:dyDescent="0.3">
      <c r="A1" s="223" t="s">
        <v>0</v>
      </c>
      <c r="B1" s="224"/>
      <c r="C1" s="237" t="s">
        <v>343</v>
      </c>
      <c r="D1" s="238"/>
      <c r="E1" s="238"/>
      <c r="F1" s="238"/>
      <c r="G1" s="1" t="s">
        <v>342</v>
      </c>
    </row>
    <row r="2" spans="1:11" ht="1" customHeight="1" x14ac:dyDescent="0.3">
      <c r="A2" s="13"/>
      <c r="B2" s="14"/>
      <c r="C2" s="15"/>
      <c r="D2" s="15"/>
      <c r="E2" s="15"/>
      <c r="F2" s="16"/>
    </row>
    <row r="3" spans="1:11" ht="30" customHeight="1" x14ac:dyDescent="0.35">
      <c r="A3" s="29" t="s">
        <v>1</v>
      </c>
      <c r="B3" s="30" t="s">
        <v>2</v>
      </c>
      <c r="C3" s="31" t="s">
        <v>3</v>
      </c>
      <c r="D3" s="31" t="s">
        <v>4</v>
      </c>
      <c r="E3" s="32" t="s">
        <v>5</v>
      </c>
      <c r="F3" s="33" t="s">
        <v>6</v>
      </c>
    </row>
    <row r="4" spans="1:11" s="2" customFormat="1" ht="15" customHeight="1" x14ac:dyDescent="0.35">
      <c r="A4" s="129">
        <v>1</v>
      </c>
      <c r="B4" s="130" t="s">
        <v>7</v>
      </c>
      <c r="C4" s="131"/>
      <c r="D4" s="131"/>
      <c r="E4" s="131"/>
      <c r="F4" s="132"/>
    </row>
    <row r="5" spans="1:11" ht="15" customHeight="1" x14ac:dyDescent="0.35">
      <c r="A5" s="69" t="s">
        <v>8</v>
      </c>
      <c r="B5" s="34" t="s">
        <v>9</v>
      </c>
      <c r="C5" s="70" t="s">
        <v>10</v>
      </c>
      <c r="D5" s="71">
        <f>'1.1 Vaste kosten 2025'!F31</f>
        <v>0</v>
      </c>
      <c r="E5" s="72">
        <v>1</v>
      </c>
      <c r="F5" s="73">
        <f>D5*E5</f>
        <v>0</v>
      </c>
    </row>
    <row r="6" spans="1:11" ht="15" customHeight="1" x14ac:dyDescent="0.35">
      <c r="A6" s="69" t="s">
        <v>11</v>
      </c>
      <c r="B6" s="34" t="s">
        <v>12</v>
      </c>
      <c r="C6" s="70" t="s">
        <v>10</v>
      </c>
      <c r="D6" s="71">
        <f>'1.1 Vaste kosten 2026'!F31</f>
        <v>0</v>
      </c>
      <c r="E6" s="72">
        <v>1</v>
      </c>
      <c r="F6" s="73">
        <f t="shared" ref="F6:F8" si="0">D6*E6</f>
        <v>0</v>
      </c>
    </row>
    <row r="7" spans="1:11" ht="15" customHeight="1" x14ac:dyDescent="0.35">
      <c r="A7" s="69" t="s">
        <v>13</v>
      </c>
      <c r="B7" s="34" t="s">
        <v>14</v>
      </c>
      <c r="C7" s="70" t="s">
        <v>10</v>
      </c>
      <c r="D7" s="71">
        <f>'1.1 Vaste kosten 2027'!F31</f>
        <v>0</v>
      </c>
      <c r="E7" s="72">
        <v>1</v>
      </c>
      <c r="F7" s="73">
        <f t="shared" si="0"/>
        <v>0</v>
      </c>
    </row>
    <row r="8" spans="1:11" ht="15" customHeight="1" x14ac:dyDescent="0.35">
      <c r="A8" s="69" t="s">
        <v>15</v>
      </c>
      <c r="B8" s="34" t="s">
        <v>16</v>
      </c>
      <c r="C8" s="70" t="s">
        <v>10</v>
      </c>
      <c r="D8" s="71">
        <f>'1.1 Vaste kosten 2028'!F31</f>
        <v>0</v>
      </c>
      <c r="E8" s="72">
        <v>1</v>
      </c>
      <c r="F8" s="73">
        <f t="shared" si="0"/>
        <v>0</v>
      </c>
    </row>
    <row r="9" spans="1:11" ht="15" customHeight="1" thickBot="1" x14ac:dyDescent="0.4">
      <c r="A9" s="74" t="s">
        <v>17</v>
      </c>
      <c r="B9" s="75" t="s">
        <v>18</v>
      </c>
      <c r="C9" s="76" t="s">
        <v>10</v>
      </c>
      <c r="D9" s="71">
        <f>'1.1 Vaste kosten 2029'!F31</f>
        <v>0</v>
      </c>
      <c r="E9" s="77">
        <v>1</v>
      </c>
      <c r="F9" s="78">
        <f>D9*E9</f>
        <v>0</v>
      </c>
    </row>
    <row r="10" spans="1:11" ht="30" customHeight="1" thickBot="1" x14ac:dyDescent="0.4">
      <c r="A10" s="133"/>
      <c r="B10" s="134" t="s">
        <v>19</v>
      </c>
      <c r="C10" s="135"/>
      <c r="D10" s="136"/>
      <c r="E10" s="137"/>
      <c r="F10" s="138">
        <f>SUM(F5:F9)</f>
        <v>0</v>
      </c>
    </row>
    <row r="11" spans="1:11" ht="15" customHeight="1" x14ac:dyDescent="0.35">
      <c r="A11" s="139"/>
      <c r="B11" s="140" t="s">
        <v>20</v>
      </c>
      <c r="C11" s="141"/>
      <c r="D11" s="142"/>
      <c r="E11" s="143"/>
      <c r="F11" s="144"/>
    </row>
    <row r="12" spans="1:11" ht="15" customHeight="1" thickBot="1" x14ac:dyDescent="0.4">
      <c r="A12" s="145" t="s">
        <v>21</v>
      </c>
      <c r="B12" s="146" t="s">
        <v>22</v>
      </c>
      <c r="C12" s="147"/>
      <c r="D12" s="148"/>
      <c r="E12" s="149"/>
      <c r="F12" s="150"/>
      <c r="K12" s="17"/>
    </row>
    <row r="13" spans="1:11" ht="15" customHeight="1" x14ac:dyDescent="0.35">
      <c r="A13" s="79" t="s">
        <v>23</v>
      </c>
      <c r="B13" s="80" t="s">
        <v>338</v>
      </c>
      <c r="C13" s="81" t="s">
        <v>24</v>
      </c>
      <c r="D13" s="82">
        <v>900</v>
      </c>
      <c r="E13" s="9">
        <v>0</v>
      </c>
      <c r="F13" s="73">
        <f t="shared" ref="F13" si="1">D13*E13</f>
        <v>0</v>
      </c>
    </row>
    <row r="14" spans="1:11" ht="15" customHeight="1" thickBot="1" x14ac:dyDescent="0.4">
      <c r="A14" s="79" t="s">
        <v>25</v>
      </c>
      <c r="B14" s="80" t="s">
        <v>339</v>
      </c>
      <c r="C14" s="81" t="s">
        <v>24</v>
      </c>
      <c r="D14" s="82">
        <v>600</v>
      </c>
      <c r="E14" s="9">
        <v>0</v>
      </c>
      <c r="F14" s="73">
        <f>D14*E14</f>
        <v>0</v>
      </c>
    </row>
    <row r="15" spans="1:11" ht="15" customHeight="1" x14ac:dyDescent="0.35">
      <c r="A15" s="151"/>
      <c r="B15" s="228" t="s">
        <v>26</v>
      </c>
      <c r="C15" s="152"/>
      <c r="D15" s="153"/>
      <c r="E15" s="154"/>
      <c r="F15" s="155"/>
    </row>
    <row r="16" spans="1:11" ht="15" customHeight="1" thickBot="1" x14ac:dyDescent="0.4">
      <c r="A16" s="145" t="s">
        <v>27</v>
      </c>
      <c r="B16" s="229"/>
      <c r="C16" s="156"/>
      <c r="D16" s="157"/>
      <c r="E16" s="158"/>
      <c r="F16" s="159"/>
    </row>
    <row r="17" spans="1:8" ht="15" customHeight="1" x14ac:dyDescent="0.35">
      <c r="A17" s="83" t="s">
        <v>28</v>
      </c>
      <c r="B17" s="84" t="s">
        <v>29</v>
      </c>
      <c r="C17" s="85" t="s">
        <v>30</v>
      </c>
      <c r="D17" s="86">
        <f>(18+16)*5</f>
        <v>170</v>
      </c>
      <c r="E17" s="208">
        <v>0</v>
      </c>
      <c r="F17" s="73">
        <f>D17*E17</f>
        <v>0</v>
      </c>
    </row>
    <row r="18" spans="1:8" ht="15" customHeight="1" x14ac:dyDescent="0.35">
      <c r="A18" s="79" t="s">
        <v>31</v>
      </c>
      <c r="B18" s="84" t="s">
        <v>32</v>
      </c>
      <c r="C18" s="81" t="s">
        <v>33</v>
      </c>
      <c r="D18" s="82">
        <f>5*5</f>
        <v>25</v>
      </c>
      <c r="E18" s="9">
        <v>0</v>
      </c>
      <c r="F18" s="73">
        <f t="shared" ref="F18:F19" si="2">D18*E18</f>
        <v>0</v>
      </c>
      <c r="H18" s="4"/>
    </row>
    <row r="19" spans="1:8" ht="15" customHeight="1" x14ac:dyDescent="0.4">
      <c r="A19" s="79" t="s">
        <v>34</v>
      </c>
      <c r="B19" s="80" t="s">
        <v>35</v>
      </c>
      <c r="C19" s="81" t="s">
        <v>36</v>
      </c>
      <c r="D19" s="82">
        <f>100*5</f>
        <v>500</v>
      </c>
      <c r="E19" s="9">
        <v>0</v>
      </c>
      <c r="F19" s="73">
        <f t="shared" si="2"/>
        <v>0</v>
      </c>
      <c r="H19" s="5"/>
    </row>
    <row r="20" spans="1:8" ht="15" customHeight="1" x14ac:dyDescent="0.4">
      <c r="A20" s="151"/>
      <c r="B20" s="228" t="s">
        <v>319</v>
      </c>
      <c r="C20" s="152"/>
      <c r="D20" s="153"/>
      <c r="E20" s="154"/>
      <c r="F20" s="155"/>
      <c r="H20" s="5"/>
    </row>
    <row r="21" spans="1:8" ht="15" customHeight="1" thickBot="1" x14ac:dyDescent="0.4">
      <c r="A21" s="145" t="s">
        <v>37</v>
      </c>
      <c r="B21" s="229"/>
      <c r="C21" s="160"/>
      <c r="D21" s="157"/>
      <c r="E21" s="158"/>
      <c r="F21" s="159"/>
    </row>
    <row r="22" spans="1:8" ht="15" customHeight="1" x14ac:dyDescent="0.35">
      <c r="A22" s="83" t="s">
        <v>38</v>
      </c>
      <c r="B22" s="84" t="s">
        <v>39</v>
      </c>
      <c r="C22" s="85" t="s">
        <v>40</v>
      </c>
      <c r="D22" s="86">
        <f>1500*5</f>
        <v>7500</v>
      </c>
      <c r="E22" s="208">
        <v>0</v>
      </c>
      <c r="F22" s="73">
        <f>D22*E22</f>
        <v>0</v>
      </c>
    </row>
    <row r="23" spans="1:8" ht="15" customHeight="1" x14ac:dyDescent="0.35">
      <c r="A23" s="79" t="s">
        <v>41</v>
      </c>
      <c r="B23" s="80" t="s">
        <v>42</v>
      </c>
      <c r="C23" s="81" t="s">
        <v>40</v>
      </c>
      <c r="D23" s="82">
        <v>7500</v>
      </c>
      <c r="E23" s="9">
        <v>0</v>
      </c>
      <c r="F23" s="73">
        <f t="shared" ref="F23:F41" si="3">D23*E23</f>
        <v>0</v>
      </c>
    </row>
    <row r="24" spans="1:8" ht="15" customHeight="1" x14ac:dyDescent="0.35">
      <c r="A24" s="79" t="s">
        <v>43</v>
      </c>
      <c r="B24" s="80" t="s">
        <v>44</v>
      </c>
      <c r="C24" s="81" t="s">
        <v>40</v>
      </c>
      <c r="D24" s="82">
        <v>7500</v>
      </c>
      <c r="E24" s="9">
        <v>0</v>
      </c>
      <c r="F24" s="73">
        <f t="shared" si="3"/>
        <v>0</v>
      </c>
    </row>
    <row r="25" spans="1:8" ht="15" customHeight="1" x14ac:dyDescent="0.35">
      <c r="A25" s="79" t="s">
        <v>45</v>
      </c>
      <c r="B25" s="80" t="s">
        <v>46</v>
      </c>
      <c r="C25" s="81" t="s">
        <v>40</v>
      </c>
      <c r="D25" s="82">
        <v>5000</v>
      </c>
      <c r="E25" s="9">
        <v>0</v>
      </c>
      <c r="F25" s="73">
        <f t="shared" si="3"/>
        <v>0</v>
      </c>
    </row>
    <row r="26" spans="1:8" ht="15" customHeight="1" x14ac:dyDescent="0.35">
      <c r="A26" s="79" t="s">
        <v>47</v>
      </c>
      <c r="B26" s="80" t="s">
        <v>48</v>
      </c>
      <c r="C26" s="81" t="s">
        <v>40</v>
      </c>
      <c r="D26" s="82">
        <v>2500</v>
      </c>
      <c r="E26" s="9">
        <v>0</v>
      </c>
      <c r="F26" s="73">
        <f t="shared" si="3"/>
        <v>0</v>
      </c>
    </row>
    <row r="27" spans="1:8" ht="15" customHeight="1" x14ac:dyDescent="0.35">
      <c r="A27" s="79" t="s">
        <v>49</v>
      </c>
      <c r="B27" s="87" t="s">
        <v>50</v>
      </c>
      <c r="C27" s="81" t="s">
        <v>40</v>
      </c>
      <c r="D27" s="82">
        <v>2500</v>
      </c>
      <c r="E27" s="9">
        <v>0</v>
      </c>
      <c r="F27" s="73">
        <f t="shared" si="3"/>
        <v>0</v>
      </c>
    </row>
    <row r="28" spans="1:8" ht="15" customHeight="1" x14ac:dyDescent="0.35">
      <c r="A28" s="79" t="s">
        <v>51</v>
      </c>
      <c r="B28" s="80" t="s">
        <v>52</v>
      </c>
      <c r="C28" s="81" t="s">
        <v>40</v>
      </c>
      <c r="D28" s="82">
        <v>250</v>
      </c>
      <c r="E28" s="208">
        <v>0</v>
      </c>
      <c r="F28" s="73">
        <f t="shared" si="3"/>
        <v>0</v>
      </c>
    </row>
    <row r="29" spans="1:8" ht="15" customHeight="1" x14ac:dyDescent="0.35">
      <c r="A29" s="79" t="s">
        <v>53</v>
      </c>
      <c r="B29" s="80" t="s">
        <v>54</v>
      </c>
      <c r="C29" s="81" t="s">
        <v>40</v>
      </c>
      <c r="D29" s="82">
        <v>250</v>
      </c>
      <c r="E29" s="9">
        <v>0</v>
      </c>
      <c r="F29" s="73">
        <f t="shared" si="3"/>
        <v>0</v>
      </c>
    </row>
    <row r="30" spans="1:8" ht="15" customHeight="1" x14ac:dyDescent="0.35">
      <c r="A30" s="79" t="s">
        <v>55</v>
      </c>
      <c r="B30" s="80" t="s">
        <v>56</v>
      </c>
      <c r="C30" s="81" t="s">
        <v>40</v>
      </c>
      <c r="D30" s="82">
        <v>250</v>
      </c>
      <c r="E30" s="9">
        <v>0</v>
      </c>
      <c r="F30" s="73">
        <f t="shared" si="3"/>
        <v>0</v>
      </c>
    </row>
    <row r="31" spans="1:8" ht="15" customHeight="1" x14ac:dyDescent="0.35">
      <c r="A31" s="79" t="s">
        <v>57</v>
      </c>
      <c r="B31" s="80" t="s">
        <v>58</v>
      </c>
      <c r="C31" s="81" t="s">
        <v>40</v>
      </c>
      <c r="D31" s="82">
        <v>500</v>
      </c>
      <c r="E31" s="208"/>
      <c r="F31" s="73">
        <f t="shared" si="3"/>
        <v>0</v>
      </c>
    </row>
    <row r="32" spans="1:8" ht="15" customHeight="1" x14ac:dyDescent="0.35">
      <c r="A32" s="79" t="s">
        <v>59</v>
      </c>
      <c r="B32" s="80" t="s">
        <v>60</v>
      </c>
      <c r="C32" s="81" t="s">
        <v>40</v>
      </c>
      <c r="D32" s="82">
        <v>1250</v>
      </c>
      <c r="E32" s="9">
        <v>0</v>
      </c>
      <c r="F32" s="73">
        <f t="shared" si="3"/>
        <v>0</v>
      </c>
    </row>
    <row r="33" spans="1:6" ht="15" customHeight="1" x14ac:dyDescent="0.35">
      <c r="A33" s="79" t="s">
        <v>61</v>
      </c>
      <c r="B33" s="80" t="s">
        <v>62</v>
      </c>
      <c r="C33" s="81" t="s">
        <v>40</v>
      </c>
      <c r="D33" s="82">
        <v>1250</v>
      </c>
      <c r="E33" s="9">
        <v>0</v>
      </c>
      <c r="F33" s="73">
        <f t="shared" si="3"/>
        <v>0</v>
      </c>
    </row>
    <row r="34" spans="1:6" ht="15" customHeight="1" x14ac:dyDescent="0.35">
      <c r="A34" s="79" t="s">
        <v>63</v>
      </c>
      <c r="B34" s="80" t="s">
        <v>64</v>
      </c>
      <c r="C34" s="81" t="s">
        <v>40</v>
      </c>
      <c r="D34" s="82">
        <v>500</v>
      </c>
      <c r="E34" s="9">
        <v>0</v>
      </c>
      <c r="F34" s="73">
        <f t="shared" si="3"/>
        <v>0</v>
      </c>
    </row>
    <row r="35" spans="1:6" ht="15" customHeight="1" x14ac:dyDescent="0.35">
      <c r="A35" s="79" t="s">
        <v>65</v>
      </c>
      <c r="B35" s="80" t="s">
        <v>66</v>
      </c>
      <c r="C35" s="81" t="s">
        <v>40</v>
      </c>
      <c r="D35" s="82">
        <v>500</v>
      </c>
      <c r="E35" s="9">
        <v>0</v>
      </c>
      <c r="F35" s="73">
        <f t="shared" si="3"/>
        <v>0</v>
      </c>
    </row>
    <row r="36" spans="1:6" ht="15" customHeight="1" x14ac:dyDescent="0.35">
      <c r="A36" s="79" t="s">
        <v>67</v>
      </c>
      <c r="B36" s="80" t="s">
        <v>68</v>
      </c>
      <c r="C36" s="81" t="s">
        <v>40</v>
      </c>
      <c r="D36" s="82">
        <v>7500</v>
      </c>
      <c r="E36" s="9">
        <v>0</v>
      </c>
      <c r="F36" s="73">
        <f t="shared" si="3"/>
        <v>0</v>
      </c>
    </row>
    <row r="37" spans="1:6" ht="15" customHeight="1" x14ac:dyDescent="0.35">
      <c r="A37" s="79" t="s">
        <v>69</v>
      </c>
      <c r="B37" s="80" t="s">
        <v>70</v>
      </c>
      <c r="C37" s="81" t="s">
        <v>40</v>
      </c>
      <c r="D37" s="82">
        <v>7500</v>
      </c>
      <c r="E37" s="9">
        <v>0</v>
      </c>
      <c r="F37" s="73">
        <f t="shared" si="3"/>
        <v>0</v>
      </c>
    </row>
    <row r="38" spans="1:6" ht="15" customHeight="1" x14ac:dyDescent="0.35">
      <c r="A38" s="79" t="s">
        <v>71</v>
      </c>
      <c r="B38" s="80" t="s">
        <v>72</v>
      </c>
      <c r="C38" s="81" t="s">
        <v>40</v>
      </c>
      <c r="D38" s="82">
        <v>5000</v>
      </c>
      <c r="E38" s="9">
        <v>0</v>
      </c>
      <c r="F38" s="73">
        <f t="shared" si="3"/>
        <v>0</v>
      </c>
    </row>
    <row r="39" spans="1:6" ht="15" customHeight="1" x14ac:dyDescent="0.35">
      <c r="A39" s="79" t="s">
        <v>73</v>
      </c>
      <c r="B39" s="80" t="s">
        <v>74</v>
      </c>
      <c r="C39" s="81" t="s">
        <v>40</v>
      </c>
      <c r="D39" s="82">
        <v>5000</v>
      </c>
      <c r="E39" s="9">
        <v>0</v>
      </c>
      <c r="F39" s="73">
        <f t="shared" si="3"/>
        <v>0</v>
      </c>
    </row>
    <row r="40" spans="1:6" ht="15" customHeight="1" x14ac:dyDescent="0.35">
      <c r="A40" s="79" t="s">
        <v>75</v>
      </c>
      <c r="B40" s="80" t="s">
        <v>76</v>
      </c>
      <c r="C40" s="81" t="s">
        <v>40</v>
      </c>
      <c r="D40" s="82">
        <v>500</v>
      </c>
      <c r="E40" s="9">
        <v>0</v>
      </c>
      <c r="F40" s="73">
        <f t="shared" si="3"/>
        <v>0</v>
      </c>
    </row>
    <row r="41" spans="1:6" ht="15" customHeight="1" thickBot="1" x14ac:dyDescent="0.4">
      <c r="A41" s="79" t="s">
        <v>77</v>
      </c>
      <c r="B41" s="88" t="s">
        <v>78</v>
      </c>
      <c r="C41" s="89" t="s">
        <v>40</v>
      </c>
      <c r="D41" s="90">
        <v>500</v>
      </c>
      <c r="E41" s="209">
        <v>0</v>
      </c>
      <c r="F41" s="78">
        <f t="shared" si="3"/>
        <v>0</v>
      </c>
    </row>
    <row r="42" spans="1:6" ht="30" customHeight="1" thickBot="1" x14ac:dyDescent="0.4">
      <c r="A42" s="161" t="s">
        <v>79</v>
      </c>
      <c r="B42" s="162" t="s">
        <v>80</v>
      </c>
      <c r="C42" s="163"/>
      <c r="D42" s="164"/>
      <c r="E42" s="165"/>
      <c r="F42" s="166"/>
    </row>
    <row r="43" spans="1:6" ht="15" customHeight="1" x14ac:dyDescent="0.35">
      <c r="A43" s="83" t="s">
        <v>81</v>
      </c>
      <c r="B43" s="84" t="s">
        <v>82</v>
      </c>
      <c r="C43" s="85" t="s">
        <v>24</v>
      </c>
      <c r="D43" s="86">
        <v>50</v>
      </c>
      <c r="E43" s="208">
        <v>0</v>
      </c>
      <c r="F43" s="91">
        <f>D43*E43</f>
        <v>0</v>
      </c>
    </row>
    <row r="44" spans="1:6" ht="15" customHeight="1" x14ac:dyDescent="0.35">
      <c r="A44" s="79" t="s">
        <v>83</v>
      </c>
      <c r="B44" s="87" t="s">
        <v>84</v>
      </c>
      <c r="C44" s="81" t="s">
        <v>24</v>
      </c>
      <c r="D44" s="82">
        <v>525</v>
      </c>
      <c r="E44" s="9">
        <v>0</v>
      </c>
      <c r="F44" s="73">
        <f t="shared" ref="F44:F62" si="4">D44*E44</f>
        <v>0</v>
      </c>
    </row>
    <row r="45" spans="1:6" ht="15" customHeight="1" x14ac:dyDescent="0.35">
      <c r="A45" s="79" t="s">
        <v>85</v>
      </c>
      <c r="B45" s="87" t="s">
        <v>86</v>
      </c>
      <c r="C45" s="92" t="s">
        <v>40</v>
      </c>
      <c r="D45" s="93">
        <v>15</v>
      </c>
      <c r="E45" s="9">
        <v>0</v>
      </c>
      <c r="F45" s="73">
        <f t="shared" si="4"/>
        <v>0</v>
      </c>
    </row>
    <row r="46" spans="1:6" ht="15" customHeight="1" x14ac:dyDescent="0.35">
      <c r="A46" s="79" t="s">
        <v>87</v>
      </c>
      <c r="B46" s="87" t="s">
        <v>88</v>
      </c>
      <c r="C46" s="92" t="s">
        <v>40</v>
      </c>
      <c r="D46" s="93">
        <v>350</v>
      </c>
      <c r="E46" s="9">
        <v>0</v>
      </c>
      <c r="F46" s="73">
        <f t="shared" si="4"/>
        <v>0</v>
      </c>
    </row>
    <row r="47" spans="1:6" ht="15" customHeight="1" x14ac:dyDescent="0.35">
      <c r="A47" s="79" t="s">
        <v>89</v>
      </c>
      <c r="B47" s="87" t="s">
        <v>324</v>
      </c>
      <c r="C47" s="92" t="s">
        <v>90</v>
      </c>
      <c r="D47" s="93">
        <v>25</v>
      </c>
      <c r="E47" s="9">
        <v>0</v>
      </c>
      <c r="F47" s="73">
        <f t="shared" si="4"/>
        <v>0</v>
      </c>
    </row>
    <row r="48" spans="1:6" ht="15" customHeight="1" x14ac:dyDescent="0.35">
      <c r="A48" s="79" t="s">
        <v>91</v>
      </c>
      <c r="B48" s="87" t="s">
        <v>325</v>
      </c>
      <c r="C48" s="92" t="s">
        <v>90</v>
      </c>
      <c r="D48" s="93">
        <v>15</v>
      </c>
      <c r="E48" s="9">
        <v>0</v>
      </c>
      <c r="F48" s="73">
        <f t="shared" si="4"/>
        <v>0</v>
      </c>
    </row>
    <row r="49" spans="1:7" ht="15" customHeight="1" x14ac:dyDescent="0.35">
      <c r="A49" s="79" t="s">
        <v>92</v>
      </c>
      <c r="B49" s="87" t="s">
        <v>326</v>
      </c>
      <c r="C49" s="81" t="s">
        <v>24</v>
      </c>
      <c r="D49" s="93">
        <v>100</v>
      </c>
      <c r="E49" s="9">
        <v>0</v>
      </c>
      <c r="F49" s="73">
        <f t="shared" si="4"/>
        <v>0</v>
      </c>
    </row>
    <row r="50" spans="1:7" ht="15" customHeight="1" x14ac:dyDescent="0.35">
      <c r="A50" s="79" t="s">
        <v>93</v>
      </c>
      <c r="B50" s="87" t="s">
        <v>327</v>
      </c>
      <c r="C50" s="81" t="s">
        <v>24</v>
      </c>
      <c r="D50" s="93">
        <v>60</v>
      </c>
      <c r="E50" s="9">
        <v>0</v>
      </c>
      <c r="F50" s="73">
        <f t="shared" si="4"/>
        <v>0</v>
      </c>
    </row>
    <row r="51" spans="1:7" ht="15" customHeight="1" x14ac:dyDescent="0.35">
      <c r="A51" s="79" t="s">
        <v>94</v>
      </c>
      <c r="B51" s="87" t="s">
        <v>328</v>
      </c>
      <c r="C51" s="81" t="s">
        <v>24</v>
      </c>
      <c r="D51" s="93">
        <v>25</v>
      </c>
      <c r="E51" s="9">
        <v>0</v>
      </c>
      <c r="F51" s="73">
        <f t="shared" si="4"/>
        <v>0</v>
      </c>
    </row>
    <row r="52" spans="1:7" ht="15" customHeight="1" x14ac:dyDescent="0.35">
      <c r="A52" s="79" t="s">
        <v>95</v>
      </c>
      <c r="B52" s="87" t="s">
        <v>329</v>
      </c>
      <c r="C52" s="81" t="s">
        <v>24</v>
      </c>
      <c r="D52" s="93">
        <v>25</v>
      </c>
      <c r="E52" s="9">
        <v>0</v>
      </c>
      <c r="F52" s="73">
        <f t="shared" si="4"/>
        <v>0</v>
      </c>
    </row>
    <row r="53" spans="1:7" ht="15" customHeight="1" x14ac:dyDescent="0.35">
      <c r="A53" s="79" t="s">
        <v>96</v>
      </c>
      <c r="B53" s="87" t="s">
        <v>330</v>
      </c>
      <c r="C53" s="81" t="s">
        <v>24</v>
      </c>
      <c r="D53" s="93">
        <v>25</v>
      </c>
      <c r="E53" s="9">
        <v>0</v>
      </c>
      <c r="F53" s="73">
        <f t="shared" ref="F53" si="5">D53*E53</f>
        <v>0</v>
      </c>
    </row>
    <row r="54" spans="1:7" ht="15" customHeight="1" x14ac:dyDescent="0.35">
      <c r="A54" s="79" t="s">
        <v>97</v>
      </c>
      <c r="B54" s="80" t="s">
        <v>331</v>
      </c>
      <c r="C54" s="81" t="s">
        <v>24</v>
      </c>
      <c r="D54" s="93">
        <v>100</v>
      </c>
      <c r="E54" s="9">
        <v>0</v>
      </c>
      <c r="F54" s="73">
        <f t="shared" si="4"/>
        <v>0</v>
      </c>
    </row>
    <row r="55" spans="1:7" ht="15" customHeight="1" x14ac:dyDescent="0.35">
      <c r="A55" s="79" t="s">
        <v>98</v>
      </c>
      <c r="B55" s="80" t="s">
        <v>332</v>
      </c>
      <c r="C55" s="81" t="s">
        <v>24</v>
      </c>
      <c r="D55" s="93">
        <v>60</v>
      </c>
      <c r="E55" s="9">
        <v>0</v>
      </c>
      <c r="F55" s="73">
        <f t="shared" si="4"/>
        <v>0</v>
      </c>
    </row>
    <row r="56" spans="1:7" ht="15" customHeight="1" x14ac:dyDescent="0.35">
      <c r="A56" s="79" t="s">
        <v>99</v>
      </c>
      <c r="B56" s="80" t="s">
        <v>333</v>
      </c>
      <c r="C56" s="81" t="s">
        <v>24</v>
      </c>
      <c r="D56" s="93">
        <v>25</v>
      </c>
      <c r="E56" s="9">
        <v>0</v>
      </c>
      <c r="F56" s="73">
        <f t="shared" si="4"/>
        <v>0</v>
      </c>
    </row>
    <row r="57" spans="1:7" ht="15" customHeight="1" x14ac:dyDescent="0.35">
      <c r="A57" s="79" t="s">
        <v>100</v>
      </c>
      <c r="B57" s="80" t="s">
        <v>334</v>
      </c>
      <c r="C57" s="81" t="s">
        <v>24</v>
      </c>
      <c r="D57" s="93">
        <v>25</v>
      </c>
      <c r="E57" s="9">
        <v>0</v>
      </c>
      <c r="F57" s="73">
        <f t="shared" si="4"/>
        <v>0</v>
      </c>
    </row>
    <row r="58" spans="1:7" ht="15" customHeight="1" x14ac:dyDescent="0.35">
      <c r="A58" s="79" t="s">
        <v>101</v>
      </c>
      <c r="B58" s="80" t="s">
        <v>335</v>
      </c>
      <c r="C58" s="81" t="s">
        <v>24</v>
      </c>
      <c r="D58" s="93">
        <v>25</v>
      </c>
      <c r="E58" s="9">
        <v>0</v>
      </c>
      <c r="F58" s="73">
        <f t="shared" ref="F58" si="6">D58*E58</f>
        <v>0</v>
      </c>
    </row>
    <row r="59" spans="1:7" ht="15" customHeight="1" x14ac:dyDescent="0.35">
      <c r="A59" s="79" t="s">
        <v>103</v>
      </c>
      <c r="B59" s="87" t="s">
        <v>336</v>
      </c>
      <c r="C59" s="92" t="s">
        <v>90</v>
      </c>
      <c r="D59" s="93">
        <v>300</v>
      </c>
      <c r="E59" s="9">
        <v>0</v>
      </c>
      <c r="F59" s="73">
        <f t="shared" si="4"/>
        <v>0</v>
      </c>
    </row>
    <row r="60" spans="1:7" ht="15" customHeight="1" x14ac:dyDescent="0.35">
      <c r="A60" s="79" t="s">
        <v>320</v>
      </c>
      <c r="B60" s="87" t="s">
        <v>321</v>
      </c>
      <c r="C60" s="92" t="s">
        <v>24</v>
      </c>
      <c r="D60" s="93">
        <v>220</v>
      </c>
      <c r="E60" s="210">
        <v>0</v>
      </c>
      <c r="F60" s="94">
        <f t="shared" si="4"/>
        <v>0</v>
      </c>
    </row>
    <row r="61" spans="1:7" ht="15" customHeight="1" x14ac:dyDescent="0.35">
      <c r="A61" s="79" t="s">
        <v>322</v>
      </c>
      <c r="B61" s="80" t="s">
        <v>102</v>
      </c>
      <c r="C61" s="81" t="s">
        <v>24</v>
      </c>
      <c r="D61" s="93">
        <v>30</v>
      </c>
      <c r="E61" s="9">
        <v>0</v>
      </c>
      <c r="F61" s="73">
        <f t="shared" si="4"/>
        <v>0</v>
      </c>
    </row>
    <row r="62" spans="1:7" ht="15" customHeight="1" x14ac:dyDescent="0.35">
      <c r="A62" s="79" t="s">
        <v>323</v>
      </c>
      <c r="B62" s="88" t="s">
        <v>337</v>
      </c>
      <c r="C62" s="81" t="s">
        <v>24</v>
      </c>
      <c r="D62" s="90">
        <v>30</v>
      </c>
      <c r="E62" s="209">
        <v>0</v>
      </c>
      <c r="F62" s="73">
        <f t="shared" si="4"/>
        <v>0</v>
      </c>
      <c r="G62" s="8"/>
    </row>
    <row r="63" spans="1:7" ht="15" customHeight="1" x14ac:dyDescent="0.35">
      <c r="A63" s="167"/>
      <c r="B63" s="168"/>
      <c r="C63" s="141"/>
      <c r="D63" s="142"/>
      <c r="E63" s="169"/>
      <c r="F63" s="225">
        <f>SUM(F13:F62)</f>
        <v>0</v>
      </c>
    </row>
    <row r="64" spans="1:7" ht="15" customHeight="1" x14ac:dyDescent="0.35">
      <c r="A64" s="170"/>
      <c r="B64" s="211" t="s">
        <v>104</v>
      </c>
      <c r="C64" s="212"/>
      <c r="D64" s="213"/>
      <c r="E64" s="171"/>
      <c r="F64" s="226"/>
    </row>
    <row r="65" spans="1:6" ht="15" customHeight="1" thickBot="1" x14ac:dyDescent="0.4">
      <c r="A65" s="172"/>
      <c r="B65" s="173"/>
      <c r="C65" s="174"/>
      <c r="D65" s="175"/>
      <c r="E65" s="176"/>
      <c r="F65" s="227"/>
    </row>
    <row r="66" spans="1:6" ht="15" customHeight="1" x14ac:dyDescent="0.35">
      <c r="A66" s="177">
        <v>4</v>
      </c>
      <c r="B66" s="178" t="s">
        <v>105</v>
      </c>
      <c r="C66" s="168"/>
      <c r="D66" s="142"/>
      <c r="E66" s="154"/>
      <c r="F66" s="155"/>
    </row>
    <row r="67" spans="1:6" ht="15" customHeight="1" thickBot="1" x14ac:dyDescent="0.4">
      <c r="A67" s="179"/>
      <c r="B67" s="180" t="s">
        <v>106</v>
      </c>
      <c r="C67" s="147"/>
      <c r="D67" s="148"/>
      <c r="E67" s="158"/>
      <c r="F67" s="159"/>
    </row>
    <row r="68" spans="1:6" ht="15" customHeight="1" x14ac:dyDescent="0.35">
      <c r="A68" s="95" t="s">
        <v>107</v>
      </c>
      <c r="B68" s="96" t="s">
        <v>108</v>
      </c>
      <c r="C68" s="85" t="s">
        <v>109</v>
      </c>
      <c r="D68" s="86">
        <v>1000</v>
      </c>
      <c r="E68" s="208">
        <v>0</v>
      </c>
      <c r="F68" s="73">
        <f>D68*E68</f>
        <v>0</v>
      </c>
    </row>
    <row r="69" spans="1:6" ht="15" customHeight="1" x14ac:dyDescent="0.35">
      <c r="A69" s="97" t="s">
        <v>110</v>
      </c>
      <c r="B69" s="80" t="s">
        <v>111</v>
      </c>
      <c r="C69" s="81" t="s">
        <v>109</v>
      </c>
      <c r="D69" s="82">
        <v>72</v>
      </c>
      <c r="E69" s="9">
        <v>0</v>
      </c>
      <c r="F69" s="73">
        <f t="shared" ref="F69:F83" si="7">D69*E69</f>
        <v>0</v>
      </c>
    </row>
    <row r="70" spans="1:6" ht="15" customHeight="1" x14ac:dyDescent="0.35">
      <c r="A70" s="98" t="s">
        <v>112</v>
      </c>
      <c r="B70" s="80" t="s">
        <v>113</v>
      </c>
      <c r="C70" s="81" t="s">
        <v>109</v>
      </c>
      <c r="D70" s="82">
        <v>168</v>
      </c>
      <c r="E70" s="9">
        <v>0</v>
      </c>
      <c r="F70" s="73">
        <f t="shared" si="7"/>
        <v>0</v>
      </c>
    </row>
    <row r="71" spans="1:6" ht="15" customHeight="1" x14ac:dyDescent="0.35">
      <c r="A71" s="97" t="s">
        <v>114</v>
      </c>
      <c r="B71" s="80" t="s">
        <v>115</v>
      </c>
      <c r="C71" s="81" t="s">
        <v>109</v>
      </c>
      <c r="D71" s="82">
        <v>392</v>
      </c>
      <c r="E71" s="9">
        <v>0</v>
      </c>
      <c r="F71" s="73">
        <f t="shared" si="7"/>
        <v>0</v>
      </c>
    </row>
    <row r="72" spans="1:6" ht="15" customHeight="1" x14ac:dyDescent="0.35">
      <c r="A72" s="98" t="s">
        <v>116</v>
      </c>
      <c r="B72" s="80" t="s">
        <v>117</v>
      </c>
      <c r="C72" s="81" t="s">
        <v>109</v>
      </c>
      <c r="D72" s="82">
        <v>280</v>
      </c>
      <c r="E72" s="9">
        <v>0</v>
      </c>
      <c r="F72" s="73">
        <f t="shared" si="7"/>
        <v>0</v>
      </c>
    </row>
    <row r="73" spans="1:6" ht="15" customHeight="1" x14ac:dyDescent="0.35">
      <c r="A73" s="97" t="s">
        <v>118</v>
      </c>
      <c r="B73" s="80" t="s">
        <v>119</v>
      </c>
      <c r="C73" s="81" t="s">
        <v>109</v>
      </c>
      <c r="D73" s="82">
        <v>680</v>
      </c>
      <c r="E73" s="9">
        <v>0</v>
      </c>
      <c r="F73" s="73">
        <f t="shared" si="7"/>
        <v>0</v>
      </c>
    </row>
    <row r="74" spans="1:6" ht="15" customHeight="1" x14ac:dyDescent="0.35">
      <c r="A74" s="98" t="s">
        <v>120</v>
      </c>
      <c r="B74" s="80" t="s">
        <v>121</v>
      </c>
      <c r="C74" s="81" t="s">
        <v>109</v>
      </c>
      <c r="D74" s="82">
        <v>280</v>
      </c>
      <c r="E74" s="9">
        <v>0</v>
      </c>
      <c r="F74" s="73">
        <f t="shared" si="7"/>
        <v>0</v>
      </c>
    </row>
    <row r="75" spans="1:6" ht="15" customHeight="1" x14ac:dyDescent="0.35">
      <c r="A75" s="97" t="s">
        <v>122</v>
      </c>
      <c r="B75" s="80" t="s">
        <v>123</v>
      </c>
      <c r="C75" s="81" t="s">
        <v>109</v>
      </c>
      <c r="D75" s="82">
        <v>2224</v>
      </c>
      <c r="E75" s="9">
        <v>0</v>
      </c>
      <c r="F75" s="73">
        <f t="shared" si="7"/>
        <v>0</v>
      </c>
    </row>
    <row r="76" spans="1:6" ht="15" customHeight="1" x14ac:dyDescent="0.35">
      <c r="A76" s="98" t="s">
        <v>124</v>
      </c>
      <c r="B76" s="80" t="s">
        <v>125</v>
      </c>
      <c r="C76" s="81" t="s">
        <v>109</v>
      </c>
      <c r="D76" s="82">
        <v>32</v>
      </c>
      <c r="E76" s="9">
        <v>0</v>
      </c>
      <c r="F76" s="73">
        <f t="shared" si="7"/>
        <v>0</v>
      </c>
    </row>
    <row r="77" spans="1:6" ht="15" customHeight="1" x14ac:dyDescent="0.35">
      <c r="A77" s="97" t="s">
        <v>126</v>
      </c>
      <c r="B77" s="80" t="s">
        <v>127</v>
      </c>
      <c r="C77" s="81" t="s">
        <v>30</v>
      </c>
      <c r="D77" s="82">
        <v>10</v>
      </c>
      <c r="E77" s="9">
        <v>0</v>
      </c>
      <c r="F77" s="73">
        <f t="shared" si="7"/>
        <v>0</v>
      </c>
    </row>
    <row r="78" spans="1:6" ht="15" customHeight="1" x14ac:dyDescent="0.35">
      <c r="A78" s="98" t="s">
        <v>128</v>
      </c>
      <c r="B78" s="87" t="s">
        <v>129</v>
      </c>
      <c r="C78" s="92" t="s">
        <v>109</v>
      </c>
      <c r="D78" s="93">
        <v>24</v>
      </c>
      <c r="E78" s="9">
        <v>0</v>
      </c>
      <c r="F78" s="73">
        <f t="shared" si="7"/>
        <v>0</v>
      </c>
    </row>
    <row r="79" spans="1:6" ht="15" customHeight="1" x14ac:dyDescent="0.35">
      <c r="A79" s="97" t="s">
        <v>130</v>
      </c>
      <c r="B79" s="87" t="s">
        <v>131</v>
      </c>
      <c r="C79" s="92" t="s">
        <v>109</v>
      </c>
      <c r="D79" s="93">
        <v>64</v>
      </c>
      <c r="E79" s="9">
        <v>0</v>
      </c>
      <c r="F79" s="73">
        <f t="shared" si="7"/>
        <v>0</v>
      </c>
    </row>
    <row r="80" spans="1:6" ht="15" customHeight="1" x14ac:dyDescent="0.35">
      <c r="A80" s="98" t="s">
        <v>132</v>
      </c>
      <c r="B80" s="87" t="s">
        <v>133</v>
      </c>
      <c r="C80" s="92" t="s">
        <v>109</v>
      </c>
      <c r="D80" s="93">
        <v>8</v>
      </c>
      <c r="E80" s="9">
        <v>0</v>
      </c>
      <c r="F80" s="73">
        <f t="shared" si="7"/>
        <v>0</v>
      </c>
    </row>
    <row r="81" spans="1:6" ht="15" customHeight="1" x14ac:dyDescent="0.35">
      <c r="A81" s="97" t="s">
        <v>134</v>
      </c>
      <c r="B81" s="87" t="s">
        <v>135</v>
      </c>
      <c r="C81" s="92" t="s">
        <v>109</v>
      </c>
      <c r="D81" s="93">
        <v>56</v>
      </c>
      <c r="E81" s="9">
        <v>0</v>
      </c>
      <c r="F81" s="73">
        <f t="shared" si="7"/>
        <v>0</v>
      </c>
    </row>
    <row r="82" spans="1:6" ht="15" customHeight="1" x14ac:dyDescent="0.35">
      <c r="A82" s="98" t="s">
        <v>136</v>
      </c>
      <c r="B82" s="87" t="s">
        <v>137</v>
      </c>
      <c r="C82" s="92" t="s">
        <v>109</v>
      </c>
      <c r="D82" s="93">
        <v>24</v>
      </c>
      <c r="E82" s="9">
        <v>0</v>
      </c>
      <c r="F82" s="73">
        <f t="shared" si="7"/>
        <v>0</v>
      </c>
    </row>
    <row r="83" spans="1:6" ht="15" customHeight="1" thickBot="1" x14ac:dyDescent="0.4">
      <c r="A83" s="97" t="s">
        <v>138</v>
      </c>
      <c r="B83" s="99" t="s">
        <v>139</v>
      </c>
      <c r="C83" s="89" t="s">
        <v>109</v>
      </c>
      <c r="D83" s="90">
        <v>16</v>
      </c>
      <c r="E83" s="209">
        <v>0</v>
      </c>
      <c r="F83" s="78">
        <f t="shared" si="7"/>
        <v>0</v>
      </c>
    </row>
    <row r="84" spans="1:6" ht="30" customHeight="1" thickBot="1" x14ac:dyDescent="0.4">
      <c r="A84" s="181"/>
      <c r="B84" s="182" t="s">
        <v>140</v>
      </c>
      <c r="C84" s="183"/>
      <c r="D84" s="184"/>
      <c r="E84" s="185"/>
      <c r="F84" s="166"/>
    </row>
    <row r="85" spans="1:6" ht="15" customHeight="1" x14ac:dyDescent="0.35">
      <c r="A85" s="100" t="s">
        <v>141</v>
      </c>
      <c r="B85" s="96" t="s">
        <v>142</v>
      </c>
      <c r="C85" s="85" t="s">
        <v>24</v>
      </c>
      <c r="D85" s="86">
        <v>75</v>
      </c>
      <c r="E85" s="208">
        <v>0</v>
      </c>
      <c r="F85" s="91">
        <f>D85*E85</f>
        <v>0</v>
      </c>
    </row>
    <row r="86" spans="1:6" ht="15" customHeight="1" x14ac:dyDescent="0.35">
      <c r="A86" s="97" t="s">
        <v>143</v>
      </c>
      <c r="B86" s="96" t="s">
        <v>144</v>
      </c>
      <c r="C86" s="85" t="s">
        <v>24</v>
      </c>
      <c r="D86" s="86">
        <v>75</v>
      </c>
      <c r="E86" s="208">
        <v>0</v>
      </c>
      <c r="F86" s="91">
        <f>D86*E86</f>
        <v>0</v>
      </c>
    </row>
    <row r="87" spans="1:6" ht="15" customHeight="1" x14ac:dyDescent="0.35">
      <c r="A87" s="97" t="s">
        <v>145</v>
      </c>
      <c r="B87" s="80" t="s">
        <v>146</v>
      </c>
      <c r="C87" s="81" t="s">
        <v>24</v>
      </c>
      <c r="D87" s="82">
        <v>50</v>
      </c>
      <c r="E87" s="9">
        <v>0</v>
      </c>
      <c r="F87" s="73">
        <f t="shared" ref="F87:F96" si="8">D87*E87</f>
        <v>0</v>
      </c>
    </row>
    <row r="88" spans="1:6" ht="15" customHeight="1" x14ac:dyDescent="0.35">
      <c r="A88" s="97" t="s">
        <v>147</v>
      </c>
      <c r="B88" s="80" t="s">
        <v>148</v>
      </c>
      <c r="C88" s="81" t="s">
        <v>24</v>
      </c>
      <c r="D88" s="82">
        <v>50</v>
      </c>
      <c r="E88" s="9">
        <v>0</v>
      </c>
      <c r="F88" s="73">
        <f t="shared" si="8"/>
        <v>0</v>
      </c>
    </row>
    <row r="89" spans="1:6" ht="15" customHeight="1" x14ac:dyDescent="0.35">
      <c r="A89" s="97" t="s">
        <v>149</v>
      </c>
      <c r="B89" s="80" t="s">
        <v>150</v>
      </c>
      <c r="C89" s="81" t="s">
        <v>24</v>
      </c>
      <c r="D89" s="82">
        <v>50</v>
      </c>
      <c r="E89" s="9">
        <v>0</v>
      </c>
      <c r="F89" s="73">
        <f t="shared" si="8"/>
        <v>0</v>
      </c>
    </row>
    <row r="90" spans="1:6" ht="15" customHeight="1" x14ac:dyDescent="0.35">
      <c r="A90" s="97" t="s">
        <v>151</v>
      </c>
      <c r="B90" s="80" t="s">
        <v>152</v>
      </c>
      <c r="C90" s="81" t="s">
        <v>24</v>
      </c>
      <c r="D90" s="82">
        <v>50</v>
      </c>
      <c r="E90" s="9">
        <v>0</v>
      </c>
      <c r="F90" s="73">
        <f t="shared" si="8"/>
        <v>0</v>
      </c>
    </row>
    <row r="91" spans="1:6" ht="15" customHeight="1" x14ac:dyDescent="0.35">
      <c r="A91" s="97" t="s">
        <v>153</v>
      </c>
      <c r="B91" s="80" t="s">
        <v>154</v>
      </c>
      <c r="C91" s="81" t="s">
        <v>24</v>
      </c>
      <c r="D91" s="82">
        <v>315</v>
      </c>
      <c r="E91" s="9">
        <v>0</v>
      </c>
      <c r="F91" s="73">
        <f t="shared" si="8"/>
        <v>0</v>
      </c>
    </row>
    <row r="92" spans="1:6" ht="15" customHeight="1" x14ac:dyDescent="0.35">
      <c r="A92" s="97" t="s">
        <v>155</v>
      </c>
      <c r="B92" s="80" t="s">
        <v>156</v>
      </c>
      <c r="C92" s="81" t="s">
        <v>24</v>
      </c>
      <c r="D92" s="82">
        <v>100</v>
      </c>
      <c r="E92" s="9">
        <v>0</v>
      </c>
      <c r="F92" s="73">
        <f t="shared" si="8"/>
        <v>0</v>
      </c>
    </row>
    <row r="93" spans="1:6" ht="15" customHeight="1" x14ac:dyDescent="0.35">
      <c r="A93" s="97" t="s">
        <v>157</v>
      </c>
      <c r="B93" s="80" t="s">
        <v>158</v>
      </c>
      <c r="C93" s="81" t="s">
        <v>24</v>
      </c>
      <c r="D93" s="82">
        <v>275</v>
      </c>
      <c r="E93" s="9">
        <v>0</v>
      </c>
      <c r="F93" s="73">
        <f t="shared" si="8"/>
        <v>0</v>
      </c>
    </row>
    <row r="94" spans="1:6" ht="15" customHeight="1" x14ac:dyDescent="0.35">
      <c r="A94" s="97" t="s">
        <v>159</v>
      </c>
      <c r="B94" s="87" t="s">
        <v>160</v>
      </c>
      <c r="C94" s="81" t="s">
        <v>24</v>
      </c>
      <c r="D94" s="82">
        <v>125</v>
      </c>
      <c r="E94" s="9">
        <v>0</v>
      </c>
      <c r="F94" s="73">
        <f t="shared" si="8"/>
        <v>0</v>
      </c>
    </row>
    <row r="95" spans="1:6" ht="15" customHeight="1" x14ac:dyDescent="0.35">
      <c r="A95" s="97" t="s">
        <v>161</v>
      </c>
      <c r="B95" s="87" t="s">
        <v>162</v>
      </c>
      <c r="C95" s="81" t="s">
        <v>24</v>
      </c>
      <c r="D95" s="82">
        <v>25</v>
      </c>
      <c r="E95" s="9">
        <v>0</v>
      </c>
      <c r="F95" s="73">
        <f t="shared" si="8"/>
        <v>0</v>
      </c>
    </row>
    <row r="96" spans="1:6" ht="15" customHeight="1" thickBot="1" x14ac:dyDescent="0.4">
      <c r="A96" s="97" t="s">
        <v>163</v>
      </c>
      <c r="B96" s="99" t="s">
        <v>164</v>
      </c>
      <c r="C96" s="81" t="s">
        <v>24</v>
      </c>
      <c r="D96" s="90">
        <v>90</v>
      </c>
      <c r="E96" s="209">
        <v>0</v>
      </c>
      <c r="F96" s="78">
        <f t="shared" si="8"/>
        <v>0</v>
      </c>
    </row>
    <row r="97" spans="1:6" ht="30" customHeight="1" thickBot="1" x14ac:dyDescent="0.4">
      <c r="A97" s="186"/>
      <c r="B97" s="187" t="s">
        <v>165</v>
      </c>
      <c r="C97" s="163"/>
      <c r="D97" s="164"/>
      <c r="E97" s="165"/>
      <c r="F97" s="166"/>
    </row>
    <row r="98" spans="1:6" ht="15" customHeight="1" x14ac:dyDescent="0.35">
      <c r="A98" s="95" t="s">
        <v>166</v>
      </c>
      <c r="B98" s="101" t="s">
        <v>167</v>
      </c>
      <c r="C98" s="102" t="s">
        <v>109</v>
      </c>
      <c r="D98" s="103">
        <f>40*5</f>
        <v>200</v>
      </c>
      <c r="E98" s="208">
        <v>0</v>
      </c>
      <c r="F98" s="91">
        <f>D98*E98</f>
        <v>0</v>
      </c>
    </row>
    <row r="99" spans="1:6" ht="15" customHeight="1" x14ac:dyDescent="0.35">
      <c r="A99" s="98" t="s">
        <v>168</v>
      </c>
      <c r="B99" s="34" t="s">
        <v>169</v>
      </c>
      <c r="C99" s="70" t="s">
        <v>109</v>
      </c>
      <c r="D99" s="104">
        <f>16*5</f>
        <v>80</v>
      </c>
      <c r="E99" s="9">
        <v>0</v>
      </c>
      <c r="F99" s="73">
        <f t="shared" ref="F99:F101" si="9">D99*E99</f>
        <v>0</v>
      </c>
    </row>
    <row r="100" spans="1:6" ht="15" customHeight="1" x14ac:dyDescent="0.35">
      <c r="A100" s="98" t="s">
        <v>170</v>
      </c>
      <c r="B100" s="34" t="s">
        <v>171</v>
      </c>
      <c r="C100" s="70" t="s">
        <v>109</v>
      </c>
      <c r="D100" s="104">
        <f>8*5</f>
        <v>40</v>
      </c>
      <c r="E100" s="9">
        <v>0</v>
      </c>
      <c r="F100" s="73">
        <f t="shared" si="9"/>
        <v>0</v>
      </c>
    </row>
    <row r="101" spans="1:6" ht="15" customHeight="1" thickBot="1" x14ac:dyDescent="0.4">
      <c r="A101" s="105" t="s">
        <v>172</v>
      </c>
      <c r="B101" s="75" t="s">
        <v>173</v>
      </c>
      <c r="C101" s="76" t="s">
        <v>109</v>
      </c>
      <c r="D101" s="106">
        <f>16*5</f>
        <v>80</v>
      </c>
      <c r="E101" s="209">
        <v>0</v>
      </c>
      <c r="F101" s="78">
        <f t="shared" si="9"/>
        <v>0</v>
      </c>
    </row>
    <row r="102" spans="1:6" ht="30" customHeight="1" thickBot="1" x14ac:dyDescent="0.4">
      <c r="A102" s="186"/>
      <c r="B102" s="187" t="s">
        <v>174</v>
      </c>
      <c r="C102" s="163"/>
      <c r="D102" s="164"/>
      <c r="E102" s="165"/>
      <c r="F102" s="166"/>
    </row>
    <row r="103" spans="1:6" ht="15" customHeight="1" x14ac:dyDescent="0.35">
      <c r="A103" s="95" t="s">
        <v>175</v>
      </c>
      <c r="B103" s="101" t="s">
        <v>176</v>
      </c>
      <c r="C103" s="102" t="s">
        <v>30</v>
      </c>
      <c r="D103" s="103">
        <v>5</v>
      </c>
      <c r="E103" s="208">
        <v>0</v>
      </c>
      <c r="F103" s="91">
        <f>D103*E103</f>
        <v>0</v>
      </c>
    </row>
    <row r="104" spans="1:6" ht="15" customHeight="1" x14ac:dyDescent="0.35">
      <c r="A104" s="98" t="s">
        <v>177</v>
      </c>
      <c r="B104" s="34" t="s">
        <v>178</v>
      </c>
      <c r="C104" s="70" t="s">
        <v>179</v>
      </c>
      <c r="D104" s="104">
        <v>35</v>
      </c>
      <c r="E104" s="9">
        <v>0</v>
      </c>
      <c r="F104" s="73">
        <f t="shared" ref="F104:F108" si="10">D104*E104</f>
        <v>0</v>
      </c>
    </row>
    <row r="105" spans="1:6" ht="15" customHeight="1" x14ac:dyDescent="0.35">
      <c r="A105" s="98" t="s">
        <v>180</v>
      </c>
      <c r="B105" s="34" t="s">
        <v>181</v>
      </c>
      <c r="C105" s="81" t="s">
        <v>24</v>
      </c>
      <c r="D105" s="104">
        <v>35</v>
      </c>
      <c r="E105" s="9">
        <v>0</v>
      </c>
      <c r="F105" s="73">
        <f t="shared" si="10"/>
        <v>0</v>
      </c>
    </row>
    <row r="106" spans="1:6" ht="15" customHeight="1" x14ac:dyDescent="0.35">
      <c r="A106" s="98" t="s">
        <v>182</v>
      </c>
      <c r="B106" s="34" t="s">
        <v>183</v>
      </c>
      <c r="C106" s="81" t="s">
        <v>24</v>
      </c>
      <c r="D106" s="104">
        <v>20</v>
      </c>
      <c r="E106" s="9">
        <v>0</v>
      </c>
      <c r="F106" s="73">
        <f t="shared" si="10"/>
        <v>0</v>
      </c>
    </row>
    <row r="107" spans="1:6" ht="15" customHeight="1" x14ac:dyDescent="0.35">
      <c r="A107" s="98" t="s">
        <v>184</v>
      </c>
      <c r="B107" s="34" t="s">
        <v>185</v>
      </c>
      <c r="C107" s="81" t="s">
        <v>24</v>
      </c>
      <c r="D107" s="104">
        <v>20</v>
      </c>
      <c r="E107" s="9">
        <v>0</v>
      </c>
      <c r="F107" s="73">
        <f t="shared" si="10"/>
        <v>0</v>
      </c>
    </row>
    <row r="108" spans="1:6" ht="15" customHeight="1" thickBot="1" x14ac:dyDescent="0.4">
      <c r="A108" s="98" t="s">
        <v>186</v>
      </c>
      <c r="B108" s="107" t="s">
        <v>187</v>
      </c>
      <c r="C108" s="108" t="s">
        <v>109</v>
      </c>
      <c r="D108" s="109">
        <v>112</v>
      </c>
      <c r="E108" s="9">
        <v>0</v>
      </c>
      <c r="F108" s="73">
        <f t="shared" si="10"/>
        <v>0</v>
      </c>
    </row>
    <row r="109" spans="1:6" ht="30" customHeight="1" thickBot="1" x14ac:dyDescent="0.4">
      <c r="A109" s="188"/>
      <c r="B109" s="189" t="s">
        <v>188</v>
      </c>
      <c r="C109" s="135"/>
      <c r="D109" s="136"/>
      <c r="E109" s="165"/>
      <c r="F109" s="166"/>
    </row>
    <row r="110" spans="1:6" ht="15" customHeight="1" x14ac:dyDescent="0.35">
      <c r="A110" s="95" t="s">
        <v>189</v>
      </c>
      <c r="B110" s="101" t="s">
        <v>190</v>
      </c>
      <c r="C110" s="102" t="s">
        <v>109</v>
      </c>
      <c r="D110" s="103">
        <v>24</v>
      </c>
      <c r="E110" s="208">
        <v>0</v>
      </c>
      <c r="F110" s="91">
        <f>D110*E110</f>
        <v>0</v>
      </c>
    </row>
    <row r="111" spans="1:6" ht="15" customHeight="1" thickBot="1" x14ac:dyDescent="0.4">
      <c r="A111" s="105" t="s">
        <v>191</v>
      </c>
      <c r="B111" s="75" t="s">
        <v>192</v>
      </c>
      <c r="C111" s="81" t="s">
        <v>24</v>
      </c>
      <c r="D111" s="106">
        <f>30*5</f>
        <v>150</v>
      </c>
      <c r="E111" s="209">
        <v>0</v>
      </c>
      <c r="F111" s="78">
        <f>D111*E111</f>
        <v>0</v>
      </c>
    </row>
    <row r="112" spans="1:6" ht="30" customHeight="1" thickBot="1" x14ac:dyDescent="0.4">
      <c r="A112" s="186"/>
      <c r="B112" s="187" t="s">
        <v>193</v>
      </c>
      <c r="C112" s="163"/>
      <c r="D112" s="164"/>
      <c r="E112" s="165"/>
      <c r="F112" s="166"/>
    </row>
    <row r="113" spans="1:6" ht="15" customHeight="1" x14ac:dyDescent="0.35">
      <c r="A113" s="95" t="s">
        <v>194</v>
      </c>
      <c r="B113" s="101" t="s">
        <v>195</v>
      </c>
      <c r="C113" s="102" t="s">
        <v>24</v>
      </c>
      <c r="D113" s="103">
        <v>16</v>
      </c>
      <c r="E113" s="205">
        <v>0</v>
      </c>
      <c r="F113" s="110">
        <f>D113*E113</f>
        <v>0</v>
      </c>
    </row>
    <row r="114" spans="1:6" ht="15" customHeight="1" x14ac:dyDescent="0.35">
      <c r="A114" s="98" t="s">
        <v>196</v>
      </c>
      <c r="B114" s="34" t="s">
        <v>197</v>
      </c>
      <c r="C114" s="70" t="s">
        <v>24</v>
      </c>
      <c r="D114" s="104">
        <v>16</v>
      </c>
      <c r="E114" s="206">
        <v>0</v>
      </c>
      <c r="F114" s="111">
        <f t="shared" ref="F114:F115" si="11">D114*E114</f>
        <v>0</v>
      </c>
    </row>
    <row r="115" spans="1:6" ht="15" customHeight="1" thickBot="1" x14ac:dyDescent="0.4">
      <c r="A115" s="105" t="s">
        <v>198</v>
      </c>
      <c r="B115" s="75" t="s">
        <v>199</v>
      </c>
      <c r="C115" s="76" t="s">
        <v>24</v>
      </c>
      <c r="D115" s="106">
        <v>16</v>
      </c>
      <c r="E115" s="207">
        <v>0</v>
      </c>
      <c r="F115" s="112">
        <f t="shared" si="11"/>
        <v>0</v>
      </c>
    </row>
    <row r="116" spans="1:6" ht="30" customHeight="1" thickBot="1" x14ac:dyDescent="0.4">
      <c r="A116" s="188"/>
      <c r="B116" s="189" t="s">
        <v>200</v>
      </c>
      <c r="C116" s="135"/>
      <c r="D116" s="136"/>
      <c r="E116" s="165"/>
      <c r="F116" s="166"/>
    </row>
    <row r="117" spans="1:6" ht="15" customHeight="1" x14ac:dyDescent="0.35">
      <c r="A117" s="95" t="s">
        <v>201</v>
      </c>
      <c r="B117" s="101" t="s">
        <v>202</v>
      </c>
      <c r="C117" s="102" t="s">
        <v>40</v>
      </c>
      <c r="D117" s="103">
        <v>3800</v>
      </c>
      <c r="E117" s="205">
        <v>0</v>
      </c>
      <c r="F117" s="110">
        <f>D117*E117</f>
        <v>0</v>
      </c>
    </row>
    <row r="118" spans="1:6" ht="15" customHeight="1" x14ac:dyDescent="0.35">
      <c r="A118" s="98" t="s">
        <v>203</v>
      </c>
      <c r="B118" s="34" t="s">
        <v>204</v>
      </c>
      <c r="C118" s="81" t="s">
        <v>24</v>
      </c>
      <c r="D118" s="104">
        <v>20</v>
      </c>
      <c r="E118" s="206">
        <v>0</v>
      </c>
      <c r="F118" s="111">
        <f t="shared" ref="F118:F122" si="12">D118*E118</f>
        <v>0</v>
      </c>
    </row>
    <row r="119" spans="1:6" ht="15" customHeight="1" x14ac:dyDescent="0.35">
      <c r="A119" s="98" t="s">
        <v>205</v>
      </c>
      <c r="B119" s="34" t="s">
        <v>206</v>
      </c>
      <c r="C119" s="70" t="s">
        <v>30</v>
      </c>
      <c r="D119" s="104">
        <v>150</v>
      </c>
      <c r="E119" s="206">
        <v>0</v>
      </c>
      <c r="F119" s="111">
        <f t="shared" si="12"/>
        <v>0</v>
      </c>
    </row>
    <row r="120" spans="1:6" ht="15" customHeight="1" x14ac:dyDescent="0.35">
      <c r="A120" s="98" t="s">
        <v>207</v>
      </c>
      <c r="B120" s="34" t="s">
        <v>208</v>
      </c>
      <c r="C120" s="70" t="s">
        <v>109</v>
      </c>
      <c r="D120" s="104">
        <v>8</v>
      </c>
      <c r="E120" s="206">
        <v>0</v>
      </c>
      <c r="F120" s="111">
        <f t="shared" si="12"/>
        <v>0</v>
      </c>
    </row>
    <row r="121" spans="1:6" ht="15" customHeight="1" x14ac:dyDescent="0.35">
      <c r="A121" s="98" t="s">
        <v>209</v>
      </c>
      <c r="B121" s="34" t="s">
        <v>210</v>
      </c>
      <c r="C121" s="70" t="s">
        <v>109</v>
      </c>
      <c r="D121" s="104">
        <v>20</v>
      </c>
      <c r="E121" s="206">
        <v>0</v>
      </c>
      <c r="F121" s="111">
        <f t="shared" si="12"/>
        <v>0</v>
      </c>
    </row>
    <row r="122" spans="1:6" ht="15" customHeight="1" thickBot="1" x14ac:dyDescent="0.4">
      <c r="A122" s="98" t="s">
        <v>211</v>
      </c>
      <c r="B122" s="113" t="s">
        <v>212</v>
      </c>
      <c r="C122" s="81" t="s">
        <v>24</v>
      </c>
      <c r="D122" s="114">
        <v>100</v>
      </c>
      <c r="E122" s="207">
        <v>0</v>
      </c>
      <c r="F122" s="112">
        <f t="shared" si="12"/>
        <v>0</v>
      </c>
    </row>
    <row r="123" spans="1:6" ht="30" customHeight="1" thickBot="1" x14ac:dyDescent="0.4">
      <c r="A123" s="188"/>
      <c r="B123" s="189" t="s">
        <v>213</v>
      </c>
      <c r="C123" s="135"/>
      <c r="D123" s="136"/>
      <c r="E123" s="165"/>
      <c r="F123" s="166"/>
    </row>
    <row r="124" spans="1:6" ht="15" customHeight="1" x14ac:dyDescent="0.35">
      <c r="A124" s="115" t="s">
        <v>214</v>
      </c>
      <c r="B124" s="116" t="s">
        <v>215</v>
      </c>
      <c r="C124" s="117" t="s">
        <v>216</v>
      </c>
      <c r="D124" s="118">
        <v>40</v>
      </c>
      <c r="E124" s="205">
        <v>0</v>
      </c>
      <c r="F124" s="110">
        <f>D124*E124</f>
        <v>0</v>
      </c>
    </row>
    <row r="125" spans="1:6" ht="15" customHeight="1" x14ac:dyDescent="0.35">
      <c r="A125" s="119" t="s">
        <v>217</v>
      </c>
      <c r="B125" s="107" t="s">
        <v>218</v>
      </c>
      <c r="C125" s="108" t="s">
        <v>216</v>
      </c>
      <c r="D125" s="109">
        <v>10</v>
      </c>
      <c r="E125" s="206">
        <v>0</v>
      </c>
      <c r="F125" s="111">
        <f t="shared" ref="F125:F126" si="13">D125*E125</f>
        <v>0</v>
      </c>
    </row>
    <row r="126" spans="1:6" ht="15" customHeight="1" x14ac:dyDescent="0.35">
      <c r="A126" s="119" t="s">
        <v>219</v>
      </c>
      <c r="B126" s="107" t="s">
        <v>220</v>
      </c>
      <c r="C126" s="108" t="s">
        <v>216</v>
      </c>
      <c r="D126" s="109">
        <v>20</v>
      </c>
      <c r="E126" s="206">
        <v>0</v>
      </c>
      <c r="F126" s="111">
        <f t="shared" si="13"/>
        <v>0</v>
      </c>
    </row>
    <row r="127" spans="1:6" ht="15" customHeight="1" x14ac:dyDescent="0.35">
      <c r="A127" s="119" t="s">
        <v>221</v>
      </c>
      <c r="B127" s="107" t="s">
        <v>222</v>
      </c>
      <c r="C127" s="108" t="s">
        <v>10</v>
      </c>
      <c r="D127" s="109">
        <f>1500*5</f>
        <v>7500</v>
      </c>
      <c r="E127" s="72">
        <v>1</v>
      </c>
      <c r="F127" s="111">
        <f t="shared" ref="F127:F138" si="14">D127*E127</f>
        <v>7500</v>
      </c>
    </row>
    <row r="128" spans="1:6" ht="15" customHeight="1" x14ac:dyDescent="0.35">
      <c r="A128" s="119" t="s">
        <v>223</v>
      </c>
      <c r="B128" s="107" t="s">
        <v>224</v>
      </c>
      <c r="C128" s="81" t="s">
        <v>24</v>
      </c>
      <c r="D128" s="109">
        <v>25</v>
      </c>
      <c r="E128" s="206">
        <v>0</v>
      </c>
      <c r="F128" s="111">
        <f t="shared" si="14"/>
        <v>0</v>
      </c>
    </row>
    <row r="129" spans="1:6" ht="15" customHeight="1" x14ac:dyDescent="0.35">
      <c r="A129" s="119" t="s">
        <v>225</v>
      </c>
      <c r="B129" s="107" t="s">
        <v>226</v>
      </c>
      <c r="C129" s="81" t="s">
        <v>24</v>
      </c>
      <c r="D129" s="109">
        <v>50</v>
      </c>
      <c r="E129" s="206">
        <v>0</v>
      </c>
      <c r="F129" s="111">
        <f t="shared" si="14"/>
        <v>0</v>
      </c>
    </row>
    <row r="130" spans="1:6" ht="15" customHeight="1" x14ac:dyDescent="0.35">
      <c r="A130" s="115" t="s">
        <v>227</v>
      </c>
      <c r="B130" s="107" t="s">
        <v>229</v>
      </c>
      <c r="C130" s="81" t="s">
        <v>24</v>
      </c>
      <c r="D130" s="109">
        <v>20</v>
      </c>
      <c r="E130" s="206">
        <v>0</v>
      </c>
      <c r="F130" s="111">
        <f t="shared" si="14"/>
        <v>0</v>
      </c>
    </row>
    <row r="131" spans="1:6" ht="15" customHeight="1" x14ac:dyDescent="0.35">
      <c r="A131" s="119" t="s">
        <v>228</v>
      </c>
      <c r="B131" s="107" t="s">
        <v>231</v>
      </c>
      <c r="C131" s="81" t="s">
        <v>24</v>
      </c>
      <c r="D131" s="109">
        <v>425</v>
      </c>
      <c r="E131" s="206">
        <v>0</v>
      </c>
      <c r="F131" s="111">
        <f t="shared" si="14"/>
        <v>0</v>
      </c>
    </row>
    <row r="132" spans="1:6" ht="15" customHeight="1" x14ac:dyDescent="0.35">
      <c r="A132" s="119" t="s">
        <v>230</v>
      </c>
      <c r="B132" s="107" t="s">
        <v>233</v>
      </c>
      <c r="C132" s="81" t="s">
        <v>24</v>
      </c>
      <c r="D132" s="109">
        <v>25</v>
      </c>
      <c r="E132" s="206">
        <v>0</v>
      </c>
      <c r="F132" s="111">
        <f t="shared" si="14"/>
        <v>0</v>
      </c>
    </row>
    <row r="133" spans="1:6" ht="15" customHeight="1" x14ac:dyDescent="0.35">
      <c r="A133" s="119" t="s">
        <v>232</v>
      </c>
      <c r="B133" s="107" t="s">
        <v>235</v>
      </c>
      <c r="C133" s="81" t="s">
        <v>24</v>
      </c>
      <c r="D133" s="109">
        <v>50</v>
      </c>
      <c r="E133" s="206">
        <v>0</v>
      </c>
      <c r="F133" s="111">
        <f t="shared" si="14"/>
        <v>0</v>
      </c>
    </row>
    <row r="134" spans="1:6" ht="15" customHeight="1" x14ac:dyDescent="0.35">
      <c r="A134" s="119" t="s">
        <v>234</v>
      </c>
      <c r="B134" s="107" t="s">
        <v>238</v>
      </c>
      <c r="C134" s="81" t="s">
        <v>24</v>
      </c>
      <c r="D134" s="109">
        <v>500</v>
      </c>
      <c r="E134" s="206">
        <v>0</v>
      </c>
      <c r="F134" s="111">
        <f t="shared" ref="F134:F137" si="15">D134*E134</f>
        <v>0</v>
      </c>
    </row>
    <row r="135" spans="1:6" ht="15" customHeight="1" x14ac:dyDescent="0.35">
      <c r="A135" s="119" t="s">
        <v>236</v>
      </c>
      <c r="B135" s="107" t="s">
        <v>240</v>
      </c>
      <c r="C135" s="81" t="s">
        <v>24</v>
      </c>
      <c r="D135" s="109">
        <v>3000</v>
      </c>
      <c r="E135" s="206">
        <v>0</v>
      </c>
      <c r="F135" s="111">
        <f t="shared" si="15"/>
        <v>0</v>
      </c>
    </row>
    <row r="136" spans="1:6" ht="15" customHeight="1" x14ac:dyDescent="0.35">
      <c r="A136" s="115" t="s">
        <v>237</v>
      </c>
      <c r="B136" s="107" t="s">
        <v>242</v>
      </c>
      <c r="C136" s="108" t="s">
        <v>243</v>
      </c>
      <c r="D136" s="109">
        <v>250</v>
      </c>
      <c r="E136" s="206">
        <v>0</v>
      </c>
      <c r="F136" s="111">
        <f t="shared" si="15"/>
        <v>0</v>
      </c>
    </row>
    <row r="137" spans="1:6" ht="15" customHeight="1" x14ac:dyDescent="0.35">
      <c r="A137" s="119" t="s">
        <v>239</v>
      </c>
      <c r="B137" s="107" t="s">
        <v>35</v>
      </c>
      <c r="C137" s="108" t="s">
        <v>216</v>
      </c>
      <c r="D137" s="109">
        <v>25</v>
      </c>
      <c r="E137" s="206">
        <v>0</v>
      </c>
      <c r="F137" s="111">
        <f t="shared" si="15"/>
        <v>0</v>
      </c>
    </row>
    <row r="138" spans="1:6" ht="15" customHeight="1" thickBot="1" x14ac:dyDescent="0.4">
      <c r="A138" s="119" t="s">
        <v>241</v>
      </c>
      <c r="B138" s="107" t="s">
        <v>244</v>
      </c>
      <c r="C138" s="81" t="s">
        <v>24</v>
      </c>
      <c r="D138" s="109">
        <v>120</v>
      </c>
      <c r="E138" s="206">
        <v>0</v>
      </c>
      <c r="F138" s="111">
        <f t="shared" si="14"/>
        <v>0</v>
      </c>
    </row>
    <row r="139" spans="1:6" ht="15" customHeight="1" x14ac:dyDescent="0.35">
      <c r="A139" s="190"/>
      <c r="B139" s="191"/>
      <c r="C139" s="192"/>
      <c r="D139" s="193"/>
      <c r="E139" s="194"/>
      <c r="F139" s="225">
        <f>SUM(F68:F138)</f>
        <v>7500</v>
      </c>
    </row>
    <row r="140" spans="1:6" ht="15" customHeight="1" x14ac:dyDescent="0.35">
      <c r="A140" s="195"/>
      <c r="B140" s="211" t="s">
        <v>245</v>
      </c>
      <c r="C140" s="214"/>
      <c r="D140" s="215"/>
      <c r="E140" s="216"/>
      <c r="F140" s="226"/>
    </row>
    <row r="141" spans="1:6" ht="15" customHeight="1" thickBot="1" x14ac:dyDescent="0.4">
      <c r="A141" s="196"/>
      <c r="B141" s="173"/>
      <c r="C141" s="197"/>
      <c r="D141" s="198"/>
      <c r="E141" s="199"/>
      <c r="F141" s="227"/>
    </row>
    <row r="142" spans="1:6" ht="15" customHeight="1" x14ac:dyDescent="0.35">
      <c r="A142" s="177">
        <v>5</v>
      </c>
      <c r="B142" s="178" t="s">
        <v>246</v>
      </c>
      <c r="C142" s="168"/>
      <c r="D142" s="142"/>
      <c r="E142" s="194"/>
      <c r="F142" s="155"/>
    </row>
    <row r="143" spans="1:6" ht="15" customHeight="1" thickBot="1" x14ac:dyDescent="0.4">
      <c r="A143" s="179"/>
      <c r="B143" s="180"/>
      <c r="C143" s="147"/>
      <c r="D143" s="148"/>
      <c r="E143" s="199"/>
      <c r="F143" s="159"/>
    </row>
    <row r="144" spans="1:6" ht="15" customHeight="1" x14ac:dyDescent="0.35">
      <c r="A144" s="119" t="s">
        <v>247</v>
      </c>
      <c r="B144" s="107" t="s">
        <v>248</v>
      </c>
      <c r="C144" s="108" t="s">
        <v>10</v>
      </c>
      <c r="D144" s="120">
        <f>5*50000</f>
        <v>250000</v>
      </c>
      <c r="E144" s="72">
        <v>1</v>
      </c>
      <c r="F144" s="73">
        <f>D144*E144</f>
        <v>250000</v>
      </c>
    </row>
    <row r="145" spans="1:6" ht="15" customHeight="1" x14ac:dyDescent="0.35">
      <c r="A145" s="121" t="s">
        <v>249</v>
      </c>
      <c r="B145" s="113" t="s">
        <v>340</v>
      </c>
      <c r="C145" s="122" t="s">
        <v>10</v>
      </c>
      <c r="D145" s="123">
        <f>5*100000</f>
        <v>500000</v>
      </c>
      <c r="E145" s="77">
        <v>1</v>
      </c>
      <c r="F145" s="73">
        <f t="shared" ref="F145:F147" si="16">D145*E145</f>
        <v>500000</v>
      </c>
    </row>
    <row r="146" spans="1:6" ht="15" customHeight="1" x14ac:dyDescent="0.35">
      <c r="A146" s="121" t="s">
        <v>250</v>
      </c>
      <c r="B146" s="113" t="s">
        <v>251</v>
      </c>
      <c r="C146" s="122" t="s">
        <v>10</v>
      </c>
      <c r="D146" s="123">
        <f>5*35000</f>
        <v>175000</v>
      </c>
      <c r="E146" s="77">
        <v>1</v>
      </c>
      <c r="F146" s="73">
        <f t="shared" si="16"/>
        <v>175000</v>
      </c>
    </row>
    <row r="147" spans="1:6" ht="15" customHeight="1" thickBot="1" x14ac:dyDescent="0.4">
      <c r="A147" s="124" t="s">
        <v>252</v>
      </c>
      <c r="B147" s="125" t="s">
        <v>341</v>
      </c>
      <c r="C147" s="126" t="s">
        <v>10</v>
      </c>
      <c r="D147" s="127">
        <f>5*75000</f>
        <v>375000</v>
      </c>
      <c r="E147" s="128">
        <v>1</v>
      </c>
      <c r="F147" s="73">
        <f t="shared" si="16"/>
        <v>375000</v>
      </c>
    </row>
    <row r="148" spans="1:6" ht="15" customHeight="1" x14ac:dyDescent="0.35">
      <c r="A148" s="200"/>
      <c r="B148" s="217"/>
      <c r="C148" s="218"/>
      <c r="D148" s="219"/>
      <c r="E148" s="216"/>
      <c r="F148" s="225">
        <f>SUM(F144:F147)</f>
        <v>1300000</v>
      </c>
    </row>
    <row r="149" spans="1:6" ht="15" customHeight="1" x14ac:dyDescent="0.35">
      <c r="A149" s="195"/>
      <c r="B149" s="211" t="s">
        <v>253</v>
      </c>
      <c r="C149" s="214"/>
      <c r="D149" s="215"/>
      <c r="E149" s="216"/>
      <c r="F149" s="226"/>
    </row>
    <row r="150" spans="1:6" ht="15" customHeight="1" thickBot="1" x14ac:dyDescent="0.4">
      <c r="A150" s="196"/>
      <c r="B150" s="173"/>
      <c r="C150" s="197"/>
      <c r="D150" s="198"/>
      <c r="E150" s="199"/>
      <c r="F150" s="227"/>
    </row>
    <row r="151" spans="1:6" ht="15" customHeight="1" thickBot="1" x14ac:dyDescent="0.4">
      <c r="A151" s="161"/>
      <c r="B151" s="134"/>
      <c r="C151" s="201"/>
      <c r="D151" s="202"/>
      <c r="E151" s="203"/>
      <c r="F151" s="204"/>
    </row>
    <row r="152" spans="1:6" ht="15" customHeight="1" x14ac:dyDescent="0.35">
      <c r="A152" s="200"/>
      <c r="B152" s="217"/>
      <c r="C152" s="218"/>
      <c r="D152" s="219"/>
      <c r="E152" s="216"/>
      <c r="F152" s="226">
        <f>F10+F63+F139+F148</f>
        <v>1307500</v>
      </c>
    </row>
    <row r="153" spans="1:6" ht="15" customHeight="1" x14ac:dyDescent="0.35">
      <c r="A153" s="195"/>
      <c r="B153" s="211" t="s">
        <v>254</v>
      </c>
      <c r="C153" s="214"/>
      <c r="D153" s="215"/>
      <c r="E153" s="216"/>
      <c r="F153" s="226"/>
    </row>
    <row r="154" spans="1:6" ht="15" customHeight="1" thickBot="1" x14ac:dyDescent="0.4">
      <c r="A154" s="196"/>
      <c r="B154" s="173"/>
      <c r="C154" s="197"/>
      <c r="D154" s="198"/>
      <c r="E154" s="199"/>
      <c r="F154" s="227"/>
    </row>
    <row r="155" spans="1:6" ht="15" customHeight="1" x14ac:dyDescent="0.35"/>
    <row r="156" spans="1:6" ht="15" customHeight="1" x14ac:dyDescent="0.35"/>
    <row r="157" spans="1:6" ht="15" customHeight="1" x14ac:dyDescent="0.35">
      <c r="A157" s="6"/>
      <c r="F157" s="7"/>
    </row>
    <row r="158" spans="1:6" ht="15" customHeight="1" x14ac:dyDescent="0.35"/>
    <row r="159" spans="1:6" ht="15" customHeight="1" x14ac:dyDescent="0.35"/>
    <row r="160" spans="1:6"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15" customHeight="1" x14ac:dyDescent="0.35"/>
    <row r="181" ht="15" customHeight="1" x14ac:dyDescent="0.35"/>
    <row r="182" ht="15" customHeight="1" x14ac:dyDescent="0.35"/>
    <row r="183" ht="15" customHeight="1" x14ac:dyDescent="0.35"/>
    <row r="184" ht="15" customHeight="1" x14ac:dyDescent="0.35"/>
    <row r="185" ht="15" customHeight="1" x14ac:dyDescent="0.35"/>
    <row r="186" ht="15" customHeight="1" x14ac:dyDescent="0.35"/>
    <row r="187" ht="15" customHeight="1" x14ac:dyDescent="0.35"/>
    <row r="188" ht="15" customHeight="1" x14ac:dyDescent="0.35"/>
    <row r="189" ht="15" customHeight="1" x14ac:dyDescent="0.35"/>
    <row r="190" ht="15" customHeight="1" x14ac:dyDescent="0.35"/>
    <row r="191" ht="15" customHeight="1" x14ac:dyDescent="0.35"/>
    <row r="192" ht="15" customHeight="1" x14ac:dyDescent="0.35"/>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row r="202" ht="15" customHeight="1" x14ac:dyDescent="0.35"/>
    <row r="203" ht="15" customHeight="1" x14ac:dyDescent="0.35"/>
    <row r="204" ht="15" customHeight="1" x14ac:dyDescent="0.35"/>
    <row r="205" ht="15" customHeight="1" x14ac:dyDescent="0.35"/>
    <row r="206" ht="15" customHeight="1" x14ac:dyDescent="0.35"/>
    <row r="207" ht="15" customHeight="1" x14ac:dyDescent="0.35"/>
    <row r="208"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5" customHeight="1" x14ac:dyDescent="0.35"/>
    <row r="235" ht="15" customHeight="1" x14ac:dyDescent="0.35"/>
    <row r="236" ht="15" customHeight="1" x14ac:dyDescent="0.35"/>
    <row r="237" ht="15" customHeight="1" x14ac:dyDescent="0.35"/>
    <row r="238" ht="15" customHeight="1" x14ac:dyDescent="0.35"/>
    <row r="239" ht="15" customHeight="1" x14ac:dyDescent="0.35"/>
    <row r="240" ht="15" customHeight="1" x14ac:dyDescent="0.35"/>
    <row r="241" ht="15" customHeight="1" x14ac:dyDescent="0.35"/>
    <row r="242" ht="15" customHeight="1" x14ac:dyDescent="0.35"/>
    <row r="243" ht="15" customHeight="1" x14ac:dyDescent="0.35"/>
    <row r="244" ht="15" customHeight="1" x14ac:dyDescent="0.35"/>
    <row r="245" ht="15" customHeight="1" x14ac:dyDescent="0.35"/>
    <row r="246" ht="15" customHeight="1" x14ac:dyDescent="0.35"/>
    <row r="247" ht="15" customHeight="1" x14ac:dyDescent="0.35"/>
    <row r="248" ht="15" customHeight="1" x14ac:dyDescent="0.35"/>
    <row r="249" ht="15" customHeight="1" x14ac:dyDescent="0.35"/>
    <row r="250" ht="15" customHeight="1" x14ac:dyDescent="0.35"/>
    <row r="251" ht="15" customHeight="1" x14ac:dyDescent="0.35"/>
    <row r="252" ht="15" customHeight="1" x14ac:dyDescent="0.35"/>
    <row r="253" ht="15" customHeight="1" x14ac:dyDescent="0.35"/>
    <row r="254" ht="15" customHeight="1" x14ac:dyDescent="0.35"/>
    <row r="255" ht="15" customHeight="1" x14ac:dyDescent="0.35"/>
    <row r="256" ht="15" customHeight="1" x14ac:dyDescent="0.35"/>
    <row r="257" ht="15" customHeight="1" x14ac:dyDescent="0.35"/>
    <row r="258" ht="15" customHeight="1" x14ac:dyDescent="0.35"/>
    <row r="259" ht="15" customHeight="1" x14ac:dyDescent="0.35"/>
    <row r="260" ht="15" customHeight="1" x14ac:dyDescent="0.35"/>
    <row r="261" ht="15" customHeight="1" x14ac:dyDescent="0.35"/>
    <row r="262" ht="15" customHeight="1" x14ac:dyDescent="0.35"/>
    <row r="263" ht="15" customHeight="1" x14ac:dyDescent="0.35"/>
    <row r="264" ht="15" customHeight="1" x14ac:dyDescent="0.35"/>
    <row r="265" ht="15" customHeight="1" x14ac:dyDescent="0.35"/>
    <row r="266" ht="15" customHeight="1" x14ac:dyDescent="0.35"/>
    <row r="267" ht="15" customHeight="1" x14ac:dyDescent="0.35"/>
    <row r="268" ht="15" customHeight="1" x14ac:dyDescent="0.35"/>
    <row r="269" ht="15" customHeight="1" x14ac:dyDescent="0.35"/>
    <row r="270" ht="15" customHeight="1" x14ac:dyDescent="0.35"/>
    <row r="271" ht="15" customHeight="1" x14ac:dyDescent="0.35"/>
    <row r="272" ht="15" customHeight="1" x14ac:dyDescent="0.35"/>
    <row r="273" ht="15" customHeight="1" x14ac:dyDescent="0.35"/>
    <row r="274" ht="15" customHeight="1" x14ac:dyDescent="0.35"/>
    <row r="275" ht="15" customHeight="1" x14ac:dyDescent="0.35"/>
    <row r="276" ht="15" customHeight="1" x14ac:dyDescent="0.35"/>
    <row r="277" ht="15" customHeight="1" x14ac:dyDescent="0.35"/>
    <row r="278" ht="15" customHeight="1" x14ac:dyDescent="0.35"/>
    <row r="279" ht="15" customHeight="1" x14ac:dyDescent="0.35"/>
    <row r="280" ht="15" customHeight="1" x14ac:dyDescent="0.35"/>
    <row r="281" ht="15" customHeight="1" x14ac:dyDescent="0.35"/>
    <row r="282" ht="15" customHeight="1" x14ac:dyDescent="0.35"/>
    <row r="283" ht="15" customHeight="1" x14ac:dyDescent="0.35"/>
    <row r="284" ht="15" customHeight="1" x14ac:dyDescent="0.35"/>
    <row r="285" ht="15" customHeight="1" x14ac:dyDescent="0.35"/>
    <row r="286" ht="15" customHeight="1" x14ac:dyDescent="0.35"/>
    <row r="287" ht="15" customHeight="1" x14ac:dyDescent="0.35"/>
    <row r="288" ht="15" customHeight="1" x14ac:dyDescent="0.35"/>
    <row r="289" ht="15" customHeight="1" x14ac:dyDescent="0.35"/>
    <row r="290" ht="15" customHeight="1" x14ac:dyDescent="0.35"/>
    <row r="291" ht="15" customHeight="1" x14ac:dyDescent="0.35"/>
    <row r="292" ht="15" customHeight="1" x14ac:dyDescent="0.35"/>
    <row r="293" ht="15" customHeight="1" x14ac:dyDescent="0.35"/>
    <row r="294" ht="15" customHeight="1" x14ac:dyDescent="0.35"/>
    <row r="295" ht="15" customHeight="1" x14ac:dyDescent="0.35"/>
    <row r="296" ht="15" customHeight="1" x14ac:dyDescent="0.35"/>
    <row r="297" ht="15" customHeight="1" x14ac:dyDescent="0.35"/>
    <row r="298" ht="15" customHeight="1" x14ac:dyDescent="0.35"/>
    <row r="299" ht="15" customHeight="1" x14ac:dyDescent="0.35"/>
    <row r="300" ht="15" customHeight="1" x14ac:dyDescent="0.35"/>
    <row r="301" ht="15" customHeight="1" x14ac:dyDescent="0.35"/>
    <row r="302" ht="15" customHeight="1" x14ac:dyDescent="0.35"/>
    <row r="303" ht="15" customHeight="1" x14ac:dyDescent="0.35"/>
    <row r="304" ht="15" customHeight="1" x14ac:dyDescent="0.35"/>
    <row r="305" ht="15" customHeight="1" x14ac:dyDescent="0.35"/>
    <row r="306" ht="15" customHeight="1" x14ac:dyDescent="0.35"/>
    <row r="307" ht="15" customHeight="1" x14ac:dyDescent="0.35"/>
    <row r="308" ht="15" customHeight="1" x14ac:dyDescent="0.35"/>
    <row r="309" ht="15" customHeight="1" x14ac:dyDescent="0.35"/>
    <row r="310" ht="15" customHeight="1" x14ac:dyDescent="0.35"/>
    <row r="311" ht="15" customHeight="1" x14ac:dyDescent="0.35"/>
    <row r="312" ht="15" customHeight="1" x14ac:dyDescent="0.35"/>
    <row r="313" ht="15" customHeight="1" x14ac:dyDescent="0.35"/>
    <row r="314" ht="15" customHeight="1" x14ac:dyDescent="0.35"/>
    <row r="315" ht="15" customHeight="1" x14ac:dyDescent="0.35"/>
    <row r="316" ht="15" customHeight="1" x14ac:dyDescent="0.35"/>
    <row r="317" ht="15" customHeight="1" x14ac:dyDescent="0.35"/>
    <row r="318" ht="15" customHeight="1" x14ac:dyDescent="0.35"/>
    <row r="319" ht="15" customHeight="1" x14ac:dyDescent="0.35"/>
    <row r="320" ht="15" customHeight="1" x14ac:dyDescent="0.35"/>
    <row r="321" ht="15" customHeight="1" x14ac:dyDescent="0.35"/>
    <row r="322" ht="15" customHeight="1" x14ac:dyDescent="0.35"/>
    <row r="323" ht="15" customHeight="1" x14ac:dyDescent="0.35"/>
    <row r="324" ht="15" customHeight="1" x14ac:dyDescent="0.35"/>
    <row r="325" ht="15" customHeight="1" x14ac:dyDescent="0.35"/>
    <row r="326" ht="15" customHeight="1" x14ac:dyDescent="0.35"/>
    <row r="327" ht="15" customHeight="1" x14ac:dyDescent="0.35"/>
    <row r="328" ht="15" customHeight="1" x14ac:dyDescent="0.35"/>
    <row r="329" ht="15" customHeight="1" x14ac:dyDescent="0.35"/>
    <row r="330" ht="15" customHeight="1" x14ac:dyDescent="0.35"/>
    <row r="331" ht="15" customHeight="1" x14ac:dyDescent="0.35"/>
    <row r="332" ht="15" customHeight="1" x14ac:dyDescent="0.35"/>
    <row r="333" ht="15" customHeight="1" x14ac:dyDescent="0.35"/>
    <row r="334" ht="15" customHeight="1" x14ac:dyDescent="0.35"/>
    <row r="335" ht="15" customHeight="1" x14ac:dyDescent="0.35"/>
    <row r="336" ht="15" customHeight="1" x14ac:dyDescent="0.35"/>
    <row r="337" ht="15" customHeight="1" x14ac:dyDescent="0.35"/>
    <row r="338" ht="15" customHeight="1" x14ac:dyDescent="0.35"/>
    <row r="339" ht="15" customHeight="1" x14ac:dyDescent="0.35"/>
    <row r="340" ht="15" customHeight="1" x14ac:dyDescent="0.35"/>
    <row r="341" ht="15" customHeight="1" x14ac:dyDescent="0.35"/>
    <row r="342" ht="15" customHeight="1" x14ac:dyDescent="0.35"/>
    <row r="343" ht="15" customHeight="1" x14ac:dyDescent="0.35"/>
    <row r="344" ht="15" customHeight="1" x14ac:dyDescent="0.35"/>
    <row r="345" ht="15" customHeight="1" x14ac:dyDescent="0.35"/>
    <row r="346" ht="15" customHeight="1" x14ac:dyDescent="0.35"/>
    <row r="347" ht="15" customHeight="1" x14ac:dyDescent="0.35"/>
    <row r="348" ht="15" customHeight="1" x14ac:dyDescent="0.35"/>
    <row r="349" ht="15" customHeight="1" x14ac:dyDescent="0.35"/>
    <row r="350" ht="15" customHeight="1" x14ac:dyDescent="0.35"/>
    <row r="351" ht="15" customHeight="1" x14ac:dyDescent="0.35"/>
    <row r="352" ht="15" customHeight="1" x14ac:dyDescent="0.35"/>
  </sheetData>
  <sheetProtection algorithmName="SHA-512" hashValue="8Z85NOqhh4kffNcDv7dup9jg9XIUmZ9QNsgidlB+dWmsgyx3GdiqA+Lzhc9TsJ2xoJLlIvMQI5cqoBInW8wjmw==" saltValue="ZXYCXVg4ioOeVNugqYQwmw==" spinCount="100000" sheet="1" objects="1" scenarios="1"/>
  <protectedRanges>
    <protectedRange algorithmName="SHA-512" hashValue="IVoB8fNKy1wxFVhbOELL6IxWJ0+38bt+nh8BbRT8qU5YkyuAFOAtZDf/hbbwj+C+KVdZ+4LrFkGfHOM63EzA6A==" saltValue="u2pSvo3aYtzwIe9+U/w5yg==" spinCount="100000" sqref="E13:E14 E17:E19 E22:E41 E68:E83 E85:E96 E98:E101 E103:E108 E110:E111 E113:E115 E117:E122 E124:E126 E43:E62 E128:E138" name="Invullen P.P.E"/>
  </protectedRanges>
  <mergeCells count="8">
    <mergeCell ref="A1:B1"/>
    <mergeCell ref="F63:F65"/>
    <mergeCell ref="F139:F141"/>
    <mergeCell ref="F152:F154"/>
    <mergeCell ref="F148:F150"/>
    <mergeCell ref="B20:B21"/>
    <mergeCell ref="B15:B16"/>
    <mergeCell ref="C1:F1"/>
  </mergeCells>
  <phoneticPr fontId="15" type="noConversion"/>
  <pageMargins left="0.7" right="0.7" top="0.75" bottom="0.75" header="0.3" footer="0.3"/>
  <pageSetup paperSize="9" scale="42" orientation="portrait" r:id="rId1"/>
  <rowBreaks count="1" manualBreakCount="1">
    <brk id="9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7F58-4BF7-4800-9141-62B2F3A3ADFE}">
  <dimension ref="A1:G45"/>
  <sheetViews>
    <sheetView view="pageBreakPreview" zoomScaleNormal="80" zoomScaleSheetLayoutView="100" workbookViewId="0">
      <selection activeCell="D20" sqref="D20"/>
    </sheetView>
  </sheetViews>
  <sheetFormatPr defaultRowHeight="14.5" x14ac:dyDescent="0.35"/>
  <cols>
    <col min="1" max="1" width="15.7265625" customWidth="1"/>
    <col min="2" max="2" width="89.81640625" bestFit="1" customWidth="1"/>
    <col min="3" max="3" width="8.7265625" style="10" bestFit="1" customWidth="1"/>
    <col min="4" max="6" width="15.7265625" style="11" customWidth="1"/>
  </cols>
  <sheetData>
    <row r="1" spans="1:7" ht="97.5" customHeight="1" thickBot="1" x14ac:dyDescent="0.4">
      <c r="A1" s="223" t="s">
        <v>255</v>
      </c>
      <c r="B1" s="224"/>
      <c r="C1" s="26"/>
      <c r="D1" s="27"/>
      <c r="E1" s="222"/>
      <c r="F1" s="220"/>
      <c r="G1" s="1"/>
    </row>
    <row r="2" spans="1:7" x14ac:dyDescent="0.35">
      <c r="A2" s="29" t="s">
        <v>1</v>
      </c>
      <c r="B2" s="30" t="s">
        <v>2</v>
      </c>
      <c r="C2" s="31" t="s">
        <v>3</v>
      </c>
      <c r="D2" s="31" t="s">
        <v>4</v>
      </c>
      <c r="E2" s="221" t="s">
        <v>5</v>
      </c>
      <c r="F2" s="67" t="s">
        <v>6</v>
      </c>
      <c r="G2" s="1"/>
    </row>
    <row r="3" spans="1:7" x14ac:dyDescent="0.35">
      <c r="A3" s="25" t="s">
        <v>256</v>
      </c>
      <c r="B3" s="233" t="s">
        <v>257</v>
      </c>
      <c r="C3" s="234"/>
      <c r="D3" s="234"/>
      <c r="E3" s="234"/>
      <c r="F3" s="235"/>
      <c r="G3" s="1"/>
    </row>
    <row r="4" spans="1:7" x14ac:dyDescent="0.35">
      <c r="A4" s="43" t="s">
        <v>258</v>
      </c>
      <c r="B4" s="34" t="s">
        <v>259</v>
      </c>
      <c r="C4" s="35" t="s">
        <v>260</v>
      </c>
      <c r="D4" s="36">
        <v>1</v>
      </c>
      <c r="E4" s="57">
        <v>0</v>
      </c>
      <c r="F4" s="68">
        <f>E4*D4</f>
        <v>0</v>
      </c>
      <c r="G4" s="1"/>
    </row>
    <row r="5" spans="1:7" x14ac:dyDescent="0.35">
      <c r="A5" s="43" t="s">
        <v>261</v>
      </c>
      <c r="B5" s="34" t="s">
        <v>262</v>
      </c>
      <c r="C5" s="35" t="s">
        <v>260</v>
      </c>
      <c r="D5" s="36">
        <v>1</v>
      </c>
      <c r="E5" s="57">
        <v>0</v>
      </c>
      <c r="F5" s="68">
        <f t="shared" ref="F5:F6" si="0">E5*D5</f>
        <v>0</v>
      </c>
      <c r="G5" s="1"/>
    </row>
    <row r="6" spans="1:7" x14ac:dyDescent="0.35">
      <c r="A6" s="43" t="s">
        <v>263</v>
      </c>
      <c r="B6" s="34" t="s">
        <v>264</v>
      </c>
      <c r="C6" s="35" t="s">
        <v>260</v>
      </c>
      <c r="D6" s="36">
        <v>1</v>
      </c>
      <c r="E6" s="57">
        <v>0</v>
      </c>
      <c r="F6" s="68">
        <f t="shared" si="0"/>
        <v>0</v>
      </c>
      <c r="G6" s="1"/>
    </row>
    <row r="7" spans="1:7" x14ac:dyDescent="0.35">
      <c r="A7" s="25" t="s">
        <v>265</v>
      </c>
      <c r="B7" s="233" t="s">
        <v>266</v>
      </c>
      <c r="C7" s="234"/>
      <c r="D7" s="234"/>
      <c r="E7" s="234"/>
      <c r="F7" s="235"/>
      <c r="G7" s="1"/>
    </row>
    <row r="8" spans="1:7" x14ac:dyDescent="0.35">
      <c r="A8" s="43" t="s">
        <v>267</v>
      </c>
      <c r="B8" s="34" t="s">
        <v>268</v>
      </c>
      <c r="C8" s="35" t="s">
        <v>243</v>
      </c>
      <c r="D8" s="36">
        <f>D10</f>
        <v>12685</v>
      </c>
      <c r="E8" s="57">
        <v>0</v>
      </c>
      <c r="F8" s="68">
        <f t="shared" ref="F8" si="1">E8*D8</f>
        <v>0</v>
      </c>
      <c r="G8" s="1"/>
    </row>
    <row r="9" spans="1:7" x14ac:dyDescent="0.35">
      <c r="A9" s="43" t="s">
        <v>269</v>
      </c>
      <c r="B9" s="34" t="s">
        <v>270</v>
      </c>
      <c r="C9" s="35" t="s">
        <v>271</v>
      </c>
      <c r="D9" s="36">
        <v>1694</v>
      </c>
      <c r="E9" s="57">
        <v>0</v>
      </c>
      <c r="F9" s="68">
        <f t="shared" ref="F9:F11" si="2">E9*D9</f>
        <v>0</v>
      </c>
      <c r="G9" s="1"/>
    </row>
    <row r="10" spans="1:7" x14ac:dyDescent="0.35">
      <c r="A10" s="43" t="s">
        <v>272</v>
      </c>
      <c r="B10" s="34" t="s">
        <v>273</v>
      </c>
      <c r="C10" s="35" t="s">
        <v>243</v>
      </c>
      <c r="D10" s="36">
        <v>12685</v>
      </c>
      <c r="E10" s="57">
        <v>0</v>
      </c>
      <c r="F10" s="68">
        <f t="shared" si="2"/>
        <v>0</v>
      </c>
      <c r="G10" s="1"/>
    </row>
    <row r="11" spans="1:7" x14ac:dyDescent="0.35">
      <c r="A11" s="43" t="s">
        <v>274</v>
      </c>
      <c r="B11" s="34" t="s">
        <v>35</v>
      </c>
      <c r="C11" s="35" t="s">
        <v>216</v>
      </c>
      <c r="D11" s="36">
        <v>200</v>
      </c>
      <c r="E11" s="58">
        <f>Inschrijfstaat!E19</f>
        <v>0</v>
      </c>
      <c r="F11" s="68">
        <f t="shared" si="2"/>
        <v>0</v>
      </c>
      <c r="G11" s="1"/>
    </row>
    <row r="12" spans="1:7" x14ac:dyDescent="0.35">
      <c r="A12" s="25" t="s">
        <v>275</v>
      </c>
      <c r="B12" s="233" t="s">
        <v>276</v>
      </c>
      <c r="C12" s="234"/>
      <c r="D12" s="234"/>
      <c r="E12" s="234"/>
      <c r="F12" s="235"/>
      <c r="G12" s="1"/>
    </row>
    <row r="13" spans="1:7" x14ac:dyDescent="0.35">
      <c r="A13" s="43" t="s">
        <v>277</v>
      </c>
      <c r="B13" s="34" t="s">
        <v>278</v>
      </c>
      <c r="C13" s="35" t="s">
        <v>271</v>
      </c>
      <c r="D13" s="36">
        <v>1400</v>
      </c>
      <c r="E13" s="57">
        <v>0</v>
      </c>
      <c r="F13" s="68">
        <f t="shared" ref="F13:F16" si="3">E13*D13</f>
        <v>0</v>
      </c>
      <c r="G13" s="1"/>
    </row>
    <row r="14" spans="1:7" x14ac:dyDescent="0.35">
      <c r="A14" s="43" t="s">
        <v>279</v>
      </c>
      <c r="B14" s="34" t="s">
        <v>280</v>
      </c>
      <c r="C14" s="35" t="s">
        <v>271</v>
      </c>
      <c r="D14" s="36">
        <v>90</v>
      </c>
      <c r="E14" s="57">
        <v>0</v>
      </c>
      <c r="F14" s="68">
        <f t="shared" si="3"/>
        <v>0</v>
      </c>
      <c r="G14" s="1"/>
    </row>
    <row r="15" spans="1:7" x14ac:dyDescent="0.35">
      <c r="A15" s="43" t="s">
        <v>281</v>
      </c>
      <c r="B15" s="34" t="s">
        <v>282</v>
      </c>
      <c r="C15" s="35" t="s">
        <v>271</v>
      </c>
      <c r="D15" s="36">
        <v>290</v>
      </c>
      <c r="E15" s="57">
        <v>0</v>
      </c>
      <c r="F15" s="68">
        <f t="shared" si="3"/>
        <v>0</v>
      </c>
      <c r="G15" s="1"/>
    </row>
    <row r="16" spans="1:7" x14ac:dyDescent="0.35">
      <c r="A16" s="43" t="s">
        <v>283</v>
      </c>
      <c r="B16" s="34" t="s">
        <v>284</v>
      </c>
      <c r="C16" s="35" t="s">
        <v>271</v>
      </c>
      <c r="D16" s="36">
        <v>470</v>
      </c>
      <c r="E16" s="57">
        <v>0</v>
      </c>
      <c r="F16" s="68">
        <f t="shared" si="3"/>
        <v>0</v>
      </c>
      <c r="G16" s="1"/>
    </row>
    <row r="17" spans="1:7" x14ac:dyDescent="0.35">
      <c r="A17" s="43" t="s">
        <v>285</v>
      </c>
      <c r="B17" s="34" t="s">
        <v>286</v>
      </c>
      <c r="C17" s="35" t="s">
        <v>271</v>
      </c>
      <c r="D17" s="36">
        <v>240</v>
      </c>
      <c r="E17" s="57">
        <v>0</v>
      </c>
      <c r="F17" s="68">
        <f t="shared" ref="F17" si="4">E17*D17</f>
        <v>0</v>
      </c>
      <c r="G17" s="1"/>
    </row>
    <row r="18" spans="1:7" x14ac:dyDescent="0.35">
      <c r="A18" s="25" t="s">
        <v>287</v>
      </c>
      <c r="B18" s="233" t="s">
        <v>288</v>
      </c>
      <c r="C18" s="234"/>
      <c r="D18" s="234"/>
      <c r="E18" s="234"/>
      <c r="F18" s="235"/>
      <c r="G18" s="1"/>
    </row>
    <row r="19" spans="1:7" x14ac:dyDescent="0.35">
      <c r="A19" s="43" t="s">
        <v>289</v>
      </c>
      <c r="B19" s="34" t="s">
        <v>290</v>
      </c>
      <c r="C19" s="35" t="s">
        <v>271</v>
      </c>
      <c r="D19" s="36">
        <v>105000</v>
      </c>
      <c r="E19" s="57">
        <v>0</v>
      </c>
      <c r="F19" s="68">
        <f t="shared" ref="F19" si="5">E19*D19</f>
        <v>0</v>
      </c>
      <c r="G19" s="1"/>
    </row>
    <row r="20" spans="1:7" x14ac:dyDescent="0.35">
      <c r="A20" s="43" t="s">
        <v>291</v>
      </c>
      <c r="B20" s="34" t="s">
        <v>292</v>
      </c>
      <c r="C20" s="35" t="s">
        <v>271</v>
      </c>
      <c r="D20" s="36">
        <v>8000</v>
      </c>
      <c r="E20" s="57">
        <v>0</v>
      </c>
      <c r="F20" s="68">
        <f t="shared" ref="F20:F22" si="6">E20*D20</f>
        <v>0</v>
      </c>
      <c r="G20" s="1"/>
    </row>
    <row r="21" spans="1:7" x14ac:dyDescent="0.35">
      <c r="A21" s="43" t="s">
        <v>293</v>
      </c>
      <c r="B21" s="34" t="s">
        <v>294</v>
      </c>
      <c r="C21" s="35" t="s">
        <v>243</v>
      </c>
      <c r="D21" s="36">
        <v>6500</v>
      </c>
      <c r="E21" s="57">
        <v>0</v>
      </c>
      <c r="F21" s="68">
        <f t="shared" si="6"/>
        <v>0</v>
      </c>
      <c r="G21" s="1"/>
    </row>
    <row r="22" spans="1:7" x14ac:dyDescent="0.35">
      <c r="A22" s="43" t="s">
        <v>295</v>
      </c>
      <c r="B22" s="34" t="s">
        <v>35</v>
      </c>
      <c r="C22" s="35" t="s">
        <v>216</v>
      </c>
      <c r="D22" s="36">
        <v>800</v>
      </c>
      <c r="E22" s="58">
        <f>Inschrijfstaat!E19</f>
        <v>0</v>
      </c>
      <c r="F22" s="68">
        <f t="shared" si="6"/>
        <v>0</v>
      </c>
      <c r="G22" s="1"/>
    </row>
    <row r="23" spans="1:7" x14ac:dyDescent="0.35">
      <c r="A23" s="25" t="s">
        <v>296</v>
      </c>
      <c r="B23" s="233" t="s">
        <v>297</v>
      </c>
      <c r="C23" s="234"/>
      <c r="D23" s="234"/>
      <c r="E23" s="234"/>
      <c r="F23" s="235"/>
      <c r="G23" s="1"/>
    </row>
    <row r="24" spans="1:7" x14ac:dyDescent="0.35">
      <c r="A24" s="43" t="s">
        <v>298</v>
      </c>
      <c r="B24" s="39" t="s">
        <v>299</v>
      </c>
      <c r="C24" s="35" t="s">
        <v>300</v>
      </c>
      <c r="D24" s="36">
        <v>150</v>
      </c>
      <c r="E24" s="58">
        <f>Inschrijfstaat!E68</f>
        <v>0</v>
      </c>
      <c r="F24" s="68">
        <f t="shared" ref="F24" si="7">E24*D24</f>
        <v>0</v>
      </c>
      <c r="G24" s="1"/>
    </row>
    <row r="25" spans="1:7" x14ac:dyDescent="0.35">
      <c r="A25" s="43" t="s">
        <v>301</v>
      </c>
      <c r="B25" s="40" t="s">
        <v>302</v>
      </c>
      <c r="C25" s="35" t="s">
        <v>300</v>
      </c>
      <c r="D25" s="36">
        <v>150</v>
      </c>
      <c r="E25" s="58">
        <f>Inschrijfstaat!E69</f>
        <v>0</v>
      </c>
      <c r="F25" s="68">
        <f t="shared" ref="F25:F29" si="8">E25*D25</f>
        <v>0</v>
      </c>
      <c r="G25" s="1"/>
    </row>
    <row r="26" spans="1:7" x14ac:dyDescent="0.35">
      <c r="A26" s="43" t="s">
        <v>303</v>
      </c>
      <c r="B26" s="40" t="s">
        <v>304</v>
      </c>
      <c r="C26" s="35" t="s">
        <v>300</v>
      </c>
      <c r="D26" s="36">
        <v>0</v>
      </c>
      <c r="E26" s="58">
        <f>Inschrijfstaat!E70</f>
        <v>0</v>
      </c>
      <c r="F26" s="68">
        <f t="shared" si="8"/>
        <v>0</v>
      </c>
      <c r="G26" s="1"/>
    </row>
    <row r="27" spans="1:7" x14ac:dyDescent="0.35">
      <c r="A27" s="43" t="s">
        <v>305</v>
      </c>
      <c r="B27" s="40" t="s">
        <v>306</v>
      </c>
      <c r="C27" s="35" t="s">
        <v>300</v>
      </c>
      <c r="D27" s="36">
        <v>150</v>
      </c>
      <c r="E27" s="58">
        <f>Inschrijfstaat!E71</f>
        <v>0</v>
      </c>
      <c r="F27" s="68">
        <f t="shared" si="8"/>
        <v>0</v>
      </c>
      <c r="G27" s="1"/>
    </row>
    <row r="28" spans="1:7" x14ac:dyDescent="0.35">
      <c r="A28" s="43" t="s">
        <v>307</v>
      </c>
      <c r="B28" s="40" t="s">
        <v>308</v>
      </c>
      <c r="C28" s="35" t="s">
        <v>300</v>
      </c>
      <c r="D28" s="36">
        <v>150</v>
      </c>
      <c r="E28" s="58">
        <f>Inschrijfstaat!E72</f>
        <v>0</v>
      </c>
      <c r="F28" s="68">
        <f t="shared" si="8"/>
        <v>0</v>
      </c>
      <c r="G28" s="1"/>
    </row>
    <row r="29" spans="1:7" ht="15" thickBot="1" x14ac:dyDescent="0.4">
      <c r="A29" s="43" t="s">
        <v>309</v>
      </c>
      <c r="B29" s="41" t="s">
        <v>35</v>
      </c>
      <c r="C29" s="35" t="s">
        <v>216</v>
      </c>
      <c r="D29" s="36">
        <v>100</v>
      </c>
      <c r="E29" s="58">
        <f>Inschrijfstaat!E19</f>
        <v>0</v>
      </c>
      <c r="F29" s="68">
        <f t="shared" si="8"/>
        <v>0</v>
      </c>
      <c r="G29" s="1"/>
    </row>
    <row r="30" spans="1:7" ht="15" thickBot="1" x14ac:dyDescent="0.4">
      <c r="A30" s="18"/>
      <c r="B30" s="19"/>
      <c r="C30" s="20"/>
      <c r="D30" s="21"/>
      <c r="E30" s="65"/>
      <c r="F30" s="66"/>
      <c r="G30" s="1"/>
    </row>
    <row r="31" spans="1:7" ht="15" thickBot="1" x14ac:dyDescent="0.4">
      <c r="A31" s="230" t="s">
        <v>310</v>
      </c>
      <c r="B31" s="231"/>
      <c r="C31" s="231"/>
      <c r="D31" s="231"/>
      <c r="E31" s="232"/>
      <c r="F31" s="24">
        <f>F4+F5+F6+F8+F9+F10+F11+F13+F14+F15+F16+F17+F19+F20+F21+F22+F24+F25+F26+F27+F28+F29</f>
        <v>0</v>
      </c>
      <c r="G31" s="1"/>
    </row>
    <row r="32" spans="1:7" x14ac:dyDescent="0.35">
      <c r="G32" s="1"/>
    </row>
    <row r="33" spans="7:7" x14ac:dyDescent="0.35">
      <c r="G33" s="1"/>
    </row>
    <row r="34" spans="7:7" x14ac:dyDescent="0.35">
      <c r="G34" s="1"/>
    </row>
    <row r="35" spans="7:7" x14ac:dyDescent="0.35">
      <c r="G35" s="1"/>
    </row>
    <row r="36" spans="7:7" x14ac:dyDescent="0.35">
      <c r="G36" s="1"/>
    </row>
    <row r="37" spans="7:7" x14ac:dyDescent="0.35">
      <c r="G37" s="1"/>
    </row>
    <row r="38" spans="7:7" x14ac:dyDescent="0.35">
      <c r="G38" s="1"/>
    </row>
    <row r="39" spans="7:7" x14ac:dyDescent="0.35">
      <c r="G39" s="1"/>
    </row>
    <row r="40" spans="7:7" x14ac:dyDescent="0.35">
      <c r="G40" s="1"/>
    </row>
    <row r="41" spans="7:7" x14ac:dyDescent="0.35">
      <c r="G41" s="1"/>
    </row>
    <row r="42" spans="7:7" x14ac:dyDescent="0.35">
      <c r="G42" s="1"/>
    </row>
    <row r="43" spans="7:7" x14ac:dyDescent="0.35">
      <c r="G43" s="1"/>
    </row>
    <row r="44" spans="7:7" x14ac:dyDescent="0.35">
      <c r="G44" s="1"/>
    </row>
    <row r="45" spans="7:7" x14ac:dyDescent="0.35">
      <c r="G45" s="1"/>
    </row>
  </sheetData>
  <sheetProtection algorithmName="SHA-512" hashValue="I0jmN1slDZFcFe/YLX5vl8x/K67A8ElY3QxVWuL3rournGel84Wqhp+GSrpTHE20t4OYMxC4GtMsOvK0s1zGGA==" saltValue="HOfAdpqo15EkPJGauSXWCA==" spinCount="100000" sheet="1" objects="1" scenarios="1"/>
  <protectedRanges>
    <protectedRange algorithmName="SHA-512" hashValue="oOwCQ1A5M9l7NjFlGWF/vcTz7nEOgdRBUQmJ2INUGOs6oYLx5uzq/wEEZx7siwAM3PLIu9wcD9P0+Jhyb7c30Q==" saltValue="VD2P3ThlyroBgX23DxROCQ==" spinCount="100000" sqref="E4:E6 E8:E10 E13:E17 E19:E21" name="Invullen P.P.E."/>
  </protectedRanges>
  <mergeCells count="7">
    <mergeCell ref="A31:E31"/>
    <mergeCell ref="A1:B1"/>
    <mergeCell ref="B12:F12"/>
    <mergeCell ref="B7:F7"/>
    <mergeCell ref="B3:F3"/>
    <mergeCell ref="B18:F18"/>
    <mergeCell ref="B23:F23"/>
  </mergeCells>
  <phoneticPr fontId="15" type="noConversion"/>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CB783-A03A-4C43-AC8F-D0D75AF2F0CD}">
  <dimension ref="A1:G39"/>
  <sheetViews>
    <sheetView view="pageBreakPreview" zoomScaleNormal="70" zoomScaleSheetLayoutView="100" workbookViewId="0">
      <selection activeCell="G25" sqref="G25"/>
    </sheetView>
  </sheetViews>
  <sheetFormatPr defaultRowHeight="14.5" x14ac:dyDescent="0.35"/>
  <cols>
    <col min="1" max="1" width="15.7265625" customWidth="1"/>
    <col min="2" max="2" width="89.81640625" bestFit="1" customWidth="1"/>
    <col min="3" max="3" width="9.26953125" style="10" bestFit="1" customWidth="1"/>
    <col min="4" max="6" width="15.7265625" style="11" customWidth="1"/>
  </cols>
  <sheetData>
    <row r="1" spans="1:7" ht="97.5" customHeight="1" x14ac:dyDescent="0.35">
      <c r="A1" s="223" t="s">
        <v>311</v>
      </c>
      <c r="B1" s="224"/>
      <c r="C1" s="26"/>
      <c r="D1" s="27"/>
      <c r="E1" s="27"/>
      <c r="F1" s="56"/>
      <c r="G1" s="1"/>
    </row>
    <row r="2" spans="1:7" x14ac:dyDescent="0.35">
      <c r="A2" s="29" t="s">
        <v>1</v>
      </c>
      <c r="B2" s="30" t="s">
        <v>2</v>
      </c>
      <c r="C2" s="31" t="s">
        <v>3</v>
      </c>
      <c r="D2" s="31" t="s">
        <v>4</v>
      </c>
      <c r="E2" s="32" t="s">
        <v>5</v>
      </c>
      <c r="F2" s="33" t="s">
        <v>6</v>
      </c>
      <c r="G2" s="1"/>
    </row>
    <row r="3" spans="1:7" x14ac:dyDescent="0.35">
      <c r="A3" s="25" t="s">
        <v>256</v>
      </c>
      <c r="B3" s="233" t="s">
        <v>257</v>
      </c>
      <c r="C3" s="234"/>
      <c r="D3" s="234"/>
      <c r="E3" s="234"/>
      <c r="F3" s="235"/>
      <c r="G3" s="1"/>
    </row>
    <row r="4" spans="1:7" x14ac:dyDescent="0.35">
      <c r="A4" s="43" t="s">
        <v>258</v>
      </c>
      <c r="B4" s="34" t="s">
        <v>259</v>
      </c>
      <c r="C4" s="35" t="s">
        <v>260</v>
      </c>
      <c r="D4" s="36">
        <v>1</v>
      </c>
      <c r="E4" s="57">
        <v>0</v>
      </c>
      <c r="F4" s="38">
        <f>E4*D4</f>
        <v>0</v>
      </c>
      <c r="G4" s="1"/>
    </row>
    <row r="5" spans="1:7" x14ac:dyDescent="0.35">
      <c r="A5" s="43" t="s">
        <v>261</v>
      </c>
      <c r="B5" s="34" t="s">
        <v>262</v>
      </c>
      <c r="C5" s="35" t="s">
        <v>260</v>
      </c>
      <c r="D5" s="36">
        <v>1</v>
      </c>
      <c r="E5" s="57">
        <v>0</v>
      </c>
      <c r="F5" s="38">
        <f t="shared" ref="F5:F6" si="0">E5*D5</f>
        <v>0</v>
      </c>
      <c r="G5" s="1"/>
    </row>
    <row r="6" spans="1:7" x14ac:dyDescent="0.35">
      <c r="A6" s="43" t="s">
        <v>263</v>
      </c>
      <c r="B6" s="34" t="s">
        <v>264</v>
      </c>
      <c r="C6" s="35" t="s">
        <v>260</v>
      </c>
      <c r="D6" s="36">
        <v>1</v>
      </c>
      <c r="E6" s="57">
        <v>0</v>
      </c>
      <c r="F6" s="38">
        <f t="shared" si="0"/>
        <v>0</v>
      </c>
      <c r="G6" s="1"/>
    </row>
    <row r="7" spans="1:7" x14ac:dyDescent="0.35">
      <c r="A7" s="25" t="s">
        <v>265</v>
      </c>
      <c r="B7" s="233" t="s">
        <v>266</v>
      </c>
      <c r="C7" s="234"/>
      <c r="D7" s="234"/>
      <c r="E7" s="234"/>
      <c r="F7" s="235"/>
      <c r="G7" s="1"/>
    </row>
    <row r="8" spans="1:7" x14ac:dyDescent="0.35">
      <c r="A8" s="43" t="s">
        <v>267</v>
      </c>
      <c r="B8" s="34" t="s">
        <v>268</v>
      </c>
      <c r="C8" s="35" t="s">
        <v>243</v>
      </c>
      <c r="D8" s="36">
        <f>D10</f>
        <v>18706</v>
      </c>
      <c r="E8" s="57">
        <v>0</v>
      </c>
      <c r="F8" s="38">
        <f t="shared" ref="F8:F11" si="1">E8*D8</f>
        <v>0</v>
      </c>
      <c r="G8" s="1"/>
    </row>
    <row r="9" spans="1:7" x14ac:dyDescent="0.35">
      <c r="A9" s="43" t="s">
        <v>269</v>
      </c>
      <c r="B9" s="34" t="s">
        <v>270</v>
      </c>
      <c r="C9" s="35" t="s">
        <v>271</v>
      </c>
      <c r="D9" s="36">
        <v>304</v>
      </c>
      <c r="E9" s="57">
        <v>0</v>
      </c>
      <c r="F9" s="38">
        <f t="shared" si="1"/>
        <v>0</v>
      </c>
      <c r="G9" s="1"/>
    </row>
    <row r="10" spans="1:7" x14ac:dyDescent="0.35">
      <c r="A10" s="43" t="s">
        <v>272</v>
      </c>
      <c r="B10" s="34" t="s">
        <v>273</v>
      </c>
      <c r="C10" s="35" t="s">
        <v>243</v>
      </c>
      <c r="D10" s="36">
        <v>18706</v>
      </c>
      <c r="E10" s="57">
        <v>0</v>
      </c>
      <c r="F10" s="38">
        <f t="shared" si="1"/>
        <v>0</v>
      </c>
      <c r="G10" s="1"/>
    </row>
    <row r="11" spans="1:7" x14ac:dyDescent="0.35">
      <c r="A11" s="43" t="s">
        <v>274</v>
      </c>
      <c r="B11" s="34" t="s">
        <v>35</v>
      </c>
      <c r="C11" s="35" t="s">
        <v>216</v>
      </c>
      <c r="D11" s="36">
        <v>200</v>
      </c>
      <c r="E11" s="58">
        <f>Inschrijfstaat!E19</f>
        <v>0</v>
      </c>
      <c r="F11" s="38">
        <f t="shared" si="1"/>
        <v>0</v>
      </c>
      <c r="G11" s="1"/>
    </row>
    <row r="12" spans="1:7" x14ac:dyDescent="0.35">
      <c r="A12" s="25" t="s">
        <v>275</v>
      </c>
      <c r="B12" s="233" t="s">
        <v>276</v>
      </c>
      <c r="C12" s="234"/>
      <c r="D12" s="234"/>
      <c r="E12" s="234"/>
      <c r="F12" s="235"/>
      <c r="G12" s="1"/>
    </row>
    <row r="13" spans="1:7" x14ac:dyDescent="0.35">
      <c r="A13" s="43" t="s">
        <v>277</v>
      </c>
      <c r="B13" s="34" t="s">
        <v>278</v>
      </c>
      <c r="C13" s="35" t="s">
        <v>271</v>
      </c>
      <c r="D13" s="36">
        <v>1400</v>
      </c>
      <c r="E13" s="57">
        <v>0</v>
      </c>
      <c r="F13" s="38">
        <f t="shared" ref="F13:F17" si="2">E13*D13</f>
        <v>0</v>
      </c>
      <c r="G13" s="1"/>
    </row>
    <row r="14" spans="1:7" x14ac:dyDescent="0.35">
      <c r="A14" s="43" t="s">
        <v>279</v>
      </c>
      <c r="B14" s="34" t="s">
        <v>280</v>
      </c>
      <c r="C14" s="35" t="s">
        <v>271</v>
      </c>
      <c r="D14" s="36">
        <v>90</v>
      </c>
      <c r="E14" s="57">
        <v>0</v>
      </c>
      <c r="F14" s="38">
        <f t="shared" si="2"/>
        <v>0</v>
      </c>
      <c r="G14" s="1"/>
    </row>
    <row r="15" spans="1:7" x14ac:dyDescent="0.35">
      <c r="A15" s="43" t="s">
        <v>281</v>
      </c>
      <c r="B15" s="34" t="s">
        <v>282</v>
      </c>
      <c r="C15" s="35" t="s">
        <v>271</v>
      </c>
      <c r="D15" s="36">
        <v>290</v>
      </c>
      <c r="E15" s="57">
        <v>0</v>
      </c>
      <c r="F15" s="38">
        <f t="shared" si="2"/>
        <v>0</v>
      </c>
      <c r="G15" s="1"/>
    </row>
    <row r="16" spans="1:7" x14ac:dyDescent="0.35">
      <c r="A16" s="43" t="s">
        <v>283</v>
      </c>
      <c r="B16" s="34" t="s">
        <v>284</v>
      </c>
      <c r="C16" s="35" t="s">
        <v>271</v>
      </c>
      <c r="D16" s="36">
        <v>470</v>
      </c>
      <c r="E16" s="57">
        <v>0</v>
      </c>
      <c r="F16" s="38">
        <f t="shared" si="2"/>
        <v>0</v>
      </c>
      <c r="G16" s="1"/>
    </row>
    <row r="17" spans="1:7" x14ac:dyDescent="0.35">
      <c r="A17" s="43" t="s">
        <v>285</v>
      </c>
      <c r="B17" s="34" t="s">
        <v>286</v>
      </c>
      <c r="C17" s="35" t="s">
        <v>271</v>
      </c>
      <c r="D17" s="36">
        <v>240</v>
      </c>
      <c r="E17" s="57">
        <v>0</v>
      </c>
      <c r="F17" s="38">
        <f t="shared" si="2"/>
        <v>0</v>
      </c>
      <c r="G17" s="1"/>
    </row>
    <row r="18" spans="1:7" x14ac:dyDescent="0.35">
      <c r="A18" s="25" t="s">
        <v>287</v>
      </c>
      <c r="B18" s="233" t="s">
        <v>288</v>
      </c>
      <c r="C18" s="234"/>
      <c r="D18" s="234"/>
      <c r="E18" s="234"/>
      <c r="F18" s="235"/>
      <c r="G18" s="1"/>
    </row>
    <row r="19" spans="1:7" x14ac:dyDescent="0.35">
      <c r="A19" s="43" t="s">
        <v>289</v>
      </c>
      <c r="B19" s="34" t="s">
        <v>290</v>
      </c>
      <c r="C19" s="35" t="s">
        <v>271</v>
      </c>
      <c r="D19" s="36">
        <v>105000</v>
      </c>
      <c r="E19" s="57">
        <v>0</v>
      </c>
      <c r="F19" s="38">
        <f t="shared" ref="F19:F22" si="3">E19*D19</f>
        <v>0</v>
      </c>
      <c r="G19" s="1"/>
    </row>
    <row r="20" spans="1:7" x14ac:dyDescent="0.35">
      <c r="A20" s="43" t="s">
        <v>291</v>
      </c>
      <c r="B20" s="34" t="s">
        <v>292</v>
      </c>
      <c r="C20" s="35" t="s">
        <v>271</v>
      </c>
      <c r="D20" s="36">
        <v>8000</v>
      </c>
      <c r="E20" s="57">
        <v>0</v>
      </c>
      <c r="F20" s="38">
        <f t="shared" si="3"/>
        <v>0</v>
      </c>
      <c r="G20" s="1"/>
    </row>
    <row r="21" spans="1:7" x14ac:dyDescent="0.35">
      <c r="A21" s="43" t="s">
        <v>293</v>
      </c>
      <c r="B21" s="34" t="s">
        <v>294</v>
      </c>
      <c r="C21" s="35" t="s">
        <v>243</v>
      </c>
      <c r="D21" s="36">
        <v>6500</v>
      </c>
      <c r="E21" s="57">
        <v>0</v>
      </c>
      <c r="F21" s="38">
        <f t="shared" si="3"/>
        <v>0</v>
      </c>
      <c r="G21" s="1"/>
    </row>
    <row r="22" spans="1:7" x14ac:dyDescent="0.35">
      <c r="A22" s="43" t="s">
        <v>295</v>
      </c>
      <c r="B22" s="34" t="s">
        <v>35</v>
      </c>
      <c r="C22" s="35" t="s">
        <v>216</v>
      </c>
      <c r="D22" s="36">
        <v>800</v>
      </c>
      <c r="E22" s="37">
        <f>Inschrijfstaat!E19</f>
        <v>0</v>
      </c>
      <c r="F22" s="38">
        <f t="shared" si="3"/>
        <v>0</v>
      </c>
      <c r="G22" s="1"/>
    </row>
    <row r="23" spans="1:7" x14ac:dyDescent="0.35">
      <c r="A23" s="25" t="s">
        <v>296</v>
      </c>
      <c r="B23" s="233" t="s">
        <v>312</v>
      </c>
      <c r="C23" s="234"/>
      <c r="D23" s="234"/>
      <c r="E23" s="234"/>
      <c r="F23" s="235"/>
      <c r="G23" s="1"/>
    </row>
    <row r="24" spans="1:7" x14ac:dyDescent="0.35">
      <c r="A24" s="43" t="s">
        <v>298</v>
      </c>
      <c r="B24" s="39" t="s">
        <v>313</v>
      </c>
      <c r="C24" s="35" t="s">
        <v>300</v>
      </c>
      <c r="D24" s="36">
        <v>0</v>
      </c>
      <c r="E24" s="37">
        <f>Inschrijfstaat!E68</f>
        <v>0</v>
      </c>
      <c r="F24" s="38">
        <f t="shared" ref="F24:F29" si="4">E24*D24</f>
        <v>0</v>
      </c>
      <c r="G24" s="1"/>
    </row>
    <row r="25" spans="1:7" x14ac:dyDescent="0.35">
      <c r="A25" s="43" t="s">
        <v>301</v>
      </c>
      <c r="B25" s="40" t="s">
        <v>314</v>
      </c>
      <c r="C25" s="35" t="s">
        <v>300</v>
      </c>
      <c r="D25" s="36">
        <v>100</v>
      </c>
      <c r="E25" s="37">
        <f>Inschrijfstaat!E69</f>
        <v>0</v>
      </c>
      <c r="F25" s="38">
        <f t="shared" si="4"/>
        <v>0</v>
      </c>
      <c r="G25" s="1"/>
    </row>
    <row r="26" spans="1:7" x14ac:dyDescent="0.35">
      <c r="A26" s="43" t="s">
        <v>303</v>
      </c>
      <c r="B26" s="40" t="s">
        <v>315</v>
      </c>
      <c r="C26" s="35" t="s">
        <v>300</v>
      </c>
      <c r="D26" s="36">
        <v>100</v>
      </c>
      <c r="E26" s="37">
        <f>Inschrijfstaat!E70</f>
        <v>0</v>
      </c>
      <c r="F26" s="38">
        <f t="shared" si="4"/>
        <v>0</v>
      </c>
      <c r="G26" s="1"/>
    </row>
    <row r="27" spans="1:7" x14ac:dyDescent="0.35">
      <c r="A27" s="43" t="s">
        <v>305</v>
      </c>
      <c r="B27" s="40" t="s">
        <v>306</v>
      </c>
      <c r="C27" s="35" t="s">
        <v>300</v>
      </c>
      <c r="D27" s="36">
        <v>0</v>
      </c>
      <c r="E27" s="37">
        <f>Inschrijfstaat!E71</f>
        <v>0</v>
      </c>
      <c r="F27" s="38">
        <f t="shared" si="4"/>
        <v>0</v>
      </c>
      <c r="G27" s="1"/>
    </row>
    <row r="28" spans="1:7" x14ac:dyDescent="0.35">
      <c r="A28" s="43" t="s">
        <v>307</v>
      </c>
      <c r="B28" s="40" t="s">
        <v>308</v>
      </c>
      <c r="C28" s="35" t="s">
        <v>300</v>
      </c>
      <c r="D28" s="36">
        <v>50</v>
      </c>
      <c r="E28" s="37">
        <f>Inschrijfstaat!E72</f>
        <v>0</v>
      </c>
      <c r="F28" s="38">
        <f t="shared" si="4"/>
        <v>0</v>
      </c>
      <c r="G28" s="1"/>
    </row>
    <row r="29" spans="1:7" ht="15" thickBot="1" x14ac:dyDescent="0.4">
      <c r="A29" s="59" t="s">
        <v>309</v>
      </c>
      <c r="B29" s="60" t="s">
        <v>35</v>
      </c>
      <c r="C29" s="61" t="s">
        <v>216</v>
      </c>
      <c r="D29" s="62">
        <v>30</v>
      </c>
      <c r="E29" s="63">
        <f>Inschrijfstaat!E19</f>
        <v>0</v>
      </c>
      <c r="F29" s="64">
        <f t="shared" si="4"/>
        <v>0</v>
      </c>
      <c r="G29" s="1"/>
    </row>
    <row r="30" spans="1:7" ht="15" thickBot="1" x14ac:dyDescent="0.4">
      <c r="A30" s="18"/>
      <c r="B30" s="19"/>
      <c r="C30" s="20"/>
      <c r="D30" s="21"/>
      <c r="E30" s="22"/>
      <c r="F30" s="23"/>
      <c r="G30" s="1"/>
    </row>
    <row r="31" spans="1:7" ht="15" thickBot="1" x14ac:dyDescent="0.4">
      <c r="A31" s="230" t="s">
        <v>310</v>
      </c>
      <c r="B31" s="231"/>
      <c r="C31" s="231"/>
      <c r="D31" s="231"/>
      <c r="E31" s="232"/>
      <c r="F31" s="24">
        <f>F4+F5+F6+F8+F9+F10+F11+F13+F14+F15+F16+F17+F19+F20+F21+F22+F24+F25+F26+F27+F28+F29</f>
        <v>0</v>
      </c>
      <c r="G31" s="1"/>
    </row>
    <row r="32" spans="1:7" x14ac:dyDescent="0.35">
      <c r="G32" s="1"/>
    </row>
    <row r="33" spans="7:7" x14ac:dyDescent="0.35">
      <c r="G33" s="1"/>
    </row>
    <row r="34" spans="7:7" x14ac:dyDescent="0.35">
      <c r="G34" s="1"/>
    </row>
    <row r="35" spans="7:7" x14ac:dyDescent="0.35">
      <c r="G35" s="1"/>
    </row>
    <row r="36" spans="7:7" x14ac:dyDescent="0.35">
      <c r="G36" s="1"/>
    </row>
    <row r="37" spans="7:7" x14ac:dyDescent="0.35">
      <c r="G37" s="1"/>
    </row>
    <row r="38" spans="7:7" x14ac:dyDescent="0.35">
      <c r="G38" s="1"/>
    </row>
    <row r="39" spans="7:7" x14ac:dyDescent="0.35">
      <c r="G39" s="1"/>
    </row>
  </sheetData>
  <sheetProtection algorithmName="SHA-512" hashValue="jQJImod8zM5jVIe6GQm15o8CEE/gYamcJVDU30Wkwthc4EFy84zrC0SMHWE/5knUXV5Tdy4y+MDC0hK52U5iTw==" saltValue="eTl13UhS80ND+IXiZGKjGQ==" spinCount="100000" sheet="1" objects="1" scenarios="1"/>
  <protectedRanges>
    <protectedRange algorithmName="SHA-512" hashValue="Q/gCCYy7R0jYne2mSdGq245+Tj7HRbNUBdEESP2G3guH7l0GhY5EPiJj029JEW9Iv9CvYDvTc6oN2Jr0M558eg==" saltValue="6dP3qpkdyU3LGcIj5O8qWw==" spinCount="100000" sqref="E4:E6 E8:E10 E13:E17 E19:E21" name="Invullen P.P.E."/>
  </protectedRanges>
  <mergeCells count="7">
    <mergeCell ref="A31:E31"/>
    <mergeCell ref="A1:B1"/>
    <mergeCell ref="B3:F3"/>
    <mergeCell ref="B7:F7"/>
    <mergeCell ref="B12:F12"/>
    <mergeCell ref="B18:F18"/>
    <mergeCell ref="B23:F23"/>
  </mergeCells>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2CAF4-0704-430C-899B-C033008E482A}">
  <dimension ref="A1:G38"/>
  <sheetViews>
    <sheetView view="pageBreakPreview" zoomScaleNormal="85" zoomScaleSheetLayoutView="100" workbookViewId="0">
      <selection activeCell="E19" activeCellId="3" sqref="E4:E6 E8:E10 E13:E17 E19:E21"/>
    </sheetView>
  </sheetViews>
  <sheetFormatPr defaultRowHeight="14.5" x14ac:dyDescent="0.35"/>
  <cols>
    <col min="1" max="1" width="15.7265625" customWidth="1"/>
    <col min="2" max="2" width="89.81640625" bestFit="1" customWidth="1"/>
    <col min="3" max="3" width="9.26953125" style="10" bestFit="1" customWidth="1"/>
    <col min="4" max="6" width="15.7265625" style="11" customWidth="1"/>
  </cols>
  <sheetData>
    <row r="1" spans="1:7" ht="97.5" customHeight="1" x14ac:dyDescent="0.35">
      <c r="A1" s="223" t="s">
        <v>316</v>
      </c>
      <c r="B1" s="224"/>
      <c r="C1" s="26"/>
      <c r="D1" s="27"/>
      <c r="E1" s="27"/>
      <c r="F1" s="56"/>
      <c r="G1" s="1"/>
    </row>
    <row r="2" spans="1:7" x14ac:dyDescent="0.35">
      <c r="A2" s="29" t="s">
        <v>1</v>
      </c>
      <c r="B2" s="30" t="s">
        <v>2</v>
      </c>
      <c r="C2" s="31" t="s">
        <v>3</v>
      </c>
      <c r="D2" s="31" t="s">
        <v>4</v>
      </c>
      <c r="E2" s="32" t="s">
        <v>5</v>
      </c>
      <c r="F2" s="33" t="s">
        <v>6</v>
      </c>
      <c r="G2" s="1"/>
    </row>
    <row r="3" spans="1:7" x14ac:dyDescent="0.35">
      <c r="A3" s="25" t="s">
        <v>256</v>
      </c>
      <c r="B3" s="233" t="s">
        <v>257</v>
      </c>
      <c r="C3" s="234"/>
      <c r="D3" s="234"/>
      <c r="E3" s="234"/>
      <c r="F3" s="235"/>
      <c r="G3" s="1"/>
    </row>
    <row r="4" spans="1:7" x14ac:dyDescent="0.35">
      <c r="A4" s="43" t="s">
        <v>258</v>
      </c>
      <c r="B4" s="34" t="s">
        <v>259</v>
      </c>
      <c r="C4" s="35" t="s">
        <v>260</v>
      </c>
      <c r="D4" s="36">
        <v>1</v>
      </c>
      <c r="E4" s="57">
        <v>0</v>
      </c>
      <c r="F4" s="38">
        <f>E4*D4</f>
        <v>0</v>
      </c>
      <c r="G4" s="1"/>
    </row>
    <row r="5" spans="1:7" x14ac:dyDescent="0.35">
      <c r="A5" s="43" t="s">
        <v>261</v>
      </c>
      <c r="B5" s="34" t="s">
        <v>262</v>
      </c>
      <c r="C5" s="35" t="s">
        <v>260</v>
      </c>
      <c r="D5" s="36">
        <v>1</v>
      </c>
      <c r="E5" s="57">
        <v>0</v>
      </c>
      <c r="F5" s="38">
        <f t="shared" ref="F5:F6" si="0">E5*D5</f>
        <v>0</v>
      </c>
      <c r="G5" s="1"/>
    </row>
    <row r="6" spans="1:7" x14ac:dyDescent="0.35">
      <c r="A6" s="43" t="s">
        <v>263</v>
      </c>
      <c r="B6" s="34" t="s">
        <v>264</v>
      </c>
      <c r="C6" s="35" t="s">
        <v>260</v>
      </c>
      <c r="D6" s="36">
        <v>1</v>
      </c>
      <c r="E6" s="57">
        <v>0</v>
      </c>
      <c r="F6" s="38">
        <f t="shared" si="0"/>
        <v>0</v>
      </c>
      <c r="G6" s="1"/>
    </row>
    <row r="7" spans="1:7" x14ac:dyDescent="0.35">
      <c r="A7" s="25" t="s">
        <v>265</v>
      </c>
      <c r="B7" s="233" t="s">
        <v>266</v>
      </c>
      <c r="C7" s="234"/>
      <c r="D7" s="234"/>
      <c r="E7" s="234"/>
      <c r="F7" s="235"/>
      <c r="G7" s="1"/>
    </row>
    <row r="8" spans="1:7" x14ac:dyDescent="0.35">
      <c r="A8" s="43" t="s">
        <v>267</v>
      </c>
      <c r="B8" s="34" t="s">
        <v>268</v>
      </c>
      <c r="C8" s="35" t="s">
        <v>243</v>
      </c>
      <c r="D8" s="36">
        <f>D10</f>
        <v>29574</v>
      </c>
      <c r="E8" s="57">
        <v>0</v>
      </c>
      <c r="F8" s="38">
        <f t="shared" ref="F8:F11" si="1">E8*D8</f>
        <v>0</v>
      </c>
      <c r="G8" s="1"/>
    </row>
    <row r="9" spans="1:7" x14ac:dyDescent="0.35">
      <c r="A9" s="43" t="s">
        <v>269</v>
      </c>
      <c r="B9" s="34" t="s">
        <v>270</v>
      </c>
      <c r="C9" s="35" t="s">
        <v>271</v>
      </c>
      <c r="D9" s="36">
        <v>4661</v>
      </c>
      <c r="E9" s="57">
        <v>0</v>
      </c>
      <c r="F9" s="38">
        <f t="shared" si="1"/>
        <v>0</v>
      </c>
      <c r="G9" s="1"/>
    </row>
    <row r="10" spans="1:7" x14ac:dyDescent="0.35">
      <c r="A10" s="43" t="s">
        <v>272</v>
      </c>
      <c r="B10" s="34" t="s">
        <v>273</v>
      </c>
      <c r="C10" s="35" t="s">
        <v>243</v>
      </c>
      <c r="D10" s="36">
        <v>29574</v>
      </c>
      <c r="E10" s="57">
        <v>0</v>
      </c>
      <c r="F10" s="38">
        <f t="shared" si="1"/>
        <v>0</v>
      </c>
      <c r="G10" s="1"/>
    </row>
    <row r="11" spans="1:7" x14ac:dyDescent="0.35">
      <c r="A11" s="43" t="s">
        <v>274</v>
      </c>
      <c r="B11" s="34" t="s">
        <v>35</v>
      </c>
      <c r="C11" s="35" t="s">
        <v>216</v>
      </c>
      <c r="D11" s="36">
        <v>200</v>
      </c>
      <c r="E11" s="37">
        <f>Inschrijfstaat!E19</f>
        <v>0</v>
      </c>
      <c r="F11" s="38">
        <f t="shared" si="1"/>
        <v>0</v>
      </c>
      <c r="G11" s="1"/>
    </row>
    <row r="12" spans="1:7" x14ac:dyDescent="0.35">
      <c r="A12" s="25" t="s">
        <v>275</v>
      </c>
      <c r="B12" s="233" t="s">
        <v>276</v>
      </c>
      <c r="C12" s="234"/>
      <c r="D12" s="234"/>
      <c r="E12" s="234"/>
      <c r="F12" s="235"/>
      <c r="G12" s="1"/>
    </row>
    <row r="13" spans="1:7" x14ac:dyDescent="0.35">
      <c r="A13" s="43" t="s">
        <v>277</v>
      </c>
      <c r="B13" s="34" t="s">
        <v>278</v>
      </c>
      <c r="C13" s="35" t="s">
        <v>271</v>
      </c>
      <c r="D13" s="36">
        <v>1400</v>
      </c>
      <c r="E13" s="57">
        <v>0</v>
      </c>
      <c r="F13" s="38">
        <f t="shared" ref="F13:F17" si="2">E13*D13</f>
        <v>0</v>
      </c>
      <c r="G13" s="1"/>
    </row>
    <row r="14" spans="1:7" x14ac:dyDescent="0.35">
      <c r="A14" s="43" t="s">
        <v>279</v>
      </c>
      <c r="B14" s="34" t="s">
        <v>280</v>
      </c>
      <c r="C14" s="35" t="s">
        <v>271</v>
      </c>
      <c r="D14" s="36">
        <v>90</v>
      </c>
      <c r="E14" s="57">
        <v>0</v>
      </c>
      <c r="F14" s="38">
        <f t="shared" si="2"/>
        <v>0</v>
      </c>
      <c r="G14" s="1"/>
    </row>
    <row r="15" spans="1:7" x14ac:dyDescent="0.35">
      <c r="A15" s="43" t="s">
        <v>281</v>
      </c>
      <c r="B15" s="34" t="s">
        <v>282</v>
      </c>
      <c r="C15" s="35" t="s">
        <v>271</v>
      </c>
      <c r="D15" s="36">
        <v>290</v>
      </c>
      <c r="E15" s="57">
        <v>0</v>
      </c>
      <c r="F15" s="38">
        <f t="shared" si="2"/>
        <v>0</v>
      </c>
      <c r="G15" s="1"/>
    </row>
    <row r="16" spans="1:7" x14ac:dyDescent="0.35">
      <c r="A16" s="43" t="s">
        <v>283</v>
      </c>
      <c r="B16" s="34" t="s">
        <v>284</v>
      </c>
      <c r="C16" s="35" t="s">
        <v>271</v>
      </c>
      <c r="D16" s="36">
        <v>470</v>
      </c>
      <c r="E16" s="57">
        <v>0</v>
      </c>
      <c r="F16" s="38">
        <f t="shared" si="2"/>
        <v>0</v>
      </c>
      <c r="G16" s="1"/>
    </row>
    <row r="17" spans="1:7" x14ac:dyDescent="0.35">
      <c r="A17" s="43" t="s">
        <v>285</v>
      </c>
      <c r="B17" s="34" t="s">
        <v>286</v>
      </c>
      <c r="C17" s="35" t="s">
        <v>271</v>
      </c>
      <c r="D17" s="36">
        <v>240</v>
      </c>
      <c r="E17" s="57">
        <v>0</v>
      </c>
      <c r="F17" s="38">
        <f t="shared" si="2"/>
        <v>0</v>
      </c>
      <c r="G17" s="1"/>
    </row>
    <row r="18" spans="1:7" x14ac:dyDescent="0.35">
      <c r="A18" s="25" t="s">
        <v>287</v>
      </c>
      <c r="B18" s="233" t="s">
        <v>288</v>
      </c>
      <c r="C18" s="234"/>
      <c r="D18" s="234"/>
      <c r="E18" s="234"/>
      <c r="F18" s="235"/>
      <c r="G18" s="1"/>
    </row>
    <row r="19" spans="1:7" x14ac:dyDescent="0.35">
      <c r="A19" s="43" t="s">
        <v>289</v>
      </c>
      <c r="B19" s="34" t="s">
        <v>290</v>
      </c>
      <c r="C19" s="35" t="s">
        <v>271</v>
      </c>
      <c r="D19" s="36">
        <v>105000</v>
      </c>
      <c r="E19" s="57">
        <v>0</v>
      </c>
      <c r="F19" s="38">
        <f t="shared" ref="F19:F22" si="3">E19*D19</f>
        <v>0</v>
      </c>
      <c r="G19" s="1"/>
    </row>
    <row r="20" spans="1:7" x14ac:dyDescent="0.35">
      <c r="A20" s="43" t="s">
        <v>291</v>
      </c>
      <c r="B20" s="34" t="s">
        <v>292</v>
      </c>
      <c r="C20" s="35" t="s">
        <v>271</v>
      </c>
      <c r="D20" s="36">
        <v>8000</v>
      </c>
      <c r="E20" s="57">
        <v>0</v>
      </c>
      <c r="F20" s="38">
        <f t="shared" si="3"/>
        <v>0</v>
      </c>
      <c r="G20" s="1"/>
    </row>
    <row r="21" spans="1:7" x14ac:dyDescent="0.35">
      <c r="A21" s="43" t="s">
        <v>293</v>
      </c>
      <c r="B21" s="34" t="s">
        <v>294</v>
      </c>
      <c r="C21" s="35" t="s">
        <v>243</v>
      </c>
      <c r="D21" s="36">
        <v>6500</v>
      </c>
      <c r="E21" s="57">
        <v>0</v>
      </c>
      <c r="F21" s="38">
        <f t="shared" si="3"/>
        <v>0</v>
      </c>
      <c r="G21" s="1"/>
    </row>
    <row r="22" spans="1:7" x14ac:dyDescent="0.35">
      <c r="A22" s="43" t="s">
        <v>295</v>
      </c>
      <c r="B22" s="34" t="s">
        <v>35</v>
      </c>
      <c r="C22" s="35" t="s">
        <v>216</v>
      </c>
      <c r="D22" s="36">
        <v>800</v>
      </c>
      <c r="E22" s="37">
        <f>Inschrijfstaat!E19</f>
        <v>0</v>
      </c>
      <c r="F22" s="38">
        <f t="shared" si="3"/>
        <v>0</v>
      </c>
      <c r="G22" s="1"/>
    </row>
    <row r="23" spans="1:7" x14ac:dyDescent="0.35">
      <c r="A23" s="25" t="s">
        <v>296</v>
      </c>
      <c r="B23" s="233" t="s">
        <v>312</v>
      </c>
      <c r="C23" s="234"/>
      <c r="D23" s="234"/>
      <c r="E23" s="234"/>
      <c r="F23" s="235"/>
      <c r="G23" s="1"/>
    </row>
    <row r="24" spans="1:7" x14ac:dyDescent="0.35">
      <c r="A24" s="43" t="s">
        <v>298</v>
      </c>
      <c r="B24" s="39" t="s">
        <v>313</v>
      </c>
      <c r="C24" s="35" t="s">
        <v>300</v>
      </c>
      <c r="D24" s="36">
        <v>0</v>
      </c>
      <c r="E24" s="37">
        <f>Inschrijfstaat!E68</f>
        <v>0</v>
      </c>
      <c r="F24" s="38">
        <f t="shared" ref="F24:F29" si="4">E24*D24</f>
        <v>0</v>
      </c>
      <c r="G24" s="1"/>
    </row>
    <row r="25" spans="1:7" x14ac:dyDescent="0.35">
      <c r="A25" s="43" t="s">
        <v>301</v>
      </c>
      <c r="B25" s="40" t="s">
        <v>314</v>
      </c>
      <c r="C25" s="35" t="s">
        <v>300</v>
      </c>
      <c r="D25" s="36">
        <v>0</v>
      </c>
      <c r="E25" s="37">
        <f>Inschrijfstaat!E69</f>
        <v>0</v>
      </c>
      <c r="F25" s="38">
        <f t="shared" si="4"/>
        <v>0</v>
      </c>
      <c r="G25" s="1"/>
    </row>
    <row r="26" spans="1:7" x14ac:dyDescent="0.35">
      <c r="A26" s="43" t="s">
        <v>303</v>
      </c>
      <c r="B26" s="40" t="s">
        <v>315</v>
      </c>
      <c r="C26" s="35" t="s">
        <v>300</v>
      </c>
      <c r="D26" s="36">
        <v>0</v>
      </c>
      <c r="E26" s="37">
        <f>Inschrijfstaat!E70</f>
        <v>0</v>
      </c>
      <c r="F26" s="38">
        <f t="shared" si="4"/>
        <v>0</v>
      </c>
      <c r="G26" s="1"/>
    </row>
    <row r="27" spans="1:7" x14ac:dyDescent="0.35">
      <c r="A27" s="43" t="s">
        <v>305</v>
      </c>
      <c r="B27" s="40" t="s">
        <v>306</v>
      </c>
      <c r="C27" s="35" t="s">
        <v>300</v>
      </c>
      <c r="D27" s="36">
        <v>0</v>
      </c>
      <c r="E27" s="37">
        <f>Inschrijfstaat!E71</f>
        <v>0</v>
      </c>
      <c r="F27" s="38">
        <f t="shared" si="4"/>
        <v>0</v>
      </c>
      <c r="G27" s="1"/>
    </row>
    <row r="28" spans="1:7" x14ac:dyDescent="0.35">
      <c r="A28" s="43" t="s">
        <v>307</v>
      </c>
      <c r="B28" s="40" t="s">
        <v>308</v>
      </c>
      <c r="C28" s="35" t="s">
        <v>300</v>
      </c>
      <c r="D28" s="36">
        <v>0</v>
      </c>
      <c r="E28" s="37">
        <f>Inschrijfstaat!E72</f>
        <v>0</v>
      </c>
      <c r="F28" s="38">
        <f t="shared" si="4"/>
        <v>0</v>
      </c>
      <c r="G28" s="1"/>
    </row>
    <row r="29" spans="1:7" ht="15" thickBot="1" x14ac:dyDescent="0.4">
      <c r="A29" s="43" t="s">
        <v>309</v>
      </c>
      <c r="B29" s="41" t="s">
        <v>35</v>
      </c>
      <c r="C29" s="35" t="s">
        <v>216</v>
      </c>
      <c r="D29" s="36">
        <v>0</v>
      </c>
      <c r="E29" s="37">
        <f>Inschrijfstaat!E19</f>
        <v>0</v>
      </c>
      <c r="F29" s="38">
        <f t="shared" si="4"/>
        <v>0</v>
      </c>
      <c r="G29" s="1"/>
    </row>
    <row r="30" spans="1:7" ht="15" thickBot="1" x14ac:dyDescent="0.4">
      <c r="A30" s="18"/>
      <c r="B30" s="19"/>
      <c r="C30" s="20"/>
      <c r="D30" s="21"/>
      <c r="E30" s="22"/>
      <c r="F30" s="23"/>
      <c r="G30" s="1"/>
    </row>
    <row r="31" spans="1:7" ht="15" thickBot="1" x14ac:dyDescent="0.4">
      <c r="A31" s="230" t="s">
        <v>310</v>
      </c>
      <c r="B31" s="231"/>
      <c r="C31" s="231"/>
      <c r="D31" s="231"/>
      <c r="E31" s="232"/>
      <c r="F31" s="24">
        <f>F4+F5+F6+F8+F9+F10+F11+F13+F14+F15+F16+F17+F19+F20+F21+F22+F24+F25+F26+F27+F28+F29</f>
        <v>0</v>
      </c>
      <c r="G31" s="1"/>
    </row>
    <row r="32" spans="1:7" x14ac:dyDescent="0.35">
      <c r="G32" s="1"/>
    </row>
    <row r="33" spans="7:7" x14ac:dyDescent="0.35">
      <c r="G33" s="1"/>
    </row>
    <row r="34" spans="7:7" x14ac:dyDescent="0.35">
      <c r="G34" s="1"/>
    </row>
    <row r="35" spans="7:7" x14ac:dyDescent="0.35">
      <c r="G35" s="1"/>
    </row>
    <row r="36" spans="7:7" x14ac:dyDescent="0.35">
      <c r="G36" s="1"/>
    </row>
    <row r="37" spans="7:7" x14ac:dyDescent="0.35">
      <c r="G37" s="1"/>
    </row>
    <row r="38" spans="7:7" x14ac:dyDescent="0.35">
      <c r="G38" s="1"/>
    </row>
  </sheetData>
  <sheetProtection algorithmName="SHA-512" hashValue="mdsLtWcrDidVE7Gb6xq92jpgLBD+m24+qtvkowcPqZtlUXGHuQL+vMXGzgjU7CFIaudaIz24RkfPxW8BRd9ReQ==" saltValue="uPWP8MLMLoDpNqTf+JSjPA==" spinCount="100000" sheet="1" objects="1" scenarios="1"/>
  <protectedRanges>
    <protectedRange algorithmName="SHA-512" hashValue="VnrgtcYQ6rPZOW3iOftGFLBPphGTB5LyBWeDKxJeSzkShWPdeECf0GjgOOxMSzfvJcil8YuGlzLSnjB2YaDX+A==" saltValue="LmGMxqWwlwVJdGy90jQAJg==" spinCount="100000" sqref="E4:E6 E8:E10 E13:E17 E19:E21" name="Invullen P.P.E."/>
  </protectedRanges>
  <mergeCells count="7">
    <mergeCell ref="A31:E31"/>
    <mergeCell ref="A1:B1"/>
    <mergeCell ref="B3:F3"/>
    <mergeCell ref="B7:F7"/>
    <mergeCell ref="B12:F12"/>
    <mergeCell ref="B18:F18"/>
    <mergeCell ref="B23:F23"/>
  </mergeCells>
  <pageMargins left="0.7" right="0.7" top="0.75" bottom="0.75" header="0.3" footer="0.3"/>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5134-0FDC-4374-84E3-CE85781D0D04}">
  <dimension ref="A1:G38"/>
  <sheetViews>
    <sheetView view="pageBreakPreview" zoomScaleNormal="85" zoomScaleSheetLayoutView="100" workbookViewId="0">
      <selection activeCell="F15" sqref="F15"/>
    </sheetView>
  </sheetViews>
  <sheetFormatPr defaultRowHeight="14.5" x14ac:dyDescent="0.35"/>
  <cols>
    <col min="1" max="1" width="15.7265625" customWidth="1"/>
    <col min="2" max="2" width="89.81640625" bestFit="1" customWidth="1"/>
    <col min="3" max="3" width="8.7265625" bestFit="1" customWidth="1"/>
    <col min="4" max="6" width="15.7265625" customWidth="1"/>
  </cols>
  <sheetData>
    <row r="1" spans="1:7" ht="97.5" customHeight="1" x14ac:dyDescent="0.35">
      <c r="A1" s="223" t="s">
        <v>317</v>
      </c>
      <c r="B1" s="224"/>
      <c r="C1" s="44"/>
      <c r="D1" s="44"/>
      <c r="E1" s="44"/>
      <c r="F1" s="45"/>
      <c r="G1" s="1"/>
    </row>
    <row r="2" spans="1:7" x14ac:dyDescent="0.35">
      <c r="A2" s="29" t="s">
        <v>1</v>
      </c>
      <c r="B2" s="30" t="s">
        <v>2</v>
      </c>
      <c r="C2" s="31" t="s">
        <v>3</v>
      </c>
      <c r="D2" s="31" t="s">
        <v>4</v>
      </c>
      <c r="E2" s="32" t="s">
        <v>5</v>
      </c>
      <c r="F2" s="33" t="s">
        <v>6</v>
      </c>
      <c r="G2" s="1"/>
    </row>
    <row r="3" spans="1:7" x14ac:dyDescent="0.35">
      <c r="A3" s="25" t="s">
        <v>256</v>
      </c>
      <c r="B3" s="233" t="s">
        <v>257</v>
      </c>
      <c r="C3" s="234"/>
      <c r="D3" s="234"/>
      <c r="E3" s="234"/>
      <c r="F3" s="235"/>
      <c r="G3" s="1"/>
    </row>
    <row r="4" spans="1:7" x14ac:dyDescent="0.35">
      <c r="A4" s="43" t="s">
        <v>258</v>
      </c>
      <c r="B4" s="34" t="s">
        <v>259</v>
      </c>
      <c r="C4" s="51" t="s">
        <v>260</v>
      </c>
      <c r="D4" s="52">
        <v>1</v>
      </c>
      <c r="E4" s="55">
        <v>0</v>
      </c>
      <c r="F4" s="54">
        <f>E4*D4</f>
        <v>0</v>
      </c>
      <c r="G4" s="1"/>
    </row>
    <row r="5" spans="1:7" x14ac:dyDescent="0.35">
      <c r="A5" s="43" t="s">
        <v>261</v>
      </c>
      <c r="B5" s="34" t="s">
        <v>262</v>
      </c>
      <c r="C5" s="51" t="s">
        <v>260</v>
      </c>
      <c r="D5" s="52">
        <v>1</v>
      </c>
      <c r="E5" s="55">
        <v>0</v>
      </c>
      <c r="F5" s="54">
        <f t="shared" ref="F5:F6" si="0">E5*D5</f>
        <v>0</v>
      </c>
      <c r="G5" s="1"/>
    </row>
    <row r="6" spans="1:7" x14ac:dyDescent="0.35">
      <c r="A6" s="43" t="s">
        <v>263</v>
      </c>
      <c r="B6" s="34" t="s">
        <v>264</v>
      </c>
      <c r="C6" s="51" t="s">
        <v>260</v>
      </c>
      <c r="D6" s="52">
        <v>1</v>
      </c>
      <c r="E6" s="55">
        <v>0</v>
      </c>
      <c r="F6" s="54">
        <f t="shared" si="0"/>
        <v>0</v>
      </c>
      <c r="G6" s="1"/>
    </row>
    <row r="7" spans="1:7" x14ac:dyDescent="0.35">
      <c r="A7" s="25" t="s">
        <v>265</v>
      </c>
      <c r="B7" s="233" t="s">
        <v>266</v>
      </c>
      <c r="C7" s="234"/>
      <c r="D7" s="234"/>
      <c r="E7" s="234"/>
      <c r="F7" s="235"/>
      <c r="G7" s="1"/>
    </row>
    <row r="8" spans="1:7" x14ac:dyDescent="0.35">
      <c r="A8" s="43" t="s">
        <v>267</v>
      </c>
      <c r="B8" s="34" t="s">
        <v>268</v>
      </c>
      <c r="C8" s="51" t="s">
        <v>243</v>
      </c>
      <c r="D8" s="52">
        <f>D10</f>
        <v>25175</v>
      </c>
      <c r="E8" s="55">
        <v>0</v>
      </c>
      <c r="F8" s="54">
        <f t="shared" ref="F8:F11" si="1">E8*D8</f>
        <v>0</v>
      </c>
      <c r="G8" s="1"/>
    </row>
    <row r="9" spans="1:7" x14ac:dyDescent="0.35">
      <c r="A9" s="43" t="s">
        <v>269</v>
      </c>
      <c r="B9" s="34" t="s">
        <v>270</v>
      </c>
      <c r="C9" s="51" t="s">
        <v>271</v>
      </c>
      <c r="D9" s="52">
        <v>242</v>
      </c>
      <c r="E9" s="55">
        <v>0</v>
      </c>
      <c r="F9" s="54">
        <f t="shared" si="1"/>
        <v>0</v>
      </c>
      <c r="G9" s="1"/>
    </row>
    <row r="10" spans="1:7" x14ac:dyDescent="0.35">
      <c r="A10" s="43" t="s">
        <v>272</v>
      </c>
      <c r="B10" s="34" t="s">
        <v>273</v>
      </c>
      <c r="C10" s="51" t="s">
        <v>243</v>
      </c>
      <c r="D10" s="52">
        <v>25175</v>
      </c>
      <c r="E10" s="55">
        <v>0</v>
      </c>
      <c r="F10" s="54">
        <f t="shared" si="1"/>
        <v>0</v>
      </c>
      <c r="G10" s="1"/>
    </row>
    <row r="11" spans="1:7" x14ac:dyDescent="0.35">
      <c r="A11" s="43" t="s">
        <v>274</v>
      </c>
      <c r="B11" s="34" t="s">
        <v>35</v>
      </c>
      <c r="C11" s="51" t="s">
        <v>216</v>
      </c>
      <c r="D11" s="52">
        <v>200</v>
      </c>
      <c r="E11" s="53">
        <f>Inschrijfstaat!E19</f>
        <v>0</v>
      </c>
      <c r="F11" s="54">
        <f t="shared" si="1"/>
        <v>0</v>
      </c>
      <c r="G11" s="1"/>
    </row>
    <row r="12" spans="1:7" x14ac:dyDescent="0.35">
      <c r="A12" s="25" t="s">
        <v>275</v>
      </c>
      <c r="B12" s="233" t="s">
        <v>276</v>
      </c>
      <c r="C12" s="234"/>
      <c r="D12" s="234"/>
      <c r="E12" s="234"/>
      <c r="F12" s="235"/>
      <c r="G12" s="1"/>
    </row>
    <row r="13" spans="1:7" x14ac:dyDescent="0.35">
      <c r="A13" s="43" t="s">
        <v>277</v>
      </c>
      <c r="B13" s="34" t="s">
        <v>278</v>
      </c>
      <c r="C13" s="51" t="s">
        <v>271</v>
      </c>
      <c r="D13" s="52">
        <v>1400</v>
      </c>
      <c r="E13" s="55">
        <v>0</v>
      </c>
      <c r="F13" s="54">
        <f t="shared" ref="F13:F17" si="2">E13*D13</f>
        <v>0</v>
      </c>
      <c r="G13" s="1"/>
    </row>
    <row r="14" spans="1:7" x14ac:dyDescent="0.35">
      <c r="A14" s="43" t="s">
        <v>279</v>
      </c>
      <c r="B14" s="34" t="s">
        <v>280</v>
      </c>
      <c r="C14" s="51" t="s">
        <v>271</v>
      </c>
      <c r="D14" s="52">
        <v>90</v>
      </c>
      <c r="E14" s="55">
        <v>0</v>
      </c>
      <c r="F14" s="54">
        <f t="shared" si="2"/>
        <v>0</v>
      </c>
      <c r="G14" s="1"/>
    </row>
    <row r="15" spans="1:7" x14ac:dyDescent="0.35">
      <c r="A15" s="43" t="s">
        <v>281</v>
      </c>
      <c r="B15" s="34" t="s">
        <v>282</v>
      </c>
      <c r="C15" s="51" t="s">
        <v>271</v>
      </c>
      <c r="D15" s="52">
        <v>290</v>
      </c>
      <c r="E15" s="55">
        <v>0</v>
      </c>
      <c r="F15" s="54">
        <f t="shared" si="2"/>
        <v>0</v>
      </c>
      <c r="G15" s="1"/>
    </row>
    <row r="16" spans="1:7" x14ac:dyDescent="0.35">
      <c r="A16" s="43" t="s">
        <v>283</v>
      </c>
      <c r="B16" s="34" t="s">
        <v>284</v>
      </c>
      <c r="C16" s="51" t="s">
        <v>271</v>
      </c>
      <c r="D16" s="52">
        <v>470</v>
      </c>
      <c r="E16" s="55">
        <v>0</v>
      </c>
      <c r="F16" s="54">
        <f t="shared" si="2"/>
        <v>0</v>
      </c>
      <c r="G16" s="1"/>
    </row>
    <row r="17" spans="1:7" x14ac:dyDescent="0.35">
      <c r="A17" s="43" t="s">
        <v>285</v>
      </c>
      <c r="B17" s="34" t="s">
        <v>286</v>
      </c>
      <c r="C17" s="51" t="s">
        <v>271</v>
      </c>
      <c r="D17" s="52">
        <v>240</v>
      </c>
      <c r="E17" s="55">
        <v>0</v>
      </c>
      <c r="F17" s="54">
        <f t="shared" si="2"/>
        <v>0</v>
      </c>
      <c r="G17" s="1"/>
    </row>
    <row r="18" spans="1:7" x14ac:dyDescent="0.35">
      <c r="A18" s="25" t="s">
        <v>287</v>
      </c>
      <c r="B18" s="233" t="s">
        <v>288</v>
      </c>
      <c r="C18" s="234"/>
      <c r="D18" s="234"/>
      <c r="E18" s="234"/>
      <c r="F18" s="235"/>
      <c r="G18" s="1"/>
    </row>
    <row r="19" spans="1:7" x14ac:dyDescent="0.35">
      <c r="A19" s="43" t="s">
        <v>289</v>
      </c>
      <c r="B19" s="34" t="s">
        <v>290</v>
      </c>
      <c r="C19" s="51" t="s">
        <v>271</v>
      </c>
      <c r="D19" s="52">
        <v>105000</v>
      </c>
      <c r="E19" s="55">
        <v>0</v>
      </c>
      <c r="F19" s="54">
        <f t="shared" ref="F19:F22" si="3">E19*D19</f>
        <v>0</v>
      </c>
      <c r="G19" s="1"/>
    </row>
    <row r="20" spans="1:7" x14ac:dyDescent="0.35">
      <c r="A20" s="43" t="s">
        <v>291</v>
      </c>
      <c r="B20" s="34" t="s">
        <v>292</v>
      </c>
      <c r="C20" s="51" t="s">
        <v>271</v>
      </c>
      <c r="D20" s="52">
        <v>8000</v>
      </c>
      <c r="E20" s="55">
        <v>0</v>
      </c>
      <c r="F20" s="54">
        <f t="shared" si="3"/>
        <v>0</v>
      </c>
      <c r="G20" s="1"/>
    </row>
    <row r="21" spans="1:7" x14ac:dyDescent="0.35">
      <c r="A21" s="43" t="s">
        <v>293</v>
      </c>
      <c r="B21" s="34" t="s">
        <v>294</v>
      </c>
      <c r="C21" s="51" t="s">
        <v>243</v>
      </c>
      <c r="D21" s="52">
        <v>6500</v>
      </c>
      <c r="E21" s="55">
        <v>0</v>
      </c>
      <c r="F21" s="54">
        <f t="shared" si="3"/>
        <v>0</v>
      </c>
      <c r="G21" s="1"/>
    </row>
    <row r="22" spans="1:7" x14ac:dyDescent="0.35">
      <c r="A22" s="43" t="s">
        <v>295</v>
      </c>
      <c r="B22" s="34" t="s">
        <v>35</v>
      </c>
      <c r="C22" s="51" t="s">
        <v>216</v>
      </c>
      <c r="D22" s="52">
        <v>800</v>
      </c>
      <c r="E22" s="53">
        <f>Inschrijfstaat!E19</f>
        <v>0</v>
      </c>
      <c r="F22" s="54">
        <f t="shared" si="3"/>
        <v>0</v>
      </c>
      <c r="G22" s="1"/>
    </row>
    <row r="23" spans="1:7" x14ac:dyDescent="0.35">
      <c r="A23" s="25" t="s">
        <v>296</v>
      </c>
      <c r="B23" s="233" t="s">
        <v>312</v>
      </c>
      <c r="C23" s="234"/>
      <c r="D23" s="234"/>
      <c r="E23" s="234"/>
      <c r="F23" s="235"/>
      <c r="G23" s="1"/>
    </row>
    <row r="24" spans="1:7" x14ac:dyDescent="0.35">
      <c r="A24" s="43" t="s">
        <v>298</v>
      </c>
      <c r="B24" s="39" t="s">
        <v>313</v>
      </c>
      <c r="C24" s="51" t="s">
        <v>300</v>
      </c>
      <c r="D24" s="52">
        <v>50</v>
      </c>
      <c r="E24" s="53">
        <f>Inschrijfstaat!E68</f>
        <v>0</v>
      </c>
      <c r="F24" s="54">
        <f t="shared" ref="F24:F29" si="4">E24*D24</f>
        <v>0</v>
      </c>
      <c r="G24" s="1"/>
    </row>
    <row r="25" spans="1:7" x14ac:dyDescent="0.35">
      <c r="A25" s="43" t="s">
        <v>301</v>
      </c>
      <c r="B25" s="40" t="s">
        <v>314</v>
      </c>
      <c r="C25" s="51" t="s">
        <v>300</v>
      </c>
      <c r="D25" s="52">
        <v>50</v>
      </c>
      <c r="E25" s="53">
        <f>Inschrijfstaat!E69</f>
        <v>0</v>
      </c>
      <c r="F25" s="54">
        <f t="shared" si="4"/>
        <v>0</v>
      </c>
      <c r="G25" s="1"/>
    </row>
    <row r="26" spans="1:7" x14ac:dyDescent="0.35">
      <c r="A26" s="43" t="s">
        <v>303</v>
      </c>
      <c r="B26" s="40" t="s">
        <v>315</v>
      </c>
      <c r="C26" s="51" t="s">
        <v>300</v>
      </c>
      <c r="D26" s="52">
        <v>50</v>
      </c>
      <c r="E26" s="53">
        <f>Inschrijfstaat!E70</f>
        <v>0</v>
      </c>
      <c r="F26" s="54">
        <f t="shared" si="4"/>
        <v>0</v>
      </c>
      <c r="G26" s="1"/>
    </row>
    <row r="27" spans="1:7" x14ac:dyDescent="0.35">
      <c r="A27" s="43" t="s">
        <v>305</v>
      </c>
      <c r="B27" s="40" t="s">
        <v>306</v>
      </c>
      <c r="C27" s="51" t="s">
        <v>300</v>
      </c>
      <c r="D27" s="52">
        <v>0</v>
      </c>
      <c r="E27" s="53">
        <f>Inschrijfstaat!E71</f>
        <v>0</v>
      </c>
      <c r="F27" s="54">
        <f t="shared" si="4"/>
        <v>0</v>
      </c>
      <c r="G27" s="1"/>
    </row>
    <row r="28" spans="1:7" x14ac:dyDescent="0.35">
      <c r="A28" s="43" t="s">
        <v>307</v>
      </c>
      <c r="B28" s="40" t="s">
        <v>308</v>
      </c>
      <c r="C28" s="51" t="s">
        <v>300</v>
      </c>
      <c r="D28" s="52">
        <v>150</v>
      </c>
      <c r="E28" s="53">
        <f>Inschrijfstaat!E72</f>
        <v>0</v>
      </c>
      <c r="F28" s="54">
        <f t="shared" si="4"/>
        <v>0</v>
      </c>
      <c r="G28" s="1"/>
    </row>
    <row r="29" spans="1:7" ht="15" thickBot="1" x14ac:dyDescent="0.4">
      <c r="A29" s="43" t="s">
        <v>309</v>
      </c>
      <c r="B29" s="41" t="s">
        <v>35</v>
      </c>
      <c r="C29" s="51" t="s">
        <v>216</v>
      </c>
      <c r="D29" s="52">
        <v>50</v>
      </c>
      <c r="E29" s="53">
        <f>Inschrijfstaat!E19</f>
        <v>0</v>
      </c>
      <c r="F29" s="54">
        <f t="shared" si="4"/>
        <v>0</v>
      </c>
      <c r="G29" s="1"/>
    </row>
    <row r="30" spans="1:7" ht="15" thickBot="1" x14ac:dyDescent="0.4">
      <c r="A30" s="18"/>
      <c r="B30" s="19"/>
      <c r="C30" s="46"/>
      <c r="D30" s="47"/>
      <c r="E30" s="48"/>
      <c r="F30" s="49"/>
      <c r="G30" s="1"/>
    </row>
    <row r="31" spans="1:7" ht="15" thickBot="1" x14ac:dyDescent="0.4">
      <c r="A31" s="230" t="s">
        <v>310</v>
      </c>
      <c r="B31" s="231"/>
      <c r="C31" s="231"/>
      <c r="D31" s="231"/>
      <c r="E31" s="232"/>
      <c r="F31" s="50">
        <f>SUM(F29+F28+F27+F22+F21+F20+F19+F17+F16+F15+F14+F13+F11+F10+F9+F8+F6+F5+F4)+F26+F25+F24</f>
        <v>0</v>
      </c>
      <c r="G31" s="1"/>
    </row>
    <row r="32" spans="1:7" x14ac:dyDescent="0.35">
      <c r="G32" s="1"/>
    </row>
    <row r="33" spans="7:7" x14ac:dyDescent="0.35">
      <c r="G33" s="1"/>
    </row>
    <row r="34" spans="7:7" x14ac:dyDescent="0.35">
      <c r="G34" s="1"/>
    </row>
    <row r="35" spans="7:7" x14ac:dyDescent="0.35">
      <c r="G35" s="1"/>
    </row>
    <row r="36" spans="7:7" x14ac:dyDescent="0.35">
      <c r="G36" s="1"/>
    </row>
    <row r="37" spans="7:7" x14ac:dyDescent="0.35">
      <c r="G37" s="1"/>
    </row>
    <row r="38" spans="7:7" x14ac:dyDescent="0.35">
      <c r="G38" s="1"/>
    </row>
  </sheetData>
  <sheetProtection algorithmName="SHA-512" hashValue="4EPbHhOfKHJeTO2vlpLKQZACk9T6Q11qegkJUMBnEIWET4rPaQPUrwdx5zG25VuceawhirpfeyW0NL/S4G8UBA==" saltValue="WDwmdbxFjox3fQyUOUO3KA==" spinCount="100000" sheet="1" objects="1" scenarios="1"/>
  <protectedRanges>
    <protectedRange algorithmName="SHA-512" hashValue="cO/517Yi6hJWAPNYMttgwCV8SE/FjqlJDZMvOYaqw++sx3v7JZJzgX6U+udgIhNBTsF0eCZ+tURknkPv3XpMjw==" saltValue="uunaiTdKf92wkSjM6KROQA==" spinCount="100000" sqref="E4:E6 E8:E10 E13:E17 E19:E21" name="Invullen P.P.E"/>
  </protectedRanges>
  <mergeCells count="7">
    <mergeCell ref="A31:E31"/>
    <mergeCell ref="A1:B1"/>
    <mergeCell ref="B3:F3"/>
    <mergeCell ref="B7:F7"/>
    <mergeCell ref="B12:F12"/>
    <mergeCell ref="B18:F18"/>
    <mergeCell ref="B23:F23"/>
  </mergeCells>
  <pageMargins left="0.7" right="0.7" top="0.75" bottom="0.75" header="0.3" footer="0.3"/>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79246-0274-4638-BA34-F96475FD62A4}">
  <sheetPr>
    <pageSetUpPr fitToPage="1"/>
  </sheetPr>
  <dimension ref="A1:G38"/>
  <sheetViews>
    <sheetView view="pageBreakPreview" zoomScaleNormal="85" zoomScaleSheetLayoutView="100" workbookViewId="0">
      <selection activeCell="E19" activeCellId="3" sqref="E4:E6 E8:E10 E13:E17 E19:E21"/>
    </sheetView>
  </sheetViews>
  <sheetFormatPr defaultRowHeight="14.5" x14ac:dyDescent="0.35"/>
  <cols>
    <col min="1" max="1" width="15.7265625" customWidth="1"/>
    <col min="2" max="2" width="89.81640625" bestFit="1" customWidth="1"/>
    <col min="3" max="3" width="8.7265625" style="10" bestFit="1" customWidth="1"/>
    <col min="4" max="6" width="15.7265625" style="11" customWidth="1"/>
  </cols>
  <sheetData>
    <row r="1" spans="1:7" ht="97.5" customHeight="1" x14ac:dyDescent="0.35">
      <c r="A1" s="223" t="s">
        <v>318</v>
      </c>
      <c r="B1" s="236"/>
      <c r="C1" s="26"/>
      <c r="D1" s="27"/>
      <c r="E1" s="27"/>
      <c r="F1" s="28"/>
      <c r="G1" s="1"/>
    </row>
    <row r="2" spans="1:7" x14ac:dyDescent="0.35">
      <c r="A2" s="29" t="s">
        <v>1</v>
      </c>
      <c r="B2" s="30" t="s">
        <v>2</v>
      </c>
      <c r="C2" s="31" t="s">
        <v>3</v>
      </c>
      <c r="D2" s="31" t="s">
        <v>4</v>
      </c>
      <c r="E2" s="32" t="s">
        <v>5</v>
      </c>
      <c r="F2" s="33" t="s">
        <v>6</v>
      </c>
      <c r="G2" s="1"/>
    </row>
    <row r="3" spans="1:7" x14ac:dyDescent="0.35">
      <c r="A3" s="25" t="s">
        <v>256</v>
      </c>
      <c r="B3" s="233" t="s">
        <v>257</v>
      </c>
      <c r="C3" s="234"/>
      <c r="D3" s="234"/>
      <c r="E3" s="234"/>
      <c r="F3" s="235"/>
      <c r="G3" s="1"/>
    </row>
    <row r="4" spans="1:7" x14ac:dyDescent="0.35">
      <c r="A4" s="43" t="s">
        <v>258</v>
      </c>
      <c r="B4" s="34" t="s">
        <v>259</v>
      </c>
      <c r="C4" s="35" t="s">
        <v>260</v>
      </c>
      <c r="D4" s="36">
        <v>1</v>
      </c>
      <c r="E4" s="12">
        <v>0</v>
      </c>
      <c r="F4" s="38">
        <f>E4*D4</f>
        <v>0</v>
      </c>
      <c r="G4" s="1"/>
    </row>
    <row r="5" spans="1:7" x14ac:dyDescent="0.35">
      <c r="A5" s="43" t="s">
        <v>261</v>
      </c>
      <c r="B5" s="34" t="s">
        <v>262</v>
      </c>
      <c r="C5" s="35" t="s">
        <v>260</v>
      </c>
      <c r="D5" s="36">
        <v>1</v>
      </c>
      <c r="E5" s="12">
        <v>0</v>
      </c>
      <c r="F5" s="38">
        <f t="shared" ref="F5:F6" si="0">E5*D5</f>
        <v>0</v>
      </c>
      <c r="G5" s="1"/>
    </row>
    <row r="6" spans="1:7" x14ac:dyDescent="0.35">
      <c r="A6" s="43" t="s">
        <v>263</v>
      </c>
      <c r="B6" s="34" t="s">
        <v>264</v>
      </c>
      <c r="C6" s="35" t="s">
        <v>260</v>
      </c>
      <c r="D6" s="36">
        <v>1</v>
      </c>
      <c r="E6" s="12">
        <v>0</v>
      </c>
      <c r="F6" s="38">
        <f t="shared" si="0"/>
        <v>0</v>
      </c>
      <c r="G6" s="1"/>
    </row>
    <row r="7" spans="1:7" x14ac:dyDescent="0.35">
      <c r="A7" s="25" t="s">
        <v>265</v>
      </c>
      <c r="B7" s="233" t="s">
        <v>266</v>
      </c>
      <c r="C7" s="234"/>
      <c r="D7" s="234"/>
      <c r="E7" s="234"/>
      <c r="F7" s="235"/>
      <c r="G7" s="1"/>
    </row>
    <row r="8" spans="1:7" x14ac:dyDescent="0.35">
      <c r="A8" s="43" t="s">
        <v>267</v>
      </c>
      <c r="B8" s="34" t="s">
        <v>268</v>
      </c>
      <c r="C8" s="35" t="s">
        <v>243</v>
      </c>
      <c r="D8" s="36">
        <f>D10</f>
        <v>31322</v>
      </c>
      <c r="E8" s="42">
        <v>0</v>
      </c>
      <c r="F8" s="38">
        <f t="shared" ref="F8:F11" si="1">E8*D8</f>
        <v>0</v>
      </c>
      <c r="G8" s="1"/>
    </row>
    <row r="9" spans="1:7" x14ac:dyDescent="0.35">
      <c r="A9" s="43" t="s">
        <v>269</v>
      </c>
      <c r="B9" s="34" t="s">
        <v>270</v>
      </c>
      <c r="C9" s="35" t="s">
        <v>271</v>
      </c>
      <c r="D9" s="36">
        <v>440</v>
      </c>
      <c r="E9" s="42">
        <v>0</v>
      </c>
      <c r="F9" s="38">
        <f t="shared" si="1"/>
        <v>0</v>
      </c>
      <c r="G9" s="1"/>
    </row>
    <row r="10" spans="1:7" x14ac:dyDescent="0.35">
      <c r="A10" s="43" t="s">
        <v>272</v>
      </c>
      <c r="B10" s="34" t="s">
        <v>273</v>
      </c>
      <c r="C10" s="35" t="s">
        <v>243</v>
      </c>
      <c r="D10" s="36">
        <v>31322</v>
      </c>
      <c r="E10" s="42">
        <v>0</v>
      </c>
      <c r="F10" s="38">
        <f t="shared" si="1"/>
        <v>0</v>
      </c>
      <c r="G10" s="1"/>
    </row>
    <row r="11" spans="1:7" x14ac:dyDescent="0.35">
      <c r="A11" s="43" t="s">
        <v>274</v>
      </c>
      <c r="B11" s="34" t="s">
        <v>35</v>
      </c>
      <c r="C11" s="35" t="s">
        <v>216</v>
      </c>
      <c r="D11" s="36">
        <v>200</v>
      </c>
      <c r="E11" s="37">
        <f>Inschrijfstaat!E19</f>
        <v>0</v>
      </c>
      <c r="F11" s="38">
        <f t="shared" si="1"/>
        <v>0</v>
      </c>
      <c r="G11" s="1"/>
    </row>
    <row r="12" spans="1:7" x14ac:dyDescent="0.35">
      <c r="A12" s="25" t="s">
        <v>275</v>
      </c>
      <c r="B12" s="233" t="s">
        <v>276</v>
      </c>
      <c r="C12" s="234"/>
      <c r="D12" s="234"/>
      <c r="E12" s="234"/>
      <c r="F12" s="235"/>
      <c r="G12" s="1"/>
    </row>
    <row r="13" spans="1:7" x14ac:dyDescent="0.35">
      <c r="A13" s="43" t="s">
        <v>277</v>
      </c>
      <c r="B13" s="34" t="s">
        <v>278</v>
      </c>
      <c r="C13" s="35" t="s">
        <v>271</v>
      </c>
      <c r="D13" s="36">
        <v>1400</v>
      </c>
      <c r="E13" s="42">
        <v>0</v>
      </c>
      <c r="F13" s="38">
        <f t="shared" ref="F13:F17" si="2">E13*D13</f>
        <v>0</v>
      </c>
      <c r="G13" s="1"/>
    </row>
    <row r="14" spans="1:7" x14ac:dyDescent="0.35">
      <c r="A14" s="43" t="s">
        <v>279</v>
      </c>
      <c r="B14" s="34" t="s">
        <v>280</v>
      </c>
      <c r="C14" s="35" t="s">
        <v>271</v>
      </c>
      <c r="D14" s="36">
        <v>90</v>
      </c>
      <c r="E14" s="42">
        <v>0</v>
      </c>
      <c r="F14" s="38">
        <f t="shared" si="2"/>
        <v>0</v>
      </c>
      <c r="G14" s="1"/>
    </row>
    <row r="15" spans="1:7" x14ac:dyDescent="0.35">
      <c r="A15" s="43" t="s">
        <v>281</v>
      </c>
      <c r="B15" s="34" t="s">
        <v>282</v>
      </c>
      <c r="C15" s="35" t="s">
        <v>271</v>
      </c>
      <c r="D15" s="36">
        <v>290</v>
      </c>
      <c r="E15" s="42">
        <v>0</v>
      </c>
      <c r="F15" s="38">
        <f t="shared" si="2"/>
        <v>0</v>
      </c>
      <c r="G15" s="1"/>
    </row>
    <row r="16" spans="1:7" x14ac:dyDescent="0.35">
      <c r="A16" s="43" t="s">
        <v>283</v>
      </c>
      <c r="B16" s="34" t="s">
        <v>284</v>
      </c>
      <c r="C16" s="35" t="s">
        <v>271</v>
      </c>
      <c r="D16" s="36">
        <v>470</v>
      </c>
      <c r="E16" s="42">
        <v>0</v>
      </c>
      <c r="F16" s="38">
        <f t="shared" si="2"/>
        <v>0</v>
      </c>
      <c r="G16" s="1"/>
    </row>
    <row r="17" spans="1:7" x14ac:dyDescent="0.35">
      <c r="A17" s="43" t="s">
        <v>285</v>
      </c>
      <c r="B17" s="34" t="s">
        <v>286</v>
      </c>
      <c r="C17" s="35" t="s">
        <v>271</v>
      </c>
      <c r="D17" s="36">
        <v>240</v>
      </c>
      <c r="E17" s="42">
        <v>0</v>
      </c>
      <c r="F17" s="38">
        <f t="shared" si="2"/>
        <v>0</v>
      </c>
      <c r="G17" s="1"/>
    </row>
    <row r="18" spans="1:7" x14ac:dyDescent="0.35">
      <c r="A18" s="25" t="s">
        <v>287</v>
      </c>
      <c r="B18" s="233" t="s">
        <v>288</v>
      </c>
      <c r="C18" s="234"/>
      <c r="D18" s="234"/>
      <c r="E18" s="234"/>
      <c r="F18" s="235"/>
      <c r="G18" s="1"/>
    </row>
    <row r="19" spans="1:7" x14ac:dyDescent="0.35">
      <c r="A19" s="43" t="s">
        <v>289</v>
      </c>
      <c r="B19" s="34" t="s">
        <v>290</v>
      </c>
      <c r="C19" s="35" t="s">
        <v>271</v>
      </c>
      <c r="D19" s="36">
        <v>105000</v>
      </c>
      <c r="E19" s="42">
        <v>0</v>
      </c>
      <c r="F19" s="38">
        <f t="shared" ref="F19:F22" si="3">E19*D19</f>
        <v>0</v>
      </c>
      <c r="G19" s="1"/>
    </row>
    <row r="20" spans="1:7" x14ac:dyDescent="0.35">
      <c r="A20" s="43" t="s">
        <v>291</v>
      </c>
      <c r="B20" s="34" t="s">
        <v>292</v>
      </c>
      <c r="C20" s="35" t="s">
        <v>271</v>
      </c>
      <c r="D20" s="36">
        <v>8000</v>
      </c>
      <c r="E20" s="42">
        <v>0</v>
      </c>
      <c r="F20" s="38">
        <f t="shared" si="3"/>
        <v>0</v>
      </c>
      <c r="G20" s="1"/>
    </row>
    <row r="21" spans="1:7" x14ac:dyDescent="0.35">
      <c r="A21" s="43" t="s">
        <v>293</v>
      </c>
      <c r="B21" s="34" t="s">
        <v>294</v>
      </c>
      <c r="C21" s="35" t="s">
        <v>243</v>
      </c>
      <c r="D21" s="36">
        <v>6500</v>
      </c>
      <c r="E21" s="42">
        <v>0</v>
      </c>
      <c r="F21" s="38">
        <f t="shared" si="3"/>
        <v>0</v>
      </c>
      <c r="G21" s="1"/>
    </row>
    <row r="22" spans="1:7" x14ac:dyDescent="0.35">
      <c r="A22" s="43" t="s">
        <v>295</v>
      </c>
      <c r="B22" s="34" t="s">
        <v>35</v>
      </c>
      <c r="C22" s="35" t="s">
        <v>216</v>
      </c>
      <c r="D22" s="36">
        <v>800</v>
      </c>
      <c r="E22" s="37">
        <f>Inschrijfstaat!E19</f>
        <v>0</v>
      </c>
      <c r="F22" s="38">
        <f t="shared" si="3"/>
        <v>0</v>
      </c>
      <c r="G22" s="1"/>
    </row>
    <row r="23" spans="1:7" x14ac:dyDescent="0.35">
      <c r="A23" s="25" t="s">
        <v>296</v>
      </c>
      <c r="B23" s="233" t="s">
        <v>312</v>
      </c>
      <c r="C23" s="234"/>
      <c r="D23" s="234"/>
      <c r="E23" s="234"/>
      <c r="F23" s="235"/>
      <c r="G23" s="1"/>
    </row>
    <row r="24" spans="1:7" x14ac:dyDescent="0.35">
      <c r="A24" s="43" t="s">
        <v>298</v>
      </c>
      <c r="B24" s="39" t="s">
        <v>313</v>
      </c>
      <c r="C24" s="35" t="s">
        <v>300</v>
      </c>
      <c r="D24" s="36">
        <v>0</v>
      </c>
      <c r="E24" s="37">
        <f>Inschrijfstaat!E68</f>
        <v>0</v>
      </c>
      <c r="F24" s="38">
        <f t="shared" ref="F24:F29" si="4">E24*D24</f>
        <v>0</v>
      </c>
      <c r="G24" s="1"/>
    </row>
    <row r="25" spans="1:7" x14ac:dyDescent="0.35">
      <c r="A25" s="43" t="s">
        <v>301</v>
      </c>
      <c r="B25" s="40" t="s">
        <v>314</v>
      </c>
      <c r="C25" s="35" t="s">
        <v>300</v>
      </c>
      <c r="D25" s="36">
        <v>0</v>
      </c>
      <c r="E25" s="37">
        <f>Inschrijfstaat!E69</f>
        <v>0</v>
      </c>
      <c r="F25" s="38">
        <f t="shared" si="4"/>
        <v>0</v>
      </c>
      <c r="G25" s="1"/>
    </row>
    <row r="26" spans="1:7" x14ac:dyDescent="0.35">
      <c r="A26" s="43" t="s">
        <v>303</v>
      </c>
      <c r="B26" s="40" t="s">
        <v>315</v>
      </c>
      <c r="C26" s="35" t="s">
        <v>300</v>
      </c>
      <c r="D26" s="36">
        <v>0</v>
      </c>
      <c r="E26" s="37">
        <f>Inschrijfstaat!E70</f>
        <v>0</v>
      </c>
      <c r="F26" s="38">
        <f t="shared" si="4"/>
        <v>0</v>
      </c>
      <c r="G26" s="1"/>
    </row>
    <row r="27" spans="1:7" x14ac:dyDescent="0.35">
      <c r="A27" s="43" t="s">
        <v>305</v>
      </c>
      <c r="B27" s="40" t="s">
        <v>306</v>
      </c>
      <c r="C27" s="35" t="s">
        <v>300</v>
      </c>
      <c r="D27" s="36">
        <v>0</v>
      </c>
      <c r="E27" s="37">
        <f>Inschrijfstaat!E71</f>
        <v>0</v>
      </c>
      <c r="F27" s="38">
        <f t="shared" si="4"/>
        <v>0</v>
      </c>
      <c r="G27" s="1"/>
    </row>
    <row r="28" spans="1:7" x14ac:dyDescent="0.35">
      <c r="A28" s="43" t="s">
        <v>307</v>
      </c>
      <c r="B28" s="40" t="s">
        <v>308</v>
      </c>
      <c r="C28" s="35" t="s">
        <v>300</v>
      </c>
      <c r="D28" s="36">
        <v>0</v>
      </c>
      <c r="E28" s="37">
        <f>Inschrijfstaat!E72</f>
        <v>0</v>
      </c>
      <c r="F28" s="38">
        <f t="shared" si="4"/>
        <v>0</v>
      </c>
      <c r="G28" s="1"/>
    </row>
    <row r="29" spans="1:7" ht="15" thickBot="1" x14ac:dyDescent="0.4">
      <c r="A29" s="43" t="s">
        <v>309</v>
      </c>
      <c r="B29" s="41" t="s">
        <v>35</v>
      </c>
      <c r="C29" s="35" t="s">
        <v>216</v>
      </c>
      <c r="D29" s="36">
        <v>0</v>
      </c>
      <c r="E29" s="37">
        <f>Inschrijfstaat!E19</f>
        <v>0</v>
      </c>
      <c r="F29" s="38">
        <f t="shared" si="4"/>
        <v>0</v>
      </c>
      <c r="G29" s="1"/>
    </row>
    <row r="30" spans="1:7" ht="15" thickBot="1" x14ac:dyDescent="0.4">
      <c r="A30" s="18"/>
      <c r="B30" s="19"/>
      <c r="C30" s="20"/>
      <c r="D30" s="21"/>
      <c r="E30" s="22"/>
      <c r="F30" s="23"/>
      <c r="G30" s="1"/>
    </row>
    <row r="31" spans="1:7" ht="15" thickBot="1" x14ac:dyDescent="0.4">
      <c r="A31" s="230" t="s">
        <v>310</v>
      </c>
      <c r="B31" s="231"/>
      <c r="C31" s="231"/>
      <c r="D31" s="231"/>
      <c r="E31" s="232"/>
      <c r="F31" s="24">
        <f>F4+F5+F6+F8+F9+F10+F11+F13+F14+F15+F16+F17+F19+F20+F21+F22+F24+F25+F26+F27+F28+F29</f>
        <v>0</v>
      </c>
      <c r="G31" s="1"/>
    </row>
    <row r="32" spans="1:7" x14ac:dyDescent="0.35">
      <c r="G32" s="1"/>
    </row>
    <row r="33" spans="7:7" x14ac:dyDescent="0.35">
      <c r="G33" s="1"/>
    </row>
    <row r="34" spans="7:7" x14ac:dyDescent="0.35">
      <c r="G34" s="1"/>
    </row>
    <row r="35" spans="7:7" x14ac:dyDescent="0.35">
      <c r="G35" s="1"/>
    </row>
    <row r="36" spans="7:7" x14ac:dyDescent="0.35">
      <c r="G36" s="1"/>
    </row>
    <row r="37" spans="7:7" x14ac:dyDescent="0.35">
      <c r="G37" s="1"/>
    </row>
    <row r="38" spans="7:7" x14ac:dyDescent="0.35">
      <c r="G38" s="1"/>
    </row>
  </sheetData>
  <sheetProtection algorithmName="SHA-512" hashValue="Agy6FZ3XkIEpwzg1Aj/vi8SFowON/YgPjBf3c7Tc2MXCDgIlemAxU9t3/i9NZBnfsJ6D6Tt3K9NgpDHm9GZ6+Q==" saltValue="JRO0bhYEQHZWNReNVLmwVg==" spinCount="100000" sheet="1" objects="1" scenarios="1"/>
  <protectedRanges>
    <protectedRange algorithmName="SHA-512" hashValue="uasuO/gb+uDnYmiYJeeaPIAhrL32an4iOv6WU2m96e41BE0GY+w7ZYBEE3a8zAK5VgU9SMtBrh9crRucy+ArbQ==" saltValue="G7oIx/F3H90nGGvKtbhsDg==" spinCount="100000" sqref="E4:E6 E8:E10 E13:E17 E19:E21" name="Invullen P.P.E."/>
  </protectedRanges>
  <mergeCells count="7">
    <mergeCell ref="A31:E31"/>
    <mergeCell ref="A1:B1"/>
    <mergeCell ref="B3:F3"/>
    <mergeCell ref="B7:F7"/>
    <mergeCell ref="B12:F12"/>
    <mergeCell ref="B18:F18"/>
    <mergeCell ref="B23:F23"/>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2B520523304040A1797C20929DA190" ma:contentTypeVersion="17" ma:contentTypeDescription="Een nieuw document maken." ma:contentTypeScope="" ma:versionID="af47f0af64d4b0c82b58971c17cd6138">
  <xsd:schema xmlns:xsd="http://www.w3.org/2001/XMLSchema" xmlns:xs="http://www.w3.org/2001/XMLSchema" xmlns:p="http://schemas.microsoft.com/office/2006/metadata/properties" xmlns:ns2="a0cf0202-a5c5-484a-8f56-a5c31f00845a" xmlns:ns4="57b2be62-091a-4ca0-9b35-e1867ad19e4c" xmlns:ns5="c957822f-2e41-4832-9110-df62261b11ab" targetNamespace="http://schemas.microsoft.com/office/2006/metadata/properties" ma:root="true" ma:fieldsID="0a5da68b843076d253160cf35ae70c6f" ns2:_="" ns4:_="" ns5:_="">
    <xsd:import namespace="a0cf0202-a5c5-484a-8f56-a5c31f00845a"/>
    <xsd:import namespace="57b2be62-091a-4ca0-9b35-e1867ad19e4c"/>
    <xsd:import namespace="c957822f-2e41-4832-9110-df62261b11ab"/>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DateTaken" minOccurs="0"/>
                <xsd:element ref="ns5:MediaServiceObjectDetectorVersions" minOccurs="0"/>
                <xsd:element ref="ns5:MediaLengthInSeconds" minOccurs="0"/>
                <xsd:element ref="ns5:MediaServiceLocation" minOccurs="0"/>
                <xsd:element ref="ns5:MediaServiceGenerationTime" minOccurs="0"/>
                <xsd:element ref="ns5:MediaServiceEventHashCode" minOccurs="0"/>
                <xsd:element ref="ns5:lcf76f155ced4ddcb4097134ff3c332f" minOccurs="0"/>
                <xsd:element ref="ns5:MediaServiceOCR"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2;#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b2be62-091a-4ca0-9b35-e1867ad19e4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8acd362-7898-41ea-a32f-a0202db034cb}" ma:internalName="TaxCatchAll" ma:showField="CatchAllData" ma:web="57b2be62-091a-4ca0-9b35-e1867ad19e4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57822f-2e41-4832-9110-df62261b11a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7b2be62-091a-4ca0-9b35-e1867ad19e4c">
      <Value>2</Value>
    </TaxCatchAll>
    <lcf76f155ced4ddcb4097134ff3c332f xmlns="c957822f-2e41-4832-9110-df62261b11ab">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documentManagement>
</p:properties>
</file>

<file path=customXml/itemProps1.xml><?xml version="1.0" encoding="utf-8"?>
<ds:datastoreItem xmlns:ds="http://schemas.openxmlformats.org/officeDocument/2006/customXml" ds:itemID="{8A6BEDC0-2F2F-46D9-9C16-CEFC26FFBCEE}">
  <ds:schemaRefs>
    <ds:schemaRef ds:uri="http://schemas.microsoft.com/sharepoint/v3/contenttype/forms"/>
  </ds:schemaRefs>
</ds:datastoreItem>
</file>

<file path=customXml/itemProps2.xml><?xml version="1.0" encoding="utf-8"?>
<ds:datastoreItem xmlns:ds="http://schemas.openxmlformats.org/officeDocument/2006/customXml" ds:itemID="{714BDDE4-1625-4E90-A49E-927BAD68CF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57b2be62-091a-4ca0-9b35-e1867ad19e4c"/>
    <ds:schemaRef ds:uri="c957822f-2e41-4832-9110-df62261b1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802C6-4899-475D-9F4B-3EDB0175E980}">
  <ds:schemaRefs>
    <ds:schemaRef ds:uri="57b2be62-091a-4ca0-9b35-e1867ad19e4c"/>
    <ds:schemaRef ds:uri="http://purl.org/dc/terms/"/>
    <ds:schemaRef ds:uri="http://schemas.openxmlformats.org/package/2006/metadata/core-properties"/>
    <ds:schemaRef ds:uri="http://schemas.microsoft.com/office/2006/documentManagement/types"/>
    <ds:schemaRef ds:uri="a0cf0202-a5c5-484a-8f56-a5c31f00845a"/>
    <ds:schemaRef ds:uri="http://purl.org/dc/elements/1.1/"/>
    <ds:schemaRef ds:uri="http://schemas.microsoft.com/office/2006/metadata/properties"/>
    <ds:schemaRef ds:uri="c957822f-2e41-4832-9110-df62261b11ab"/>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Inschrijfstaat</vt:lpstr>
      <vt:lpstr>1.1 Vaste kosten 2025</vt:lpstr>
      <vt:lpstr>1.1 Vaste kosten 2026</vt:lpstr>
      <vt:lpstr>1.1 Vaste kosten 2027</vt:lpstr>
      <vt:lpstr>1.1 Vaste kosten 2028</vt:lpstr>
      <vt:lpstr>1.1 Vaste kosten 2029</vt:lpstr>
      <vt:lpstr>Inschrijfstaat!Afdrukbereik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Sven Manders | RA+ ingenieurs</dc:creator>
  <cp:keywords/>
  <dc:description/>
  <cp:lastModifiedBy>Pol, Eric van de</cp:lastModifiedBy>
  <cp:revision/>
  <cp:lastPrinted>2024-08-23T08:40:53Z</cp:lastPrinted>
  <dcterms:created xsi:type="dcterms:W3CDTF">2024-04-09T12:42:16Z</dcterms:created>
  <dcterms:modified xsi:type="dcterms:W3CDTF">2024-10-31T15:30:48Z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0x010100DE2B520523304040A1797C20929DA190</vt:lpwstr>
  </property>
  <property fmtid="{D5CDD505-2E9C-101B-9397-08002B2CF9AE}" pid="4" name="Afdelingnaam">
    <vt:lpwstr>2;#DIT|d14207bc-a8ea-442f-b42e-5f6285d118e9</vt:lpwstr>
  </property>
</Properties>
</file>