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filterPrivacy="1" codeName="ThisWorkbook" autoCompressPictures="0"/>
  <xr:revisionPtr revIDLastSave="670" documentId="13_ncr:1_{F7E39CF4-E003-334C-B866-C2BC34610533}" xr6:coauthVersionLast="47" xr6:coauthVersionMax="47" xr10:uidLastSave="{F92FE75C-28FB-4048-A0B2-A6B61D7C2114}"/>
  <bookViews>
    <workbookView xWindow="33360" yWindow="500" windowWidth="29040" windowHeight="19180" firstSheet="4" activeTab="10" xr2:uid="{00000000-000D-0000-FFFF-FFFF00000000}"/>
  </bookViews>
  <sheets>
    <sheet name="Beoordelen open vragen" sheetId="6" r:id="rId1"/>
    <sheet name="TL personeel en organisatie" sheetId="7" r:id="rId2"/>
    <sheet name="TL financiële administratie" sheetId="15" r:id="rId3"/>
    <sheet name="TL informatiemanagement" sheetId="16" r:id="rId4"/>
    <sheet name="Coördinator personeelsadmin" sheetId="17" r:id="rId5"/>
    <sheet name="Medewerker personeelsadmin" sheetId="19" r:id="rId6"/>
    <sheet name="Functioneel beheerder" sheetId="22" r:id="rId7"/>
    <sheet name="Adviseur financiële admin" sheetId="21" r:id="rId8"/>
    <sheet name="Adviseur PenO" sheetId="20" r:id="rId9"/>
    <sheet name="Consensus" sheetId="9" r:id="rId10"/>
    <sheet name="Eindscores" sheetId="18" r:id="rId11"/>
  </sheets>
  <definedNames>
    <definedName name="SCORE">'Beoordelen open vragen'!$A$17:$A$17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74" i="9" l="1"/>
  <c r="G12" i="9"/>
  <c r="G22" i="9"/>
  <c r="G32" i="9"/>
  <c r="G42" i="9"/>
  <c r="G52" i="9"/>
  <c r="G62" i="9"/>
  <c r="G72" i="9"/>
  <c r="G74" i="9"/>
  <c r="D74" i="9"/>
  <c r="J72" i="9"/>
  <c r="A63" i="9"/>
  <c r="A53" i="9"/>
  <c r="A43" i="9"/>
  <c r="D72" i="9"/>
  <c r="J62" i="9"/>
  <c r="D62" i="9"/>
  <c r="J52" i="9"/>
  <c r="D52" i="9"/>
  <c r="J42" i="9"/>
  <c r="D42" i="9"/>
  <c r="J32" i="9"/>
  <c r="D32" i="9"/>
  <c r="D22" i="9"/>
  <c r="D12" i="9"/>
  <c r="J22" i="9"/>
  <c r="J12" i="9"/>
  <c r="I1" i="20"/>
  <c r="F1" i="20"/>
  <c r="C1" i="20"/>
  <c r="I1" i="21"/>
  <c r="F1" i="21"/>
  <c r="C1" i="21"/>
  <c r="I1" i="22"/>
  <c r="F1" i="22"/>
  <c r="C1" i="22"/>
  <c r="I1" i="19"/>
  <c r="F1" i="19"/>
  <c r="C1" i="19"/>
  <c r="I1" i="17"/>
  <c r="F1" i="17"/>
  <c r="C1" i="17"/>
  <c r="I1" i="16"/>
  <c r="F1" i="16"/>
  <c r="C1" i="16"/>
  <c r="I1" i="15"/>
  <c r="F1" i="15"/>
  <c r="C1" i="15"/>
  <c r="J70" i="9"/>
  <c r="J69" i="9"/>
  <c r="J68" i="9"/>
  <c r="J67" i="9"/>
  <c r="J66" i="9"/>
  <c r="J65" i="9"/>
  <c r="J64" i="9"/>
  <c r="J63" i="9"/>
  <c r="G70" i="9"/>
  <c r="G69" i="9"/>
  <c r="G68" i="9"/>
  <c r="G67" i="9"/>
  <c r="G66" i="9"/>
  <c r="G65" i="9"/>
  <c r="G64" i="9"/>
  <c r="G63" i="9"/>
  <c r="D70" i="9"/>
  <c r="D69" i="9"/>
  <c r="D68" i="9"/>
  <c r="D67" i="9"/>
  <c r="D66" i="9"/>
  <c r="D65" i="9"/>
  <c r="D64" i="9"/>
  <c r="D63" i="9"/>
  <c r="J60" i="9"/>
  <c r="J59" i="9"/>
  <c r="J58" i="9"/>
  <c r="J57" i="9"/>
  <c r="J56" i="9"/>
  <c r="J55" i="9"/>
  <c r="J54" i="9"/>
  <c r="J53" i="9"/>
  <c r="G60" i="9"/>
  <c r="G59" i="9"/>
  <c r="G58" i="9"/>
  <c r="G57" i="9"/>
  <c r="G56" i="9"/>
  <c r="G55" i="9"/>
  <c r="G54" i="9"/>
  <c r="G53" i="9"/>
  <c r="D60" i="9"/>
  <c r="D59" i="9"/>
  <c r="D58" i="9"/>
  <c r="D57" i="9"/>
  <c r="D56" i="9"/>
  <c r="D55" i="9"/>
  <c r="D54" i="9"/>
  <c r="D53" i="9"/>
  <c r="J50" i="9"/>
  <c r="J49" i="9"/>
  <c r="J48" i="9"/>
  <c r="G50" i="9"/>
  <c r="G49" i="9"/>
  <c r="G48" i="9"/>
  <c r="J40" i="9"/>
  <c r="J39" i="9"/>
  <c r="J38" i="9"/>
  <c r="G40" i="9"/>
  <c r="G39" i="9"/>
  <c r="G38" i="9"/>
  <c r="J30" i="9"/>
  <c r="J29" i="9"/>
  <c r="J28" i="9"/>
  <c r="G30" i="9"/>
  <c r="G29" i="9"/>
  <c r="G28" i="9"/>
  <c r="J20" i="9"/>
  <c r="J19" i="9"/>
  <c r="J18" i="9"/>
  <c r="G20" i="9"/>
  <c r="G19" i="9"/>
  <c r="G18" i="9"/>
  <c r="D50" i="9"/>
  <c r="D49" i="9"/>
  <c r="D48" i="9"/>
  <c r="D40" i="9"/>
  <c r="D39" i="9"/>
  <c r="D38" i="9"/>
  <c r="D30" i="9"/>
  <c r="D29" i="9"/>
  <c r="D28" i="9"/>
  <c r="D20" i="9"/>
  <c r="D19" i="9"/>
  <c r="D18" i="9"/>
  <c r="J10" i="9"/>
  <c r="J9" i="9"/>
  <c r="J8" i="9"/>
  <c r="G10" i="9"/>
  <c r="G9" i="9"/>
  <c r="G8" i="9"/>
  <c r="D9" i="9"/>
  <c r="D10" i="9"/>
  <c r="D8" i="9"/>
  <c r="A16" i="20"/>
  <c r="A15" i="20"/>
  <c r="A14" i="20"/>
  <c r="A13" i="20"/>
  <c r="A12" i="20"/>
  <c r="A11" i="20"/>
  <c r="A10" i="20"/>
  <c r="A9" i="20"/>
  <c r="A8" i="20"/>
  <c r="A7" i="20"/>
  <c r="A6" i="20"/>
  <c r="A5" i="20"/>
  <c r="A4" i="20"/>
  <c r="A3" i="20"/>
  <c r="A16" i="21"/>
  <c r="A15" i="21"/>
  <c r="A14" i="21"/>
  <c r="A13" i="21"/>
  <c r="A12" i="21"/>
  <c r="A11" i="21"/>
  <c r="A10" i="21"/>
  <c r="A9" i="21"/>
  <c r="A8" i="21"/>
  <c r="A7" i="21"/>
  <c r="A6" i="21"/>
  <c r="A5" i="21"/>
  <c r="A4" i="21"/>
  <c r="A3" i="21"/>
  <c r="A16" i="22"/>
  <c r="A15" i="22"/>
  <c r="A14" i="22"/>
  <c r="A13" i="22"/>
  <c r="A12" i="22"/>
  <c r="A11" i="22"/>
  <c r="A10" i="22"/>
  <c r="A9" i="22"/>
  <c r="A8" i="22"/>
  <c r="A7" i="22"/>
  <c r="A6" i="22"/>
  <c r="A5" i="22"/>
  <c r="A4" i="22"/>
  <c r="A3" i="22"/>
  <c r="A16" i="19"/>
  <c r="A15" i="19"/>
  <c r="A14" i="19"/>
  <c r="A13" i="19"/>
  <c r="A16" i="17"/>
  <c r="A15" i="17"/>
  <c r="A14" i="17"/>
  <c r="A13" i="17"/>
  <c r="A16" i="16"/>
  <c r="A15" i="16"/>
  <c r="A14" i="16"/>
  <c r="A13" i="16"/>
  <c r="A16" i="15"/>
  <c r="A15" i="15"/>
  <c r="A14" i="15"/>
  <c r="A13" i="15"/>
  <c r="A16" i="7"/>
  <c r="A14" i="7"/>
  <c r="A15" i="7"/>
  <c r="A13" i="7"/>
  <c r="C3" i="18"/>
  <c r="C4" i="18"/>
  <c r="C8" i="18"/>
  <c r="J47" i="9"/>
  <c r="G47" i="9"/>
  <c r="D47" i="9"/>
  <c r="J37" i="9"/>
  <c r="G37" i="9"/>
  <c r="D37" i="9"/>
  <c r="J27" i="9"/>
  <c r="G27" i="9"/>
  <c r="D27" i="9"/>
  <c r="J17" i="9"/>
  <c r="G17" i="9"/>
  <c r="D17" i="9"/>
  <c r="J7" i="9"/>
  <c r="G7" i="9"/>
  <c r="D7" i="9"/>
  <c r="A12" i="19"/>
  <c r="A11" i="19"/>
  <c r="A10" i="19"/>
  <c r="A9" i="19"/>
  <c r="A8" i="19"/>
  <c r="A7" i="19"/>
  <c r="A6" i="19"/>
  <c r="A5" i="19"/>
  <c r="A4" i="19"/>
  <c r="A3" i="19"/>
  <c r="J46" i="9"/>
  <c r="J45" i="9"/>
  <c r="J44" i="9"/>
  <c r="J43" i="9"/>
  <c r="G46" i="9"/>
  <c r="G45" i="9"/>
  <c r="G44" i="9"/>
  <c r="G43" i="9"/>
  <c r="D46" i="9"/>
  <c r="D45" i="9"/>
  <c r="D44" i="9"/>
  <c r="D43" i="9"/>
  <c r="J36" i="9"/>
  <c r="J35" i="9"/>
  <c r="J34" i="9"/>
  <c r="J33" i="9"/>
  <c r="G36" i="9"/>
  <c r="G35" i="9"/>
  <c r="G34" i="9"/>
  <c r="G33" i="9"/>
  <c r="D36" i="9"/>
  <c r="D35" i="9"/>
  <c r="D34" i="9"/>
  <c r="D33" i="9"/>
  <c r="A33" i="9"/>
  <c r="A12" i="17"/>
  <c r="A11" i="17"/>
  <c r="A10" i="17"/>
  <c r="A9" i="17"/>
  <c r="A8" i="17"/>
  <c r="A7" i="17"/>
  <c r="A6" i="17"/>
  <c r="A5" i="17"/>
  <c r="A4" i="17"/>
  <c r="A3" i="17"/>
  <c r="A12" i="16"/>
  <c r="A11" i="16"/>
  <c r="A10" i="16"/>
  <c r="A9" i="16"/>
  <c r="A8" i="16"/>
  <c r="A7" i="16"/>
  <c r="A6" i="16"/>
  <c r="A5" i="16"/>
  <c r="A4" i="16"/>
  <c r="A3" i="16"/>
  <c r="A12" i="15"/>
  <c r="A11" i="15"/>
  <c r="A10" i="15"/>
  <c r="A9" i="15"/>
  <c r="A8" i="15"/>
  <c r="A7" i="15"/>
  <c r="A6" i="15"/>
  <c r="A5" i="15"/>
  <c r="A4" i="15"/>
  <c r="A3" i="15"/>
  <c r="A12" i="7"/>
  <c r="A11" i="7"/>
  <c r="A10" i="7"/>
  <c r="A9" i="7"/>
  <c r="J26" i="9"/>
  <c r="J25" i="9"/>
  <c r="J24" i="9"/>
  <c r="J23" i="9"/>
  <c r="J16" i="9"/>
  <c r="J15" i="9"/>
  <c r="J14" i="9"/>
  <c r="J13" i="9"/>
  <c r="J6" i="9"/>
  <c r="J5" i="9"/>
  <c r="J4" i="9"/>
  <c r="J3" i="9"/>
  <c r="G26" i="9"/>
  <c r="G25" i="9"/>
  <c r="G24" i="9"/>
  <c r="G23" i="9"/>
  <c r="G16" i="9"/>
  <c r="G15" i="9"/>
  <c r="G14" i="9"/>
  <c r="G13" i="9"/>
  <c r="G6" i="9"/>
  <c r="G5" i="9"/>
  <c r="G4" i="9"/>
  <c r="G3" i="9"/>
  <c r="J2" i="9"/>
  <c r="D26" i="9"/>
  <c r="D25" i="9"/>
  <c r="D24" i="9"/>
  <c r="D23" i="9"/>
  <c r="A23" i="9"/>
  <c r="A13" i="9"/>
  <c r="A3" i="9"/>
  <c r="A8" i="7"/>
  <c r="A7" i="7"/>
  <c r="A6" i="7"/>
  <c r="A5" i="7"/>
  <c r="A3" i="7"/>
  <c r="A4" i="7"/>
  <c r="G2" i="9"/>
  <c r="D2" i="9"/>
  <c r="D3" i="9"/>
  <c r="D4" i="9"/>
  <c r="D5" i="9"/>
  <c r="D6" i="9"/>
  <c r="D13" i="9"/>
  <c r="D14" i="9"/>
  <c r="D15" i="9"/>
  <c r="D16" i="9"/>
  <c r="G2" i="18"/>
  <c r="E2" i="18"/>
  <c r="C2" i="18"/>
  <c r="G3" i="18"/>
  <c r="E3" i="18"/>
  <c r="G4" i="18"/>
  <c r="G8" i="18"/>
  <c r="E4" i="18"/>
  <c r="E8" i="18"/>
</calcChain>
</file>

<file path=xl/sharedStrings.xml><?xml version="1.0" encoding="utf-8"?>
<sst xmlns="http://schemas.openxmlformats.org/spreadsheetml/2006/main" count="519" uniqueCount="51">
  <si>
    <t>&lt;MOTIVATIE&gt;</t>
  </si>
  <si>
    <t>Consensus</t>
  </si>
  <si>
    <t>SCORE</t>
  </si>
  <si>
    <t>Beoordelaar 1</t>
  </si>
  <si>
    <t>Beoordelaar 2</t>
  </si>
  <si>
    <t>Beoordelaar 3</t>
  </si>
  <si>
    <t>Totaal behaalde waarde open vragen:</t>
  </si>
  <si>
    <t>Score:</t>
  </si>
  <si>
    <t>Beoordelaar 4</t>
  </si>
  <si>
    <t>MOTIVATIE CONSENSUS</t>
  </si>
  <si>
    <t>Totaalwaardes</t>
  </si>
  <si>
    <t>Open vraag</t>
  </si>
  <si>
    <t>Totaalwaarde criterium kwaliteit</t>
  </si>
  <si>
    <t>Onderdeel</t>
  </si>
  <si>
    <t>Totaal behaalde waarde criterium kwaliteit:</t>
  </si>
  <si>
    <t>Totaal behaalde waarde criterium prijs:</t>
  </si>
  <si>
    <t>FICTIEVE EINDWAARDE (prijs -/- kwaliteit):</t>
  </si>
  <si>
    <t>6.1 Open vragen + toelichting</t>
  </si>
  <si>
    <t>Open vragen</t>
  </si>
  <si>
    <t>&lt;&lt;motivatie CONSENSUS&gt;&gt;</t>
  </si>
  <si>
    <t xml:space="preserve">1. OPEN VRAGEN </t>
  </si>
  <si>
    <t>Inschrijver 1</t>
  </si>
  <si>
    <t>Inschrijver 2</t>
  </si>
  <si>
    <t>Inschrijver 3</t>
  </si>
  <si>
    <t>Wijze van beoordeling van de open vragen:</t>
  </si>
  <si>
    <t>Uitmuntend</t>
  </si>
  <si>
    <t>Goed</t>
  </si>
  <si>
    <t>Voldoende</t>
  </si>
  <si>
    <t>Matig</t>
  </si>
  <si>
    <t>Onvoldoende</t>
  </si>
  <si>
    <t xml:space="preserve">2. Dashboard  </t>
  </si>
  <si>
    <t>Beoordelaar 5</t>
  </si>
  <si>
    <t>3. Informatievoorziening/ Consultancy/ Onderwijskennis</t>
  </si>
  <si>
    <t>5. Casus Geboorteverlof</t>
  </si>
  <si>
    <t>4. Casus Indiensttreding</t>
  </si>
  <si>
    <t>6. Casus Cafertariamodel</t>
  </si>
  <si>
    <t>1. Plan van aanpak aanvang dienstverlening</t>
  </si>
  <si>
    <t>7. Casus Registreren taken van medewerkers</t>
  </si>
  <si>
    <t>Beoordelaar 1: Teamleider personeel en organisatie</t>
  </si>
  <si>
    <t>Beoordelaar 2: Teamleider finaciële administratie</t>
  </si>
  <si>
    <t>Beoordelaar 3: Teamleider informatiemanagement</t>
  </si>
  <si>
    <t>Beoordelaar 4: Coördinator personeelsadministratie</t>
  </si>
  <si>
    <t>Beoordelaar 5: Medewerker personeelsadministratie</t>
  </si>
  <si>
    <t>Beoordelaar 6: Functioneel beheerder</t>
  </si>
  <si>
    <t>Beoordelaar 7: Adviseur financiële administratie</t>
  </si>
  <si>
    <t>Beoordelaar 8: Adviseur personeel en organisatie</t>
  </si>
  <si>
    <t>Beoordelaar 6</t>
  </si>
  <si>
    <t>Beoordelaar 8</t>
  </si>
  <si>
    <t>Beoordelaar 7</t>
  </si>
  <si>
    <t xml:space="preserve">Zie bijlage 6 'kwaliteit'. </t>
  </si>
  <si>
    <t>Om de kwaliteit en toegevoegde waarde van de Inschrijver(s) te kunnen beoordelen dient Inschrijver haar kwaliteit aan te tonen en meerwaarde uit te werken conform onderstaande criteria.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</si>
</sst>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;&quot;€&quot;\ #,##0.00\-"/>
    <numFmt numFmtId="165" formatCode="&quot;€&quot;\ #,##0_-"/>
    <numFmt numFmtId="166" formatCode="&quot;€&quot;\ #,##0.00"/>
    <numFmt numFmtId="167" formatCode="&quot;€&quot;\ #,##0.00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name val="Verdana"/>
      <family val="2"/>
    </font>
    <font>
      <b/>
      <sz val="11"/>
      <color indexed="8"/>
      <name val="Verdana"/>
      <family val="2"/>
    </font>
    <font>
      <b/>
      <sz val="11"/>
      <color theme="0"/>
      <name val="Verdana"/>
      <family val="2"/>
    </font>
    <font>
      <i/>
      <sz val="10"/>
      <color theme="1"/>
      <name val="Verdana"/>
      <family val="2"/>
    </font>
    <font>
      <b/>
      <sz val="9"/>
      <color theme="0"/>
      <name val="Verdana"/>
      <family val="2"/>
    </font>
    <font>
      <sz val="11"/>
      <color theme="6" tint="-0.249977111117893"/>
      <name val="Calibri"/>
      <family val="2"/>
      <scheme val="minor"/>
    </font>
    <font>
      <b/>
      <sz val="10"/>
      <color theme="0"/>
      <name val="Verdana"/>
      <family val="2"/>
    </font>
    <font>
      <b/>
      <sz val="8"/>
      <color theme="0"/>
      <name val="Verdana"/>
      <family val="2"/>
    </font>
    <font>
      <sz val="10"/>
      <color theme="1"/>
      <name val="Calibri"/>
      <family val="2"/>
      <scheme val="minor"/>
    </font>
    <font>
      <sz val="10"/>
      <color rgb="FF454545"/>
      <name val="Helvetica Neue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5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3" fillId="2" borderId="0" xfId="0" applyFont="1" applyFill="1"/>
    <xf numFmtId="0" fontId="4" fillId="2" borderId="7" xfId="0" applyFont="1" applyFill="1" applyBorder="1" applyAlignment="1">
      <alignment horizontal="left" vertical="center" indent="1"/>
    </xf>
    <xf numFmtId="0" fontId="3" fillId="2" borderId="7" xfId="0" applyFont="1" applyFill="1" applyBorder="1" applyAlignment="1">
      <alignment horizontal="left" vertical="center" wrapText="1" indent="1"/>
    </xf>
    <xf numFmtId="0" fontId="5" fillId="2" borderId="7" xfId="0" applyFont="1" applyFill="1" applyBorder="1" applyAlignment="1">
      <alignment horizontal="left" vertical="center" indent="1"/>
    </xf>
    <xf numFmtId="0" fontId="8" fillId="2" borderId="7" xfId="0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8" fillId="9" borderId="2" xfId="0" applyFont="1" applyFill="1" applyBorder="1" applyAlignment="1" applyProtection="1">
      <alignment horizontal="center" vertical="center" wrapText="1"/>
      <protection locked="0"/>
    </xf>
    <xf numFmtId="164" fontId="3" fillId="8" borderId="1" xfId="0" applyNumberFormat="1" applyFont="1" applyFill="1" applyBorder="1" applyAlignment="1">
      <alignment horizontal="center" vertical="center" wrapText="1"/>
    </xf>
    <xf numFmtId="164" fontId="3" fillId="8" borderId="2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13" fillId="3" borderId="1" xfId="0" applyFont="1" applyFill="1" applyBorder="1"/>
    <xf numFmtId="0" fontId="0" fillId="4" borderId="1" xfId="0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left" vertical="center" indent="1"/>
    </xf>
    <xf numFmtId="165" fontId="4" fillId="6" borderId="9" xfId="0" applyNumberFormat="1" applyFont="1" applyFill="1" applyBorder="1" applyAlignment="1" applyProtection="1">
      <alignment horizontal="center" vertical="center"/>
      <protection locked="0"/>
    </xf>
    <xf numFmtId="165" fontId="4" fillId="6" borderId="4" xfId="0" applyNumberFormat="1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 wrapText="1"/>
    </xf>
    <xf numFmtId="164" fontId="14" fillId="7" borderId="2" xfId="0" applyNumberFormat="1" applyFont="1" applyFill="1" applyBorder="1" applyAlignment="1">
      <alignment vertical="center"/>
    </xf>
    <xf numFmtId="164" fontId="14" fillId="7" borderId="3" xfId="0" applyNumberFormat="1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0" fontId="14" fillId="0" borderId="7" xfId="0" applyFont="1" applyBorder="1" applyAlignment="1">
      <alignment horizontal="left" vertical="center" indent="1"/>
    </xf>
    <xf numFmtId="0" fontId="14" fillId="6" borderId="3" xfId="0" applyFont="1" applyFill="1" applyBorder="1" applyAlignment="1">
      <alignment vertical="center"/>
    </xf>
    <xf numFmtId="0" fontId="16" fillId="0" borderId="0" xfId="0" applyFont="1"/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166" fontId="4" fillId="5" borderId="12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4" fillId="3" borderId="1" xfId="0" applyFont="1" applyFill="1" applyBorder="1" applyAlignment="1">
      <alignment horizontal="right" vertical="center"/>
    </xf>
    <xf numFmtId="166" fontId="4" fillId="3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166" fontId="4" fillId="5" borderId="1" xfId="0" applyNumberFormat="1" applyFont="1" applyFill="1" applyBorder="1" applyAlignment="1" applyProtection="1">
      <alignment horizontal="center" vertical="center"/>
      <protection locked="0"/>
    </xf>
    <xf numFmtId="166" fontId="4" fillId="9" borderId="1" xfId="0" applyNumberFormat="1" applyFont="1" applyFill="1" applyBorder="1" applyAlignment="1">
      <alignment horizontal="center" vertical="center"/>
    </xf>
    <xf numFmtId="167" fontId="14" fillId="0" borderId="7" xfId="0" applyNumberFormat="1" applyFont="1" applyBorder="1" applyAlignment="1">
      <alignment horizontal="left" vertical="center"/>
    </xf>
    <xf numFmtId="0" fontId="17" fillId="0" borderId="0" xfId="0" applyFont="1"/>
    <xf numFmtId="0" fontId="4" fillId="9" borderId="1" xfId="0" applyFont="1" applyFill="1" applyBorder="1" applyAlignment="1">
      <alignment horizontal="left" vertical="center"/>
    </xf>
    <xf numFmtId="165" fontId="4" fillId="6" borderId="2" xfId="0" applyNumberFormat="1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165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3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2" xfId="0" applyNumberFormat="1" applyFont="1" applyFill="1" applyBorder="1" applyAlignment="1" applyProtection="1">
      <alignment horizontal="center" vertical="center"/>
      <protection locked="0"/>
    </xf>
    <xf numFmtId="165" fontId="5" fillId="3" borderId="3" xfId="0" applyNumberFormat="1" applyFont="1" applyFill="1" applyBorder="1" applyAlignment="1" applyProtection="1">
      <alignment horizontal="center" vertical="center"/>
      <protection locked="0"/>
    </xf>
    <xf numFmtId="165" fontId="14" fillId="7" borderId="2" xfId="0" applyNumberFormat="1" applyFont="1" applyFill="1" applyBorder="1" applyAlignment="1">
      <alignment horizontal="center" vertical="center"/>
    </xf>
    <xf numFmtId="165" fontId="14" fillId="7" borderId="3" xfId="0" applyNumberFormat="1" applyFont="1" applyFill="1" applyBorder="1" applyAlignment="1">
      <alignment horizontal="center" vertical="center"/>
    </xf>
    <xf numFmtId="164" fontId="11" fillId="4" borderId="12" xfId="0" applyNumberFormat="1" applyFont="1" applyFill="1" applyBorder="1" applyAlignment="1" applyProtection="1">
      <alignment horizontal="center" vertical="center" wrapText="1"/>
      <protection locked="0"/>
    </xf>
    <xf numFmtId="164" fontId="11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11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9" fillId="9" borderId="5" xfId="0" applyFont="1" applyFill="1" applyBorder="1" applyAlignment="1">
      <alignment horizontal="right" vertical="center" wrapText="1"/>
    </xf>
    <xf numFmtId="0" fontId="9" fillId="9" borderId="10" xfId="0" applyFont="1" applyFill="1" applyBorder="1" applyAlignment="1">
      <alignment horizontal="right" vertical="center" wrapText="1"/>
    </xf>
    <xf numFmtId="0" fontId="10" fillId="7" borderId="6" xfId="0" applyFont="1" applyFill="1" applyBorder="1" applyAlignment="1">
      <alignment horizontal="right" vertical="center" wrapText="1"/>
    </xf>
    <xf numFmtId="0" fontId="10" fillId="7" borderId="13" xfId="0" applyFont="1" applyFill="1" applyBorder="1" applyAlignment="1">
      <alignment horizontal="right" vertical="center"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5" fillId="7" borderId="2" xfId="0" applyFont="1" applyFill="1" applyBorder="1" applyAlignment="1">
      <alignment horizontal="left" vertical="center"/>
    </xf>
    <xf numFmtId="0" fontId="5" fillId="7" borderId="3" xfId="0" applyFont="1" applyFill="1" applyBorder="1" applyAlignment="1">
      <alignment horizontal="left" vertical="center"/>
    </xf>
    <xf numFmtId="0" fontId="5" fillId="7" borderId="2" xfId="0" applyFont="1" applyFill="1" applyBorder="1" applyAlignment="1">
      <alignment horizontal="right" vertical="center" wrapText="1"/>
    </xf>
    <xf numFmtId="0" fontId="5" fillId="7" borderId="3" xfId="0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 indent="1"/>
      <protection locked="0"/>
    </xf>
    <xf numFmtId="165" fontId="5" fillId="3" borderId="2" xfId="0" applyNumberFormat="1" applyFont="1" applyFill="1" applyBorder="1" applyAlignment="1" applyProtection="1">
      <alignment horizontal="center" vertical="center"/>
    </xf>
    <xf numFmtId="165" fontId="5" fillId="3" borderId="3" xfId="0" applyNumberFormat="1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left" vertical="center" inden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</cellXfs>
  <cellStyles count="5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Standaard" xfId="0" builtinId="0"/>
  </cellStyles>
  <dxfs count="0"/>
  <tableStyles count="0" defaultTableStyle="TableStyleMedium2" defaultPivotStyle="PivotStyleMedium9"/>
  <colors>
    <mruColors>
      <color rgb="FFFF9A02"/>
      <color rgb="FFFFCC99"/>
      <color rgb="FFFDE9D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8"/>
    <pageSetUpPr fitToPage="1"/>
  </sheetPr>
  <dimension ref="A1:A23"/>
  <sheetViews>
    <sheetView showGridLines="0" topLeftCell="A7" zoomScale="130" zoomScaleNormal="130" workbookViewId="0">
      <selection activeCell="A16" sqref="A16:XFD16"/>
    </sheetView>
  </sheetViews>
  <sheetFormatPr baseColWidth="10" defaultColWidth="8.83203125" defaultRowHeight="15" x14ac:dyDescent="0.2"/>
  <cols>
    <col min="1" max="1" width="75.83203125" customWidth="1"/>
  </cols>
  <sheetData>
    <row r="1" spans="1:1" s="16" customFormat="1" ht="30" customHeight="1" x14ac:dyDescent="0.2">
      <c r="A1" s="55" t="s">
        <v>20</v>
      </c>
    </row>
    <row r="2" spans="1:1" s="1" customFormat="1" ht="42" x14ac:dyDescent="0.2">
      <c r="A2" s="56" t="s">
        <v>50</v>
      </c>
    </row>
    <row r="3" spans="1:1" s="1" customFormat="1" ht="30" customHeight="1" x14ac:dyDescent="0.2">
      <c r="A3" s="80" t="s">
        <v>36</v>
      </c>
    </row>
    <row r="4" spans="1:1" s="1" customFormat="1" ht="50" customHeight="1" x14ac:dyDescent="0.2">
      <c r="A4" s="81" t="s">
        <v>49</v>
      </c>
    </row>
    <row r="5" spans="1:1" s="1" customFormat="1" ht="30" customHeight="1" x14ac:dyDescent="0.2">
      <c r="A5" s="80" t="s">
        <v>30</v>
      </c>
    </row>
    <row r="6" spans="1:1" s="1" customFormat="1" ht="50" customHeight="1" x14ac:dyDescent="0.2">
      <c r="A6" s="81" t="s">
        <v>49</v>
      </c>
    </row>
    <row r="7" spans="1:1" s="1" customFormat="1" ht="30" customHeight="1" x14ac:dyDescent="0.2">
      <c r="A7" s="80" t="s">
        <v>32</v>
      </c>
    </row>
    <row r="8" spans="1:1" s="1" customFormat="1" ht="50" customHeight="1" x14ac:dyDescent="0.2">
      <c r="A8" s="81" t="s">
        <v>49</v>
      </c>
    </row>
    <row r="9" spans="1:1" s="1" customFormat="1" ht="30" customHeight="1" x14ac:dyDescent="0.2">
      <c r="A9" s="80" t="s">
        <v>34</v>
      </c>
    </row>
    <row r="10" spans="1:1" s="1" customFormat="1" ht="50" customHeight="1" x14ac:dyDescent="0.2">
      <c r="A10" s="81" t="s">
        <v>49</v>
      </c>
    </row>
    <row r="11" spans="1:1" s="1" customFormat="1" ht="30" customHeight="1" x14ac:dyDescent="0.2">
      <c r="A11" s="80" t="s">
        <v>33</v>
      </c>
    </row>
    <row r="12" spans="1:1" s="1" customFormat="1" ht="50" customHeight="1" x14ac:dyDescent="0.2">
      <c r="A12" s="81" t="s">
        <v>49</v>
      </c>
    </row>
    <row r="13" spans="1:1" s="1" customFormat="1" ht="30" customHeight="1" x14ac:dyDescent="0.2">
      <c r="A13" s="80" t="s">
        <v>35</v>
      </c>
    </row>
    <row r="14" spans="1:1" s="1" customFormat="1" ht="50" customHeight="1" x14ac:dyDescent="0.2">
      <c r="A14" s="81" t="s">
        <v>49</v>
      </c>
    </row>
    <row r="15" spans="1:1" s="1" customFormat="1" ht="30" customHeight="1" x14ac:dyDescent="0.2">
      <c r="A15" s="80" t="s">
        <v>37</v>
      </c>
    </row>
    <row r="16" spans="1:1" s="1" customFormat="1" ht="50" customHeight="1" x14ac:dyDescent="0.2">
      <c r="A16" s="81" t="s">
        <v>49</v>
      </c>
    </row>
    <row r="17" spans="1:1" ht="59" customHeight="1" x14ac:dyDescent="0.2">
      <c r="A17" s="25" t="s">
        <v>24</v>
      </c>
    </row>
    <row r="18" spans="1:1" ht="20" customHeight="1" x14ac:dyDescent="0.2">
      <c r="A18" s="27" t="s">
        <v>25</v>
      </c>
    </row>
    <row r="19" spans="1:1" ht="20" customHeight="1" x14ac:dyDescent="0.2">
      <c r="A19" s="27" t="s">
        <v>26</v>
      </c>
    </row>
    <row r="20" spans="1:1" ht="20" customHeight="1" x14ac:dyDescent="0.2">
      <c r="A20" s="27" t="s">
        <v>27</v>
      </c>
    </row>
    <row r="21" spans="1:1" ht="20" customHeight="1" x14ac:dyDescent="0.2">
      <c r="A21" s="27" t="s">
        <v>28</v>
      </c>
    </row>
    <row r="22" spans="1:1" ht="20" customHeight="1" x14ac:dyDescent="0.2">
      <c r="A22" s="27" t="s">
        <v>29</v>
      </c>
    </row>
    <row r="23" spans="1:1" x14ac:dyDescent="0.2">
      <c r="A23" s="26" t="s">
        <v>2</v>
      </c>
    </row>
  </sheetData>
  <sheetProtection algorithmName="SHA-512" hashValue="vbpzB5FhA6E7GGDXqL5U7Ry4db6B3w2gxcgd6YecnkL/baP2H42btaj89LkgNfAgApskRjCDCLT2XELXm7ZA/g==" saltValue="DDa96FXCBo6RLW/Km29NTA==" spinCount="100000" sheet="1" objects="1" scenarios="1"/>
  <pageMargins left="0.31496062992125984" right="0.31496062992125984" top="0.35433070866141736" bottom="0.35433070866141736" header="0.31496062992125984" footer="0.31496062992125984"/>
  <pageSetup paperSize="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9"/>
    <pageSetUpPr fitToPage="1"/>
  </sheetPr>
  <dimension ref="A1:K74"/>
  <sheetViews>
    <sheetView showGridLines="0" topLeftCell="A42" zoomScaleNormal="100" workbookViewId="0">
      <selection activeCell="G72" sqref="G72"/>
    </sheetView>
  </sheetViews>
  <sheetFormatPr baseColWidth="10" defaultColWidth="8.83203125" defaultRowHeight="15" x14ac:dyDescent="0.2"/>
  <cols>
    <col min="1" max="1" width="51" customWidth="1"/>
    <col min="2" max="2" width="15.6640625" customWidth="1"/>
    <col min="3" max="3" width="2.83203125" customWidth="1"/>
    <col min="4" max="4" width="26.1640625" customWidth="1"/>
    <col min="5" max="5" width="30.83203125" customWidth="1"/>
    <col min="6" max="6" width="2.83203125" customWidth="1"/>
    <col min="7" max="7" width="26.1640625" customWidth="1"/>
    <col min="8" max="8" width="30.83203125" customWidth="1"/>
    <col min="9" max="9" width="5" customWidth="1"/>
    <col min="10" max="10" width="26.1640625" customWidth="1"/>
    <col min="11" max="11" width="30.83203125" customWidth="1"/>
  </cols>
  <sheetData>
    <row r="1" spans="1:11" ht="40" customHeight="1" x14ac:dyDescent="0.2">
      <c r="A1" s="76" t="s">
        <v>10</v>
      </c>
      <c r="B1" s="77"/>
      <c r="C1" s="8"/>
      <c r="D1" s="72"/>
      <c r="E1" s="73"/>
      <c r="F1" s="11"/>
      <c r="G1" s="72"/>
      <c r="H1" s="73"/>
      <c r="I1" s="13"/>
      <c r="J1" s="72"/>
      <c r="K1" s="73"/>
    </row>
    <row r="2" spans="1:11" ht="28" customHeight="1" x14ac:dyDescent="0.2">
      <c r="A2" s="74" t="s">
        <v>11</v>
      </c>
      <c r="B2" s="75"/>
      <c r="C2" s="10"/>
      <c r="D2" s="23" t="str">
        <f>'TL personeel en organisatie'!C1</f>
        <v>Inschrijver 1</v>
      </c>
      <c r="E2" s="23" t="s">
        <v>9</v>
      </c>
      <c r="F2" s="17"/>
      <c r="G2" s="19" t="str">
        <f>'TL personeel en organisatie'!F1</f>
        <v>Inschrijver 2</v>
      </c>
      <c r="H2" s="23" t="s">
        <v>9</v>
      </c>
      <c r="I2" s="18"/>
      <c r="J2" s="19" t="str">
        <f>'TL personeel en organisatie'!I1</f>
        <v>Inschrijver 3</v>
      </c>
      <c r="K2" s="23" t="s">
        <v>9</v>
      </c>
    </row>
    <row r="3" spans="1:11" ht="20" customHeight="1" x14ac:dyDescent="0.2">
      <c r="A3" s="86" t="str">
        <f>'Beoordelen open vragen'!A3</f>
        <v>1. Plan van aanpak aanvang dienstverlening</v>
      </c>
      <c r="B3" s="57" t="s">
        <v>3</v>
      </c>
      <c r="C3" s="54"/>
      <c r="D3" s="21" t="str">
        <f>'TL personeel en organisatie'!C3</f>
        <v>SCORE</v>
      </c>
      <c r="E3" s="65" t="s">
        <v>19</v>
      </c>
      <c r="F3" s="54"/>
      <c r="G3" s="21" t="str">
        <f>'TL personeel en organisatie'!F3</f>
        <v>SCORE</v>
      </c>
      <c r="H3" s="65" t="s">
        <v>19</v>
      </c>
      <c r="I3" s="15"/>
      <c r="J3" s="21" t="str">
        <f>'TL personeel en organisatie'!I3</f>
        <v>SCORE</v>
      </c>
      <c r="K3" s="65" t="s">
        <v>19</v>
      </c>
    </row>
    <row r="4" spans="1:11" ht="20" customHeight="1" x14ac:dyDescent="0.2">
      <c r="A4" s="87"/>
      <c r="B4" s="57" t="s">
        <v>4</v>
      </c>
      <c r="C4" s="54"/>
      <c r="D4" s="21" t="str">
        <f>'TL financiële administratie'!C3</f>
        <v>SCORE</v>
      </c>
      <c r="E4" s="66"/>
      <c r="F4" s="54"/>
      <c r="G4" s="21" t="str">
        <f>'TL financiële administratie'!F3</f>
        <v>SCORE</v>
      </c>
      <c r="H4" s="66"/>
      <c r="I4" s="15"/>
      <c r="J4" s="21" t="str">
        <f>'TL financiële administratie'!I3</f>
        <v>SCORE</v>
      </c>
      <c r="K4" s="66"/>
    </row>
    <row r="5" spans="1:11" ht="20" customHeight="1" x14ac:dyDescent="0.2">
      <c r="A5" s="87"/>
      <c r="B5" s="57" t="s">
        <v>5</v>
      </c>
      <c r="C5" s="54"/>
      <c r="D5" s="21" t="str">
        <f>'TL informatiemanagement'!C3</f>
        <v>SCORE</v>
      </c>
      <c r="E5" s="66"/>
      <c r="F5" s="54"/>
      <c r="G5" s="21" t="str">
        <f>'TL informatiemanagement'!F3</f>
        <v>SCORE</v>
      </c>
      <c r="H5" s="66"/>
      <c r="I5" s="15"/>
      <c r="J5" s="21" t="str">
        <f>'TL informatiemanagement'!I3</f>
        <v>SCORE</v>
      </c>
      <c r="K5" s="66"/>
    </row>
    <row r="6" spans="1:11" ht="20" customHeight="1" x14ac:dyDescent="0.2">
      <c r="A6" s="87"/>
      <c r="B6" s="57" t="s">
        <v>8</v>
      </c>
      <c r="C6" s="54"/>
      <c r="D6" s="22" t="str">
        <f>'Coördinator personeelsadmin'!C3</f>
        <v>SCORE</v>
      </c>
      <c r="E6" s="66"/>
      <c r="F6" s="54"/>
      <c r="G6" s="22" t="str">
        <f>'Coördinator personeelsadmin'!F3</f>
        <v>SCORE</v>
      </c>
      <c r="H6" s="66"/>
      <c r="I6" s="15"/>
      <c r="J6" s="22" t="str">
        <f>'Coördinator personeelsadmin'!I3</f>
        <v>SCORE</v>
      </c>
      <c r="K6" s="66"/>
    </row>
    <row r="7" spans="1:11" ht="20" customHeight="1" x14ac:dyDescent="0.2">
      <c r="A7" s="87"/>
      <c r="B7" s="57" t="s">
        <v>31</v>
      </c>
      <c r="C7" s="54"/>
      <c r="D7" s="22" t="str">
        <f>'Medewerker personeelsadmin'!C3</f>
        <v>SCORE</v>
      </c>
      <c r="E7" s="66"/>
      <c r="F7" s="54"/>
      <c r="G7" s="22" t="str">
        <f>'Medewerker personeelsadmin'!F3</f>
        <v>SCORE</v>
      </c>
      <c r="H7" s="66"/>
      <c r="I7" s="15"/>
      <c r="J7" s="22" t="str">
        <f>'Medewerker personeelsadmin'!I3</f>
        <v>SCORE</v>
      </c>
      <c r="K7" s="66"/>
    </row>
    <row r="8" spans="1:11" ht="20" customHeight="1" x14ac:dyDescent="0.2">
      <c r="A8" s="87"/>
      <c r="B8" s="58" t="s">
        <v>46</v>
      </c>
      <c r="C8" s="54"/>
      <c r="D8" s="22" t="str">
        <f>'Functioneel beheerder'!C3</f>
        <v>SCORE</v>
      </c>
      <c r="E8" s="66"/>
      <c r="F8" s="54"/>
      <c r="G8" s="22" t="str">
        <f>'Functioneel beheerder'!F3</f>
        <v>SCORE</v>
      </c>
      <c r="H8" s="66"/>
      <c r="I8" s="15"/>
      <c r="J8" s="22" t="str">
        <f>'Functioneel beheerder'!I3</f>
        <v>SCORE</v>
      </c>
      <c r="K8" s="66"/>
    </row>
    <row r="9" spans="1:11" ht="20" customHeight="1" x14ac:dyDescent="0.2">
      <c r="A9" s="87"/>
      <c r="B9" s="58" t="s">
        <v>48</v>
      </c>
      <c r="C9" s="54"/>
      <c r="D9" s="22" t="str">
        <f>'Adviseur financiële admin'!C3</f>
        <v>SCORE</v>
      </c>
      <c r="E9" s="66"/>
      <c r="F9" s="54"/>
      <c r="G9" s="22" t="str">
        <f>'Adviseur financiële admin'!F3</f>
        <v>SCORE</v>
      </c>
      <c r="H9" s="66"/>
      <c r="I9" s="15"/>
      <c r="J9" s="22" t="str">
        <f>'Adviseur financiële admin'!I3</f>
        <v>SCORE</v>
      </c>
      <c r="K9" s="66"/>
    </row>
    <row r="10" spans="1:11" ht="20" customHeight="1" x14ac:dyDescent="0.2">
      <c r="A10" s="88"/>
      <c r="B10" s="58" t="s">
        <v>47</v>
      </c>
      <c r="C10" s="54"/>
      <c r="D10" s="22" t="str">
        <f>'Adviseur PenO'!C3</f>
        <v>SCORE</v>
      </c>
      <c r="E10" s="66"/>
      <c r="F10" s="54"/>
      <c r="G10" s="22" t="str">
        <f>'Adviseur PenO'!F3</f>
        <v>SCORE</v>
      </c>
      <c r="H10" s="66"/>
      <c r="I10" s="15"/>
      <c r="J10" s="22" t="str">
        <f>'Adviseur PenO'!I3</f>
        <v>SCORE</v>
      </c>
      <c r="K10" s="66"/>
    </row>
    <row r="11" spans="1:11" ht="20" customHeight="1" x14ac:dyDescent="0.2">
      <c r="A11" s="68" t="s">
        <v>1</v>
      </c>
      <c r="B11" s="69"/>
      <c r="C11" s="15"/>
      <c r="D11" s="20" t="s">
        <v>2</v>
      </c>
      <c r="E11" s="66"/>
      <c r="F11" s="15"/>
      <c r="G11" s="20" t="s">
        <v>2</v>
      </c>
      <c r="H11" s="66"/>
      <c r="I11" s="15"/>
      <c r="J11" s="20" t="s">
        <v>2</v>
      </c>
      <c r="K11" s="66"/>
    </row>
    <row r="12" spans="1:11" ht="20" customHeight="1" x14ac:dyDescent="0.2">
      <c r="A12" s="70"/>
      <c r="B12" s="71"/>
      <c r="C12" s="15"/>
      <c r="D12" s="33" t="str">
        <f>IF(D11="Uitmuntend","€ 15.000",IF(D11="Goed","€ 12.750",IF(D11="Voldoende","€ 0",IF(D11="Matig","-€ 45.000",IF(D11="Onvoldoende","KO"," ")))))</f>
        <v xml:space="preserve"> </v>
      </c>
      <c r="E12" s="67"/>
      <c r="F12" s="15"/>
      <c r="G12" s="33" t="str">
        <f>IF(G11="Uitmuntend","€ 15.000",IF(G11="Goed","€ 12.750",IF(G11="Voldoende","€ 0",IF(G11="Matig","-€ 45.000",IF(G11="Onvoldoende","KO"," ")))))</f>
        <v xml:space="preserve"> </v>
      </c>
      <c r="H12" s="67"/>
      <c r="I12" s="15"/>
      <c r="J12" s="33" t="str">
        <f>IF(J11="Uitmuntend","€ 15.000",IF(J11="Goed","€ 12.750",IF(J11="Voldoende","€ 0",IF(J11="Matig","-€ 45.000",IF(J11="Onvoldoende","KO"," ")))))</f>
        <v xml:space="preserve"> </v>
      </c>
      <c r="K12" s="67"/>
    </row>
    <row r="13" spans="1:11" ht="20" customHeight="1" x14ac:dyDescent="0.2">
      <c r="A13" s="86" t="str">
        <f>'Beoordelen open vragen'!A5</f>
        <v xml:space="preserve">2. Dashboard  </v>
      </c>
      <c r="B13" s="57" t="s">
        <v>3</v>
      </c>
      <c r="C13" s="54"/>
      <c r="D13" s="21" t="str">
        <f>'TL personeel en organisatie'!C5</f>
        <v>SCORE</v>
      </c>
      <c r="E13" s="65" t="s">
        <v>19</v>
      </c>
      <c r="F13" s="54"/>
      <c r="G13" s="21" t="str">
        <f>'TL personeel en organisatie'!F5</f>
        <v>SCORE</v>
      </c>
      <c r="H13" s="65" t="s">
        <v>19</v>
      </c>
      <c r="I13" s="15"/>
      <c r="J13" s="21" t="str">
        <f>'TL personeel en organisatie'!I5</f>
        <v>SCORE</v>
      </c>
      <c r="K13" s="65" t="s">
        <v>19</v>
      </c>
    </row>
    <row r="14" spans="1:11" ht="20" customHeight="1" x14ac:dyDescent="0.2">
      <c r="A14" s="87"/>
      <c r="B14" s="57" t="s">
        <v>4</v>
      </c>
      <c r="C14" s="54"/>
      <c r="D14" s="21" t="str">
        <f>'TL financiële administratie'!C5</f>
        <v>SCORE</v>
      </c>
      <c r="E14" s="66"/>
      <c r="F14" s="54"/>
      <c r="G14" s="21" t="str">
        <f>'TL financiële administratie'!F5</f>
        <v>SCORE</v>
      </c>
      <c r="H14" s="66"/>
      <c r="I14" s="15"/>
      <c r="J14" s="21" t="str">
        <f>'TL financiële administratie'!I5</f>
        <v>SCORE</v>
      </c>
      <c r="K14" s="66"/>
    </row>
    <row r="15" spans="1:11" ht="20" customHeight="1" x14ac:dyDescent="0.2">
      <c r="A15" s="87"/>
      <c r="B15" s="57" t="s">
        <v>5</v>
      </c>
      <c r="C15" s="54"/>
      <c r="D15" s="21" t="str">
        <f>'TL informatiemanagement'!C5</f>
        <v>SCORE</v>
      </c>
      <c r="E15" s="66"/>
      <c r="F15" s="54"/>
      <c r="G15" s="21" t="str">
        <f>'TL informatiemanagement'!F5</f>
        <v>SCORE</v>
      </c>
      <c r="H15" s="66"/>
      <c r="I15" s="15"/>
      <c r="J15" s="21" t="str">
        <f>'TL informatiemanagement'!I5</f>
        <v>SCORE</v>
      </c>
      <c r="K15" s="66"/>
    </row>
    <row r="16" spans="1:11" ht="20" customHeight="1" x14ac:dyDescent="0.2">
      <c r="A16" s="87"/>
      <c r="B16" s="57" t="s">
        <v>8</v>
      </c>
      <c r="C16" s="54"/>
      <c r="D16" s="22" t="str">
        <f>'Coördinator personeelsadmin'!C5</f>
        <v>SCORE</v>
      </c>
      <c r="E16" s="66"/>
      <c r="F16" s="54"/>
      <c r="G16" s="22" t="str">
        <f>'Coördinator personeelsadmin'!F5</f>
        <v>SCORE</v>
      </c>
      <c r="H16" s="66"/>
      <c r="I16" s="15"/>
      <c r="J16" s="22" t="str">
        <f>'Coördinator personeelsadmin'!I5</f>
        <v>SCORE</v>
      </c>
      <c r="K16" s="66"/>
    </row>
    <row r="17" spans="1:11" ht="20" customHeight="1" x14ac:dyDescent="0.2">
      <c r="A17" s="87"/>
      <c r="B17" s="57" t="s">
        <v>31</v>
      </c>
      <c r="C17" s="54"/>
      <c r="D17" s="22" t="str">
        <f>'Medewerker personeelsadmin'!C5</f>
        <v>SCORE</v>
      </c>
      <c r="E17" s="66"/>
      <c r="F17" s="54"/>
      <c r="G17" s="22" t="str">
        <f>'Medewerker personeelsadmin'!F5</f>
        <v>SCORE</v>
      </c>
      <c r="H17" s="66"/>
      <c r="I17" s="15"/>
      <c r="J17" s="22" t="str">
        <f>'Medewerker personeelsadmin'!I5</f>
        <v>SCORE</v>
      </c>
      <c r="K17" s="66"/>
    </row>
    <row r="18" spans="1:11" ht="20" customHeight="1" x14ac:dyDescent="0.2">
      <c r="A18" s="87"/>
      <c r="B18" s="58" t="s">
        <v>46</v>
      </c>
      <c r="C18" s="54"/>
      <c r="D18" s="22" t="str">
        <f>'Functioneel beheerder'!C5</f>
        <v>SCORE</v>
      </c>
      <c r="E18" s="66"/>
      <c r="F18" s="54"/>
      <c r="G18" s="22" t="str">
        <f>'Functioneel beheerder'!F5</f>
        <v>SCORE</v>
      </c>
      <c r="H18" s="66"/>
      <c r="I18" s="15"/>
      <c r="J18" s="22" t="str">
        <f>'Functioneel beheerder'!I5</f>
        <v>SCORE</v>
      </c>
      <c r="K18" s="66"/>
    </row>
    <row r="19" spans="1:11" ht="20" customHeight="1" x14ac:dyDescent="0.2">
      <c r="A19" s="87"/>
      <c r="B19" s="58" t="s">
        <v>48</v>
      </c>
      <c r="C19" s="54"/>
      <c r="D19" s="22" t="str">
        <f>'Adviseur financiële admin'!C5</f>
        <v>SCORE</v>
      </c>
      <c r="E19" s="66"/>
      <c r="F19" s="54"/>
      <c r="G19" s="22" t="str">
        <f>'Adviseur financiële admin'!F5</f>
        <v>SCORE</v>
      </c>
      <c r="H19" s="66"/>
      <c r="I19" s="15"/>
      <c r="J19" s="22" t="str">
        <f>'Adviseur financiële admin'!I5</f>
        <v>SCORE</v>
      </c>
      <c r="K19" s="66"/>
    </row>
    <row r="20" spans="1:11" ht="20" customHeight="1" x14ac:dyDescent="0.2">
      <c r="A20" s="88"/>
      <c r="B20" s="58" t="s">
        <v>47</v>
      </c>
      <c r="C20" s="54"/>
      <c r="D20" s="22" t="str">
        <f>'Adviseur PenO'!C5</f>
        <v>SCORE</v>
      </c>
      <c r="E20" s="66"/>
      <c r="F20" s="54"/>
      <c r="G20" s="22" t="str">
        <f>'Adviseur PenO'!F5</f>
        <v>SCORE</v>
      </c>
      <c r="H20" s="66"/>
      <c r="I20" s="15"/>
      <c r="J20" s="22" t="str">
        <f>'Adviseur PenO'!I5</f>
        <v>SCORE</v>
      </c>
      <c r="K20" s="66"/>
    </row>
    <row r="21" spans="1:11" ht="20" customHeight="1" x14ac:dyDescent="0.2">
      <c r="A21" s="68" t="s">
        <v>1</v>
      </c>
      <c r="B21" s="69"/>
      <c r="C21" s="15"/>
      <c r="D21" s="20" t="s">
        <v>2</v>
      </c>
      <c r="E21" s="66"/>
      <c r="F21" s="15"/>
      <c r="G21" s="20" t="s">
        <v>2</v>
      </c>
      <c r="H21" s="66"/>
      <c r="I21" s="15"/>
      <c r="J21" s="20" t="s">
        <v>2</v>
      </c>
      <c r="K21" s="66"/>
    </row>
    <row r="22" spans="1:11" ht="20" customHeight="1" x14ac:dyDescent="0.2">
      <c r="A22" s="70"/>
      <c r="B22" s="71"/>
      <c r="C22" s="15"/>
      <c r="D22" s="33" t="str">
        <f>IF(D21="Uitmuntend","€ 3.750",IF(D21="Goed","€ 3.187,50",IF(D21="Voldoende","€ 0",IF(D21="Matig","-€ 11.250",IF(D21="Onvoldoende","€ 22.500"," ")))))</f>
        <v xml:space="preserve"> </v>
      </c>
      <c r="E22" s="67"/>
      <c r="F22" s="15"/>
      <c r="G22" s="33" t="str">
        <f>IF(G21="Uitmuntend","€ 3.750",IF(G21="Goed","€ 3.187,50",IF(G21="Voldoende","€ 0",IF(G21="Matig","-€ 11.250",IF(G21="Onvoldoende","€ 22.500"," ")))))</f>
        <v xml:space="preserve"> </v>
      </c>
      <c r="H22" s="67"/>
      <c r="I22" s="15"/>
      <c r="J22" s="33" t="str">
        <f>IF(J21="Uitmuntend","€ 3.750",IF(J21="Goed","€ 3.187,50",IF(J21="Voldoende","€ 0",IF(J21="Matig","-€ 11.250",IF(J21="Onvoldoende","€ 22.500"," ")))))</f>
        <v xml:space="preserve"> </v>
      </c>
      <c r="K22" s="67"/>
    </row>
    <row r="23" spans="1:11" ht="20" customHeight="1" x14ac:dyDescent="0.2">
      <c r="A23" s="86" t="str">
        <f>'Beoordelen open vragen'!A7</f>
        <v>3. Informatievoorziening/ Consultancy/ Onderwijskennis</v>
      </c>
      <c r="B23" s="57" t="s">
        <v>3</v>
      </c>
      <c r="C23" s="54"/>
      <c r="D23" s="21" t="str">
        <f>'TL personeel en organisatie'!C7</f>
        <v>SCORE</v>
      </c>
      <c r="E23" s="65" t="s">
        <v>19</v>
      </c>
      <c r="F23" s="54"/>
      <c r="G23" s="21" t="str">
        <f>'TL personeel en organisatie'!F7</f>
        <v>SCORE</v>
      </c>
      <c r="H23" s="65" t="s">
        <v>19</v>
      </c>
      <c r="I23" s="15"/>
      <c r="J23" s="21" t="str">
        <f>'TL personeel en organisatie'!I7</f>
        <v>SCORE</v>
      </c>
      <c r="K23" s="65" t="s">
        <v>19</v>
      </c>
    </row>
    <row r="24" spans="1:11" ht="20" customHeight="1" x14ac:dyDescent="0.2">
      <c r="A24" s="87"/>
      <c r="B24" s="57" t="s">
        <v>4</v>
      </c>
      <c r="C24" s="54"/>
      <c r="D24" s="21" t="str">
        <f>'TL financiële administratie'!C7</f>
        <v>SCORE</v>
      </c>
      <c r="E24" s="66"/>
      <c r="F24" s="54"/>
      <c r="G24" s="21" t="str">
        <f>'TL financiële administratie'!F7</f>
        <v>SCORE</v>
      </c>
      <c r="H24" s="66"/>
      <c r="I24" s="15"/>
      <c r="J24" s="21" t="str">
        <f>'TL financiële administratie'!I7</f>
        <v>SCORE</v>
      </c>
      <c r="K24" s="66"/>
    </row>
    <row r="25" spans="1:11" ht="20" customHeight="1" x14ac:dyDescent="0.2">
      <c r="A25" s="87"/>
      <c r="B25" s="57" t="s">
        <v>5</v>
      </c>
      <c r="C25" s="54"/>
      <c r="D25" s="21" t="str">
        <f>'TL informatiemanagement'!C7</f>
        <v>SCORE</v>
      </c>
      <c r="E25" s="66"/>
      <c r="F25" s="54"/>
      <c r="G25" s="21" t="str">
        <f>'TL informatiemanagement'!F7</f>
        <v>SCORE</v>
      </c>
      <c r="H25" s="66"/>
      <c r="I25" s="15"/>
      <c r="J25" s="21" t="str">
        <f>'TL informatiemanagement'!I7</f>
        <v>SCORE</v>
      </c>
      <c r="K25" s="66"/>
    </row>
    <row r="26" spans="1:11" ht="20" customHeight="1" x14ac:dyDescent="0.2">
      <c r="A26" s="87"/>
      <c r="B26" s="57" t="s">
        <v>8</v>
      </c>
      <c r="C26" s="54"/>
      <c r="D26" s="22" t="str">
        <f>'Coördinator personeelsadmin'!C7</f>
        <v>SCORE</v>
      </c>
      <c r="E26" s="66"/>
      <c r="F26" s="54"/>
      <c r="G26" s="22" t="str">
        <f>'Coördinator personeelsadmin'!F7</f>
        <v>SCORE</v>
      </c>
      <c r="H26" s="66"/>
      <c r="I26" s="15"/>
      <c r="J26" s="22" t="str">
        <f>'Coördinator personeelsadmin'!I7</f>
        <v>SCORE</v>
      </c>
      <c r="K26" s="66"/>
    </row>
    <row r="27" spans="1:11" ht="20" customHeight="1" x14ac:dyDescent="0.2">
      <c r="A27" s="87"/>
      <c r="B27" s="57" t="s">
        <v>31</v>
      </c>
      <c r="C27" s="54"/>
      <c r="D27" s="22" t="str">
        <f>'Medewerker personeelsadmin'!C7</f>
        <v>SCORE</v>
      </c>
      <c r="E27" s="66"/>
      <c r="F27" s="54"/>
      <c r="G27" s="22" t="str">
        <f>'Medewerker personeelsadmin'!F7</f>
        <v>SCORE</v>
      </c>
      <c r="H27" s="66"/>
      <c r="I27" s="15"/>
      <c r="J27" s="22" t="str">
        <f>'Medewerker personeelsadmin'!I7</f>
        <v>SCORE</v>
      </c>
      <c r="K27" s="66"/>
    </row>
    <row r="28" spans="1:11" ht="20" customHeight="1" x14ac:dyDescent="0.2">
      <c r="A28" s="87"/>
      <c r="B28" s="58" t="s">
        <v>46</v>
      </c>
      <c r="C28" s="54"/>
      <c r="D28" s="22" t="str">
        <f>'Functioneel beheerder'!C7</f>
        <v>SCORE</v>
      </c>
      <c r="E28" s="66"/>
      <c r="F28" s="54"/>
      <c r="G28" s="22" t="str">
        <f>'Functioneel beheerder'!F7</f>
        <v>SCORE</v>
      </c>
      <c r="H28" s="66"/>
      <c r="I28" s="15"/>
      <c r="J28" s="22" t="str">
        <f>'Functioneel beheerder'!I7</f>
        <v>SCORE</v>
      </c>
      <c r="K28" s="66"/>
    </row>
    <row r="29" spans="1:11" ht="20" customHeight="1" x14ac:dyDescent="0.2">
      <c r="A29" s="87"/>
      <c r="B29" s="58" t="s">
        <v>48</v>
      </c>
      <c r="C29" s="54"/>
      <c r="D29" s="22" t="str">
        <f>'Adviseur financiële admin'!C7</f>
        <v>SCORE</v>
      </c>
      <c r="E29" s="66"/>
      <c r="F29" s="54"/>
      <c r="G29" s="22" t="str">
        <f>'Adviseur financiële admin'!F7</f>
        <v>SCORE</v>
      </c>
      <c r="H29" s="66"/>
      <c r="I29" s="15"/>
      <c r="J29" s="22" t="str">
        <f>'Adviseur financiële admin'!I7</f>
        <v>SCORE</v>
      </c>
      <c r="K29" s="66"/>
    </row>
    <row r="30" spans="1:11" ht="20" customHeight="1" x14ac:dyDescent="0.2">
      <c r="A30" s="88"/>
      <c r="B30" s="58" t="s">
        <v>47</v>
      </c>
      <c r="C30" s="54"/>
      <c r="D30" s="22" t="str">
        <f>'Adviseur PenO'!C7</f>
        <v>SCORE</v>
      </c>
      <c r="E30" s="66"/>
      <c r="F30" s="54"/>
      <c r="G30" s="22" t="str">
        <f>'Adviseur PenO'!F7</f>
        <v>SCORE</v>
      </c>
      <c r="H30" s="66"/>
      <c r="I30" s="15"/>
      <c r="J30" s="22" t="str">
        <f>'Adviseur PenO'!I7</f>
        <v>SCORE</v>
      </c>
      <c r="K30" s="66"/>
    </row>
    <row r="31" spans="1:11" ht="20" customHeight="1" x14ac:dyDescent="0.2">
      <c r="A31" s="68" t="s">
        <v>1</v>
      </c>
      <c r="B31" s="69"/>
      <c r="C31" s="15"/>
      <c r="D31" s="20" t="s">
        <v>2</v>
      </c>
      <c r="E31" s="66"/>
      <c r="F31" s="15"/>
      <c r="G31" s="20" t="s">
        <v>2</v>
      </c>
      <c r="H31" s="66"/>
      <c r="I31" s="15"/>
      <c r="J31" s="20" t="s">
        <v>2</v>
      </c>
      <c r="K31" s="66"/>
    </row>
    <row r="32" spans="1:11" ht="20" customHeight="1" x14ac:dyDescent="0.2">
      <c r="A32" s="70"/>
      <c r="B32" s="71"/>
      <c r="C32" s="15"/>
      <c r="D32" s="33" t="str">
        <f>IF(D31="Uitmuntend","€ 18.750",IF(D31="Goed","€ 15.937,50",IF(D31="Voldoende","€ 0",IF(D31="Matig","-€ 37.500",IF(D31="Onvoldoende","KO"," ")))))</f>
        <v xml:space="preserve"> </v>
      </c>
      <c r="E32" s="67"/>
      <c r="F32" s="15"/>
      <c r="G32" s="33" t="str">
        <f>IF(G31="Uitmuntend","€ 18.750",IF(G31="Goed","€ 15.937,50",IF(G31="Voldoende","€ 0",IF(G31="Matig","-€ 37.500",IF(G31="Onvoldoende","KO"," ")))))</f>
        <v xml:space="preserve"> </v>
      </c>
      <c r="H32" s="67"/>
      <c r="I32" s="15"/>
      <c r="J32" s="33" t="str">
        <f>IF(J31="Uitmuntend","€ 18.750",IF(J31="Goed","€ 15.937,50",IF(J31="Voldoende","€ 0",IF(J31="Matig","-€ 37.500",IF(J31="Onvoldoende","KO"," ")))))</f>
        <v xml:space="preserve"> </v>
      </c>
      <c r="K32" s="67"/>
    </row>
    <row r="33" spans="1:11" ht="20" customHeight="1" x14ac:dyDescent="0.2">
      <c r="A33" s="86" t="str">
        <f>'Beoordelen open vragen'!A9</f>
        <v>4. Casus Indiensttreding</v>
      </c>
      <c r="B33" s="57" t="s">
        <v>3</v>
      </c>
      <c r="C33" s="54"/>
      <c r="D33" s="21" t="str">
        <f>'TL personeel en organisatie'!C9</f>
        <v>SCORE</v>
      </c>
      <c r="E33" s="65" t="s">
        <v>19</v>
      </c>
      <c r="F33" s="54"/>
      <c r="G33" s="21" t="str">
        <f>'TL personeel en organisatie'!F9</f>
        <v>SCORE</v>
      </c>
      <c r="H33" s="65" t="s">
        <v>19</v>
      </c>
      <c r="I33" s="15"/>
      <c r="J33" s="21" t="str">
        <f>'TL personeel en organisatie'!I9</f>
        <v>SCORE</v>
      </c>
      <c r="K33" s="65" t="s">
        <v>19</v>
      </c>
    </row>
    <row r="34" spans="1:11" ht="20" customHeight="1" x14ac:dyDescent="0.2">
      <c r="A34" s="87"/>
      <c r="B34" s="57" t="s">
        <v>4</v>
      </c>
      <c r="C34" s="54"/>
      <c r="D34" s="21" t="str">
        <f>'TL financiële administratie'!C9</f>
        <v>SCORE</v>
      </c>
      <c r="E34" s="66"/>
      <c r="F34" s="54"/>
      <c r="G34" s="21" t="str">
        <f>'TL financiële administratie'!F9</f>
        <v>SCORE</v>
      </c>
      <c r="H34" s="66"/>
      <c r="I34" s="15"/>
      <c r="J34" s="21" t="str">
        <f>'TL financiële administratie'!I9</f>
        <v>SCORE</v>
      </c>
      <c r="K34" s="66"/>
    </row>
    <row r="35" spans="1:11" ht="20" customHeight="1" x14ac:dyDescent="0.2">
      <c r="A35" s="87"/>
      <c r="B35" s="57" t="s">
        <v>5</v>
      </c>
      <c r="C35" s="54"/>
      <c r="D35" s="21" t="str">
        <f>'TL informatiemanagement'!C9</f>
        <v>SCORE</v>
      </c>
      <c r="E35" s="66"/>
      <c r="F35" s="54"/>
      <c r="G35" s="21" t="str">
        <f>'TL informatiemanagement'!F9</f>
        <v>SCORE</v>
      </c>
      <c r="H35" s="66"/>
      <c r="I35" s="15"/>
      <c r="J35" s="21" t="str">
        <f>'TL informatiemanagement'!I9</f>
        <v>SCORE</v>
      </c>
      <c r="K35" s="66"/>
    </row>
    <row r="36" spans="1:11" ht="20" customHeight="1" x14ac:dyDescent="0.2">
      <c r="A36" s="87"/>
      <c r="B36" s="57" t="s">
        <v>8</v>
      </c>
      <c r="C36" s="54"/>
      <c r="D36" s="22" t="str">
        <f>'Coördinator personeelsadmin'!C9</f>
        <v>SCORE</v>
      </c>
      <c r="E36" s="66"/>
      <c r="F36" s="54"/>
      <c r="G36" s="22" t="str">
        <f>'Coördinator personeelsadmin'!F9</f>
        <v>SCORE</v>
      </c>
      <c r="H36" s="66"/>
      <c r="I36" s="15"/>
      <c r="J36" s="22" t="str">
        <f>'Coördinator personeelsadmin'!I9</f>
        <v>SCORE</v>
      </c>
      <c r="K36" s="66"/>
    </row>
    <row r="37" spans="1:11" ht="20" customHeight="1" x14ac:dyDescent="0.2">
      <c r="A37" s="87"/>
      <c r="B37" s="57" t="s">
        <v>31</v>
      </c>
      <c r="C37" s="54"/>
      <c r="D37" s="22" t="str">
        <f>'Medewerker personeelsadmin'!C9</f>
        <v>SCORE</v>
      </c>
      <c r="E37" s="66"/>
      <c r="F37" s="54"/>
      <c r="G37" s="22" t="str">
        <f>'Medewerker personeelsadmin'!F9</f>
        <v>SCORE</v>
      </c>
      <c r="H37" s="66"/>
      <c r="I37" s="15"/>
      <c r="J37" s="22" t="str">
        <f>'Medewerker personeelsadmin'!I9</f>
        <v>SCORE</v>
      </c>
      <c r="K37" s="66"/>
    </row>
    <row r="38" spans="1:11" ht="20" customHeight="1" x14ac:dyDescent="0.2">
      <c r="A38" s="87"/>
      <c r="B38" s="58" t="s">
        <v>46</v>
      </c>
      <c r="C38" s="54"/>
      <c r="D38" s="22" t="str">
        <f>'Functioneel beheerder'!C9</f>
        <v>SCORE</v>
      </c>
      <c r="E38" s="66"/>
      <c r="F38" s="54"/>
      <c r="G38" s="22" t="str">
        <f>'Functioneel beheerder'!F9</f>
        <v>SCORE</v>
      </c>
      <c r="H38" s="66"/>
      <c r="I38" s="15"/>
      <c r="J38" s="22" t="str">
        <f>'Functioneel beheerder'!I9</f>
        <v>SCORE</v>
      </c>
      <c r="K38" s="66"/>
    </row>
    <row r="39" spans="1:11" ht="20" customHeight="1" x14ac:dyDescent="0.2">
      <c r="A39" s="87"/>
      <c r="B39" s="58" t="s">
        <v>48</v>
      </c>
      <c r="C39" s="54"/>
      <c r="D39" s="22" t="str">
        <f>'Adviseur financiële admin'!C9</f>
        <v>SCORE</v>
      </c>
      <c r="E39" s="66"/>
      <c r="F39" s="54"/>
      <c r="G39" s="22" t="str">
        <f>'Adviseur financiële admin'!F9</f>
        <v>SCORE</v>
      </c>
      <c r="H39" s="66"/>
      <c r="I39" s="15"/>
      <c r="J39" s="22" t="str">
        <f>'Adviseur financiële admin'!I9</f>
        <v>SCORE</v>
      </c>
      <c r="K39" s="66"/>
    </row>
    <row r="40" spans="1:11" ht="20" customHeight="1" x14ac:dyDescent="0.2">
      <c r="A40" s="88"/>
      <c r="B40" s="58" t="s">
        <v>47</v>
      </c>
      <c r="C40" s="54"/>
      <c r="D40" s="22" t="str">
        <f>'Adviseur PenO'!C9</f>
        <v>SCORE</v>
      </c>
      <c r="E40" s="66"/>
      <c r="F40" s="54"/>
      <c r="G40" s="22" t="str">
        <f>'Adviseur PenO'!F9</f>
        <v>SCORE</v>
      </c>
      <c r="H40" s="66"/>
      <c r="I40" s="15"/>
      <c r="J40" s="22" t="str">
        <f>'Adviseur PenO'!I9</f>
        <v>SCORE</v>
      </c>
      <c r="K40" s="66"/>
    </row>
    <row r="41" spans="1:11" ht="20" customHeight="1" x14ac:dyDescent="0.2">
      <c r="A41" s="68" t="s">
        <v>1</v>
      </c>
      <c r="B41" s="69"/>
      <c r="C41" s="15"/>
      <c r="D41" s="20" t="s">
        <v>2</v>
      </c>
      <c r="E41" s="66"/>
      <c r="F41" s="15"/>
      <c r="G41" s="20" t="s">
        <v>2</v>
      </c>
      <c r="H41" s="66"/>
      <c r="I41" s="15"/>
      <c r="J41" s="20" t="s">
        <v>2</v>
      </c>
      <c r="K41" s="66"/>
    </row>
    <row r="42" spans="1:11" ht="20" customHeight="1" x14ac:dyDescent="0.2">
      <c r="A42" s="70"/>
      <c r="B42" s="71"/>
      <c r="C42" s="15"/>
      <c r="D42" s="33" t="str">
        <f>IF(D41="Uitmuntend","€ 18.750",IF(D41="Goed","€ 15.937,50",IF(D41="Voldoende","€ 0",IF(D41="Matig","-€ 37.500",IF(D41="Onvoldoende","KO"," ")))))</f>
        <v xml:space="preserve"> </v>
      </c>
      <c r="E42" s="67"/>
      <c r="F42" s="15"/>
      <c r="G42" s="33" t="str">
        <f>IF(G41="Uitmuntend","€ 18.750",IF(G41="Goed","€ 15.937,50",IF(G41="Voldoende","€ 0",IF(G41="Matig","-€ 37.500",IF(G41="Onvoldoende","KO"," ")))))</f>
        <v xml:space="preserve"> </v>
      </c>
      <c r="H42" s="67"/>
      <c r="I42" s="15"/>
      <c r="J42" s="33" t="str">
        <f>IF(J41="Uitmuntend","€ 18.750",IF(J41="Goed","€ 15.937,50",IF(J41="Voldoende","€ 0",IF(J41="Matig","-€ 37.500",IF(J41="Onvoldoende","KO"," ")))))</f>
        <v xml:space="preserve"> </v>
      </c>
      <c r="K42" s="67"/>
    </row>
    <row r="43" spans="1:11" ht="20" customHeight="1" x14ac:dyDescent="0.2">
      <c r="A43" s="86" t="str">
        <f>'Beoordelen open vragen'!A11</f>
        <v>5. Casus Geboorteverlof</v>
      </c>
      <c r="B43" s="57" t="s">
        <v>3</v>
      </c>
      <c r="C43" s="54"/>
      <c r="D43" s="21" t="str">
        <f>'TL personeel en organisatie'!C11</f>
        <v>SCORE</v>
      </c>
      <c r="E43" s="65" t="s">
        <v>19</v>
      </c>
      <c r="F43" s="54"/>
      <c r="G43" s="21" t="str">
        <f>'TL personeel en organisatie'!F11</f>
        <v>SCORE</v>
      </c>
      <c r="H43" s="65" t="s">
        <v>19</v>
      </c>
      <c r="I43" s="15"/>
      <c r="J43" s="21" t="str">
        <f>'TL personeel en organisatie'!I11</f>
        <v>SCORE</v>
      </c>
      <c r="K43" s="65" t="s">
        <v>19</v>
      </c>
    </row>
    <row r="44" spans="1:11" ht="20" customHeight="1" x14ac:dyDescent="0.2">
      <c r="A44" s="87"/>
      <c r="B44" s="57" t="s">
        <v>4</v>
      </c>
      <c r="C44" s="54"/>
      <c r="D44" s="21" t="str">
        <f>'TL financiële administratie'!C11</f>
        <v>SCORE</v>
      </c>
      <c r="E44" s="66"/>
      <c r="F44" s="54"/>
      <c r="G44" s="21" t="str">
        <f>'TL financiële administratie'!F11</f>
        <v>SCORE</v>
      </c>
      <c r="H44" s="66"/>
      <c r="I44" s="15"/>
      <c r="J44" s="21" t="str">
        <f>'TL financiële administratie'!I11</f>
        <v>SCORE</v>
      </c>
      <c r="K44" s="66"/>
    </row>
    <row r="45" spans="1:11" ht="20" customHeight="1" x14ac:dyDescent="0.2">
      <c r="A45" s="87"/>
      <c r="B45" s="57" t="s">
        <v>5</v>
      </c>
      <c r="C45" s="54"/>
      <c r="D45" s="21" t="str">
        <f>'TL informatiemanagement'!C11</f>
        <v>SCORE</v>
      </c>
      <c r="E45" s="66"/>
      <c r="F45" s="54"/>
      <c r="G45" s="21" t="str">
        <f>'TL informatiemanagement'!F11</f>
        <v>SCORE</v>
      </c>
      <c r="H45" s="66"/>
      <c r="I45" s="15"/>
      <c r="J45" s="21" t="str">
        <f>'TL informatiemanagement'!I11</f>
        <v>SCORE</v>
      </c>
      <c r="K45" s="66"/>
    </row>
    <row r="46" spans="1:11" ht="20" customHeight="1" x14ac:dyDescent="0.2">
      <c r="A46" s="87"/>
      <c r="B46" s="57" t="s">
        <v>8</v>
      </c>
      <c r="C46" s="54"/>
      <c r="D46" s="22" t="str">
        <f>'Coördinator personeelsadmin'!C11</f>
        <v>SCORE</v>
      </c>
      <c r="E46" s="66"/>
      <c r="F46" s="54"/>
      <c r="G46" s="22" t="str">
        <f>'Coördinator personeelsadmin'!F11</f>
        <v>SCORE</v>
      </c>
      <c r="H46" s="66"/>
      <c r="I46" s="15"/>
      <c r="J46" s="22" t="str">
        <f>'Coördinator personeelsadmin'!I11</f>
        <v>SCORE</v>
      </c>
      <c r="K46" s="66"/>
    </row>
    <row r="47" spans="1:11" ht="20" customHeight="1" x14ac:dyDescent="0.2">
      <c r="A47" s="87"/>
      <c r="B47" s="57" t="s">
        <v>31</v>
      </c>
      <c r="C47" s="54"/>
      <c r="D47" s="22" t="str">
        <f>'Medewerker personeelsadmin'!C11</f>
        <v>SCORE</v>
      </c>
      <c r="E47" s="66"/>
      <c r="F47" s="54"/>
      <c r="G47" s="22" t="str">
        <f>'Medewerker personeelsadmin'!F11</f>
        <v>SCORE</v>
      </c>
      <c r="H47" s="66"/>
      <c r="I47" s="15"/>
      <c r="J47" s="22" t="str">
        <f>'Medewerker personeelsadmin'!I11</f>
        <v>SCORE</v>
      </c>
      <c r="K47" s="66"/>
    </row>
    <row r="48" spans="1:11" ht="20" customHeight="1" x14ac:dyDescent="0.2">
      <c r="A48" s="87"/>
      <c r="B48" s="58" t="s">
        <v>46</v>
      </c>
      <c r="C48" s="54"/>
      <c r="D48" s="22" t="str">
        <f>'Functioneel beheerder'!C11</f>
        <v>SCORE</v>
      </c>
      <c r="E48" s="66"/>
      <c r="F48" s="54"/>
      <c r="G48" s="22" t="str">
        <f>'Functioneel beheerder'!F11</f>
        <v>SCORE</v>
      </c>
      <c r="H48" s="66"/>
      <c r="I48" s="15"/>
      <c r="J48" s="22" t="str">
        <f>'Functioneel beheerder'!I11</f>
        <v>SCORE</v>
      </c>
      <c r="K48" s="66"/>
    </row>
    <row r="49" spans="1:11" ht="20" customHeight="1" x14ac:dyDescent="0.2">
      <c r="A49" s="87"/>
      <c r="B49" s="58" t="s">
        <v>48</v>
      </c>
      <c r="C49" s="54"/>
      <c r="D49" s="22" t="str">
        <f>'Adviseur financiële admin'!C11</f>
        <v>SCORE</v>
      </c>
      <c r="E49" s="66"/>
      <c r="F49" s="54"/>
      <c r="G49" s="22" t="str">
        <f>'Adviseur financiële admin'!F11</f>
        <v>SCORE</v>
      </c>
      <c r="H49" s="66"/>
      <c r="I49" s="15"/>
      <c r="J49" s="22" t="str">
        <f>'Adviseur financiële admin'!I11</f>
        <v>SCORE</v>
      </c>
      <c r="K49" s="66"/>
    </row>
    <row r="50" spans="1:11" ht="20" customHeight="1" x14ac:dyDescent="0.2">
      <c r="A50" s="88"/>
      <c r="B50" s="58" t="s">
        <v>47</v>
      </c>
      <c r="C50" s="54"/>
      <c r="D50" s="22" t="str">
        <f>'Adviseur PenO'!C11</f>
        <v>SCORE</v>
      </c>
      <c r="E50" s="66"/>
      <c r="F50" s="54"/>
      <c r="G50" s="22" t="str">
        <f>'Adviseur PenO'!F11</f>
        <v>SCORE</v>
      </c>
      <c r="H50" s="66"/>
      <c r="I50" s="15"/>
      <c r="J50" s="22" t="str">
        <f>'Adviseur PenO'!I11</f>
        <v>SCORE</v>
      </c>
      <c r="K50" s="66"/>
    </row>
    <row r="51" spans="1:11" ht="20" customHeight="1" x14ac:dyDescent="0.2">
      <c r="A51" s="68" t="s">
        <v>1</v>
      </c>
      <c r="B51" s="69"/>
      <c r="C51" s="15"/>
      <c r="D51" s="20" t="s">
        <v>2</v>
      </c>
      <c r="E51" s="66"/>
      <c r="F51" s="15"/>
      <c r="G51" s="20" t="s">
        <v>2</v>
      </c>
      <c r="H51" s="66"/>
      <c r="I51" s="15"/>
      <c r="J51" s="20" t="s">
        <v>2</v>
      </c>
      <c r="K51" s="66"/>
    </row>
    <row r="52" spans="1:11" ht="20" customHeight="1" x14ac:dyDescent="0.2">
      <c r="A52" s="70"/>
      <c r="B52" s="71"/>
      <c r="C52" s="15"/>
      <c r="D52" s="33" t="str">
        <f>IF(D51="Uitmuntend","€ 3.750",IF(D51="Goed","€ 3.187,50",IF(D51="Voldoende","€ 0",IF(D51="Matig","-€ 15.000",IF(D51="Onvoldoende","KO"," ")))))</f>
        <v xml:space="preserve"> </v>
      </c>
      <c r="E52" s="67"/>
      <c r="F52" s="15"/>
      <c r="G52" s="33" t="str">
        <f>IF(G51="Uitmuntend","€ 3.750",IF(G51="Goed","€ 3.187,50",IF(G51="Voldoende","€ 0",IF(G51="Matig","-€ 15.000",IF(G51="Onvoldoende","KO"," ")))))</f>
        <v xml:space="preserve"> </v>
      </c>
      <c r="H52" s="67"/>
      <c r="I52" s="15"/>
      <c r="J52" s="33" t="str">
        <f>IF(J51="Uitmuntend","€ 3.750",IF(J51="Goed","€ 3.187,50",IF(J51="Voldoende","€ 0",IF(J51="Matig","-€ 15.000",IF(J51="Onvoldoende","KO"," ")))))</f>
        <v xml:space="preserve"> </v>
      </c>
      <c r="K52" s="67"/>
    </row>
    <row r="53" spans="1:11" ht="20" customHeight="1" x14ac:dyDescent="0.2">
      <c r="A53" s="86" t="str">
        <f>'Beoordelen open vragen'!A13</f>
        <v>6. Casus Cafertariamodel</v>
      </c>
      <c r="B53" s="57" t="s">
        <v>3</v>
      </c>
      <c r="C53" s="54"/>
      <c r="D53" s="21" t="str">
        <f>'TL personeel en organisatie'!C13</f>
        <v>SCORE</v>
      </c>
      <c r="E53" s="65" t="s">
        <v>19</v>
      </c>
      <c r="F53" s="54"/>
      <c r="G53" s="21" t="str">
        <f>'TL personeel en organisatie'!F13</f>
        <v>SCORE</v>
      </c>
      <c r="H53" s="65" t="s">
        <v>19</v>
      </c>
      <c r="I53" s="15"/>
      <c r="J53" s="21" t="str">
        <f>'TL personeel en organisatie'!I13</f>
        <v>SCORE</v>
      </c>
      <c r="K53" s="65" t="s">
        <v>19</v>
      </c>
    </row>
    <row r="54" spans="1:11" ht="20" customHeight="1" x14ac:dyDescent="0.2">
      <c r="A54" s="87"/>
      <c r="B54" s="57" t="s">
        <v>4</v>
      </c>
      <c r="C54" s="54"/>
      <c r="D54" s="21" t="str">
        <f>'TL financiële administratie'!C13</f>
        <v>SCORE</v>
      </c>
      <c r="E54" s="66"/>
      <c r="F54" s="54"/>
      <c r="G54" s="21" t="str">
        <f>'TL financiële administratie'!F13</f>
        <v>SCORE</v>
      </c>
      <c r="H54" s="66"/>
      <c r="I54" s="15"/>
      <c r="J54" s="21" t="str">
        <f>'TL financiële administratie'!I13</f>
        <v>SCORE</v>
      </c>
      <c r="K54" s="66"/>
    </row>
    <row r="55" spans="1:11" ht="20" customHeight="1" x14ac:dyDescent="0.2">
      <c r="A55" s="87"/>
      <c r="B55" s="57" t="s">
        <v>5</v>
      </c>
      <c r="C55" s="54"/>
      <c r="D55" s="21" t="str">
        <f>'TL informatiemanagement'!C13</f>
        <v>SCORE</v>
      </c>
      <c r="E55" s="66"/>
      <c r="F55" s="54"/>
      <c r="G55" s="21" t="str">
        <f>'TL informatiemanagement'!F13</f>
        <v>SCORE</v>
      </c>
      <c r="H55" s="66"/>
      <c r="I55" s="15"/>
      <c r="J55" s="21" t="str">
        <f>'TL informatiemanagement'!I13</f>
        <v>SCORE</v>
      </c>
      <c r="K55" s="66"/>
    </row>
    <row r="56" spans="1:11" ht="20" customHeight="1" x14ac:dyDescent="0.2">
      <c r="A56" s="87"/>
      <c r="B56" s="57" t="s">
        <v>8</v>
      </c>
      <c r="C56" s="54"/>
      <c r="D56" s="22" t="str">
        <f>'Coördinator personeelsadmin'!C13</f>
        <v>SCORE</v>
      </c>
      <c r="E56" s="66"/>
      <c r="F56" s="54"/>
      <c r="G56" s="22" t="str">
        <f>'Coördinator personeelsadmin'!F13</f>
        <v>SCORE</v>
      </c>
      <c r="H56" s="66"/>
      <c r="I56" s="15"/>
      <c r="J56" s="22" t="str">
        <f>'Coördinator personeelsadmin'!I13</f>
        <v>SCORE</v>
      </c>
      <c r="K56" s="66"/>
    </row>
    <row r="57" spans="1:11" ht="20" customHeight="1" x14ac:dyDescent="0.2">
      <c r="A57" s="87"/>
      <c r="B57" s="57" t="s">
        <v>31</v>
      </c>
      <c r="C57" s="54"/>
      <c r="D57" s="22" t="str">
        <f>'Medewerker personeelsadmin'!C13</f>
        <v>SCORE</v>
      </c>
      <c r="E57" s="66"/>
      <c r="F57" s="54"/>
      <c r="G57" s="22" t="str">
        <f>'Medewerker personeelsadmin'!F13</f>
        <v>SCORE</v>
      </c>
      <c r="H57" s="66"/>
      <c r="I57" s="15"/>
      <c r="J57" s="22" t="str">
        <f>'Medewerker personeelsadmin'!I13</f>
        <v>SCORE</v>
      </c>
      <c r="K57" s="66"/>
    </row>
    <row r="58" spans="1:11" ht="20" customHeight="1" x14ac:dyDescent="0.2">
      <c r="A58" s="87"/>
      <c r="B58" s="58" t="s">
        <v>46</v>
      </c>
      <c r="C58" s="54"/>
      <c r="D58" s="22" t="str">
        <f>'Functioneel beheerder'!C13</f>
        <v>SCORE</v>
      </c>
      <c r="E58" s="66"/>
      <c r="F58" s="54"/>
      <c r="G58" s="22" t="str">
        <f>'Functioneel beheerder'!F13</f>
        <v>SCORE</v>
      </c>
      <c r="H58" s="66"/>
      <c r="I58" s="15"/>
      <c r="J58" s="22" t="str">
        <f>'Functioneel beheerder'!I13</f>
        <v>SCORE</v>
      </c>
      <c r="K58" s="66"/>
    </row>
    <row r="59" spans="1:11" ht="20" customHeight="1" x14ac:dyDescent="0.2">
      <c r="A59" s="87"/>
      <c r="B59" s="58" t="s">
        <v>48</v>
      </c>
      <c r="C59" s="54"/>
      <c r="D59" s="22" t="str">
        <f>'Adviseur financiële admin'!C13</f>
        <v>SCORE</v>
      </c>
      <c r="E59" s="66"/>
      <c r="F59" s="54"/>
      <c r="G59" s="22" t="str">
        <f>'Adviseur financiële admin'!F13</f>
        <v>SCORE</v>
      </c>
      <c r="H59" s="66"/>
      <c r="I59" s="15"/>
      <c r="J59" s="22" t="str">
        <f>'Adviseur financiële admin'!I13</f>
        <v>SCORE</v>
      </c>
      <c r="K59" s="66"/>
    </row>
    <row r="60" spans="1:11" ht="20" customHeight="1" x14ac:dyDescent="0.2">
      <c r="A60" s="88"/>
      <c r="B60" s="58" t="s">
        <v>47</v>
      </c>
      <c r="C60" s="54"/>
      <c r="D60" s="22" t="str">
        <f>'Adviseur PenO'!C13</f>
        <v>SCORE</v>
      </c>
      <c r="E60" s="66"/>
      <c r="F60" s="54"/>
      <c r="G60" s="22" t="str">
        <f>'Adviseur PenO'!F13</f>
        <v>SCORE</v>
      </c>
      <c r="H60" s="66"/>
      <c r="I60" s="15"/>
      <c r="J60" s="22" t="str">
        <f>'Adviseur PenO'!I13</f>
        <v>SCORE</v>
      </c>
      <c r="K60" s="66"/>
    </row>
    <row r="61" spans="1:11" ht="20" customHeight="1" x14ac:dyDescent="0.2">
      <c r="A61" s="68" t="s">
        <v>1</v>
      </c>
      <c r="B61" s="69"/>
      <c r="C61" s="15"/>
      <c r="D61" s="20" t="s">
        <v>2</v>
      </c>
      <c r="E61" s="66"/>
      <c r="F61" s="15"/>
      <c r="G61" s="20" t="s">
        <v>2</v>
      </c>
      <c r="H61" s="66"/>
      <c r="I61" s="15"/>
      <c r="J61" s="20" t="s">
        <v>2</v>
      </c>
      <c r="K61" s="66"/>
    </row>
    <row r="62" spans="1:11" ht="20" customHeight="1" x14ac:dyDescent="0.2">
      <c r="A62" s="70"/>
      <c r="B62" s="71"/>
      <c r="C62" s="15"/>
      <c r="D62" s="33" t="str">
        <f>IF(D61="Uitmuntend","€ 11.250",IF(D61="Goed","€ 9.562,50",IF(D61="Voldoende","€ 0",IF(D61="Matig","-€ 33.750",IF(D61="Onvoldoende","KO"," ")))))</f>
        <v xml:space="preserve"> </v>
      </c>
      <c r="E62" s="67"/>
      <c r="F62" s="15"/>
      <c r="G62" s="33" t="str">
        <f>IF(G61="Uitmuntend","€ 11.250",IF(G61="Goed","€ 9.562,50",IF(G61="Voldoende","€ 0",IF(G61="Matig","-€ 33.750",IF(G61="Onvoldoende","KO"," ")))))</f>
        <v xml:space="preserve"> </v>
      </c>
      <c r="H62" s="67"/>
      <c r="I62" s="15"/>
      <c r="J62" s="33" t="str">
        <f>IF(J61="Uitmuntend","€ 11.250",IF(J61="Goed","€ 9.562,50",IF(J61="Voldoende","€ 0",IF(J61="Matig","-€ 33.750",IF(J61="Onvoldoende","KO"," ")))))</f>
        <v xml:space="preserve"> </v>
      </c>
      <c r="K62" s="67"/>
    </row>
    <row r="63" spans="1:11" ht="20" customHeight="1" x14ac:dyDescent="0.2">
      <c r="A63" s="86" t="str">
        <f>'Beoordelen open vragen'!A15</f>
        <v>7. Casus Registreren taken van medewerkers</v>
      </c>
      <c r="B63" s="57" t="s">
        <v>3</v>
      </c>
      <c r="C63" s="54"/>
      <c r="D63" s="21" t="str">
        <f>'TL personeel en organisatie'!C15</f>
        <v>SCORE</v>
      </c>
      <c r="E63" s="65" t="s">
        <v>19</v>
      </c>
      <c r="F63" s="54"/>
      <c r="G63" s="21" t="str">
        <f>'TL personeel en organisatie'!F15</f>
        <v>SCORE</v>
      </c>
      <c r="H63" s="65" t="s">
        <v>19</v>
      </c>
      <c r="I63" s="15"/>
      <c r="J63" s="21" t="str">
        <f>'TL personeel en organisatie'!I15</f>
        <v>SCORE</v>
      </c>
      <c r="K63" s="65" t="s">
        <v>19</v>
      </c>
    </row>
    <row r="64" spans="1:11" ht="20" customHeight="1" x14ac:dyDescent="0.2">
      <c r="A64" s="87"/>
      <c r="B64" s="57" t="s">
        <v>4</v>
      </c>
      <c r="C64" s="54"/>
      <c r="D64" s="21" t="str">
        <f>'TL financiële administratie'!C15</f>
        <v>SCORE</v>
      </c>
      <c r="E64" s="66"/>
      <c r="F64" s="54"/>
      <c r="G64" s="21" t="str">
        <f>'TL financiële administratie'!F15</f>
        <v>SCORE</v>
      </c>
      <c r="H64" s="66"/>
      <c r="I64" s="15"/>
      <c r="J64" s="21" t="str">
        <f>'TL financiële administratie'!I15</f>
        <v>SCORE</v>
      </c>
      <c r="K64" s="66"/>
    </row>
    <row r="65" spans="1:11" ht="20" customHeight="1" x14ac:dyDescent="0.2">
      <c r="A65" s="87"/>
      <c r="B65" s="57" t="s">
        <v>5</v>
      </c>
      <c r="C65" s="54"/>
      <c r="D65" s="21" t="str">
        <f>'TL informatiemanagement'!C15</f>
        <v>SCORE</v>
      </c>
      <c r="E65" s="66"/>
      <c r="F65" s="54"/>
      <c r="G65" s="21" t="str">
        <f>'TL informatiemanagement'!F15</f>
        <v>SCORE</v>
      </c>
      <c r="H65" s="66"/>
      <c r="I65" s="15"/>
      <c r="J65" s="21" t="str">
        <f>'TL informatiemanagement'!I15</f>
        <v>SCORE</v>
      </c>
      <c r="K65" s="66"/>
    </row>
    <row r="66" spans="1:11" ht="20" customHeight="1" x14ac:dyDescent="0.2">
      <c r="A66" s="87"/>
      <c r="B66" s="57" t="s">
        <v>8</v>
      </c>
      <c r="C66" s="54"/>
      <c r="D66" s="22" t="str">
        <f>'Coördinator personeelsadmin'!C15</f>
        <v>SCORE</v>
      </c>
      <c r="E66" s="66"/>
      <c r="F66" s="54"/>
      <c r="G66" s="22" t="str">
        <f>'Coördinator personeelsadmin'!F15</f>
        <v>SCORE</v>
      </c>
      <c r="H66" s="66"/>
      <c r="I66" s="15"/>
      <c r="J66" s="22" t="str">
        <f>'Coördinator personeelsadmin'!I15</f>
        <v>SCORE</v>
      </c>
      <c r="K66" s="66"/>
    </row>
    <row r="67" spans="1:11" ht="20" customHeight="1" x14ac:dyDescent="0.2">
      <c r="A67" s="87"/>
      <c r="B67" s="57" t="s">
        <v>31</v>
      </c>
      <c r="C67" s="54"/>
      <c r="D67" s="22" t="str">
        <f>'Medewerker personeelsadmin'!C15</f>
        <v>SCORE</v>
      </c>
      <c r="E67" s="66"/>
      <c r="F67" s="54"/>
      <c r="G67" s="22" t="str">
        <f>'Medewerker personeelsadmin'!F15</f>
        <v>SCORE</v>
      </c>
      <c r="H67" s="66"/>
      <c r="I67" s="15"/>
      <c r="J67" s="22" t="str">
        <f>'Medewerker personeelsadmin'!I15</f>
        <v>SCORE</v>
      </c>
      <c r="K67" s="66"/>
    </row>
    <row r="68" spans="1:11" ht="20" customHeight="1" x14ac:dyDescent="0.2">
      <c r="A68" s="87"/>
      <c r="B68" s="58" t="s">
        <v>46</v>
      </c>
      <c r="C68" s="54"/>
      <c r="D68" s="22" t="str">
        <f>'Functioneel beheerder'!C15</f>
        <v>SCORE</v>
      </c>
      <c r="E68" s="66"/>
      <c r="F68" s="54"/>
      <c r="G68" s="22" t="str">
        <f>'Functioneel beheerder'!F15</f>
        <v>SCORE</v>
      </c>
      <c r="H68" s="66"/>
      <c r="I68" s="15"/>
      <c r="J68" s="22" t="str">
        <f>'Functioneel beheerder'!I15</f>
        <v>SCORE</v>
      </c>
      <c r="K68" s="66"/>
    </row>
    <row r="69" spans="1:11" ht="20" customHeight="1" x14ac:dyDescent="0.2">
      <c r="A69" s="87"/>
      <c r="B69" s="58" t="s">
        <v>48</v>
      </c>
      <c r="C69" s="54"/>
      <c r="D69" s="22" t="str">
        <f>'Adviseur financiële admin'!C15</f>
        <v>SCORE</v>
      </c>
      <c r="E69" s="66"/>
      <c r="F69" s="54"/>
      <c r="G69" s="22" t="str">
        <f>'Adviseur financiële admin'!F15</f>
        <v>SCORE</v>
      </c>
      <c r="H69" s="66"/>
      <c r="I69" s="15"/>
      <c r="J69" s="22" t="str">
        <f>'Adviseur financiële admin'!I15</f>
        <v>SCORE</v>
      </c>
      <c r="K69" s="66"/>
    </row>
    <row r="70" spans="1:11" ht="20" customHeight="1" x14ac:dyDescent="0.2">
      <c r="A70" s="88"/>
      <c r="B70" s="58" t="s">
        <v>47</v>
      </c>
      <c r="C70" s="54"/>
      <c r="D70" s="22" t="str">
        <f>'Adviseur PenO'!C15</f>
        <v>SCORE</v>
      </c>
      <c r="E70" s="66"/>
      <c r="F70" s="54"/>
      <c r="G70" s="22" t="str">
        <f>'Adviseur PenO'!F15</f>
        <v>SCORE</v>
      </c>
      <c r="H70" s="66"/>
      <c r="I70" s="15"/>
      <c r="J70" s="22" t="str">
        <f>'Adviseur PenO'!I15</f>
        <v>SCORE</v>
      </c>
      <c r="K70" s="66"/>
    </row>
    <row r="71" spans="1:11" ht="20" customHeight="1" x14ac:dyDescent="0.2">
      <c r="A71" s="68" t="s">
        <v>1</v>
      </c>
      <c r="B71" s="69"/>
      <c r="C71" s="15"/>
      <c r="D71" s="20" t="s">
        <v>2</v>
      </c>
      <c r="E71" s="66"/>
      <c r="F71" s="15"/>
      <c r="G71" s="20" t="s">
        <v>2</v>
      </c>
      <c r="H71" s="66"/>
      <c r="I71" s="15"/>
      <c r="J71" s="20" t="s">
        <v>2</v>
      </c>
      <c r="K71" s="66"/>
    </row>
    <row r="72" spans="1:11" ht="20" customHeight="1" x14ac:dyDescent="0.2">
      <c r="A72" s="70"/>
      <c r="B72" s="71"/>
      <c r="C72" s="15"/>
      <c r="D72" s="33" t="str">
        <f>IF(D71="Uitmuntend","€ 3.750",IF(D71="Goed","€ 3.187,50",IF(D71="Voldoende","€ 0",IF(D71="Matig","-€ 15.000",IF(D71="Onvoldoende","KO"," ")))))</f>
        <v xml:space="preserve"> </v>
      </c>
      <c r="E72" s="67"/>
      <c r="F72" s="15"/>
      <c r="G72" s="33" t="str">
        <f>IF(G71="Uitmuntend","€ 3.750",IF(G71="Goed","€ 3.187,50",IF(G71="Voldoende","€ 0",IF(G71="Matig","-€ 15.000",IF(G71="Onvoldoende","KO"," ")))))</f>
        <v xml:space="preserve"> </v>
      </c>
      <c r="H72" s="67"/>
      <c r="I72" s="15"/>
      <c r="J72" s="33" t="str">
        <f>IF(J71="Uitmuntend","€ 3.750",IF(J71="Goed","€ 3.187,50",IF(J71="Voldoende","€ 0",IF(J71="Matig","-€ 15.000",IF(J71="Onvoldoende","KO"," ")))))</f>
        <v xml:space="preserve"> </v>
      </c>
      <c r="K72" s="67"/>
    </row>
    <row r="73" spans="1:11" x14ac:dyDescent="0.2">
      <c r="A73" s="14"/>
      <c r="B73" s="14"/>
      <c r="C73" s="15"/>
      <c r="D73" s="15"/>
      <c r="E73" s="15"/>
      <c r="F73" s="15"/>
      <c r="G73" s="15"/>
      <c r="H73" s="15"/>
      <c r="I73" s="15"/>
      <c r="J73" s="15"/>
      <c r="K73" s="15"/>
    </row>
    <row r="74" spans="1:11" ht="30" customHeight="1" x14ac:dyDescent="0.2">
      <c r="A74" s="78" t="s">
        <v>6</v>
      </c>
      <c r="B74" s="79"/>
      <c r="C74" s="9"/>
      <c r="D74" s="34" t="e">
        <f>D22+D12+D32+D42+D52+D62+D72</f>
        <v>#VALUE!</v>
      </c>
      <c r="E74" s="35"/>
      <c r="F74" s="9"/>
      <c r="G74" s="34" t="e">
        <f>G12+G22+G32+G42+G52+G62+G72</f>
        <v>#VALUE!</v>
      </c>
      <c r="H74" s="35"/>
      <c r="I74" s="12"/>
      <c r="J74" s="34" t="e">
        <f>J12+J22+J32+J42+J52+J62+J72</f>
        <v>#VALUE!</v>
      </c>
      <c r="K74" s="35"/>
    </row>
  </sheetData>
  <sheetProtection algorithmName="SHA-512" hashValue="8fUS9Y4qLynhleBORK9+SzWSOxpFp2G9dIJimypJRk1xGp0uOmuz/TveMnqZsljFtZl5vl5Aenbhto9DCAcchA==" saltValue="tBsh0/4YE6H+CtZMny1A6Q==" spinCount="100000" sheet="1" objects="1" scenarios="1"/>
  <mergeCells count="48">
    <mergeCell ref="K13:K22"/>
    <mergeCell ref="A31:B31"/>
    <mergeCell ref="E13:E22"/>
    <mergeCell ref="H13:H22"/>
    <mergeCell ref="E23:E32"/>
    <mergeCell ref="H23:H32"/>
    <mergeCell ref="K23:K32"/>
    <mergeCell ref="A13:A20"/>
    <mergeCell ref="A23:A30"/>
    <mergeCell ref="E33:E42"/>
    <mergeCell ref="E43:E52"/>
    <mergeCell ref="H33:H42"/>
    <mergeCell ref="H43:H52"/>
    <mergeCell ref="K33:K42"/>
    <mergeCell ref="K43:K52"/>
    <mergeCell ref="A74:B74"/>
    <mergeCell ref="A21:B21"/>
    <mergeCell ref="A22:B22"/>
    <mergeCell ref="A32:B32"/>
    <mergeCell ref="A41:B41"/>
    <mergeCell ref="A42:B42"/>
    <mergeCell ref="A51:B51"/>
    <mergeCell ref="A52:B52"/>
    <mergeCell ref="A33:A40"/>
    <mergeCell ref="A43:A50"/>
    <mergeCell ref="A53:A60"/>
    <mergeCell ref="A63:A70"/>
    <mergeCell ref="J1:K1"/>
    <mergeCell ref="G1:H1"/>
    <mergeCell ref="H3:H12"/>
    <mergeCell ref="A2:B2"/>
    <mergeCell ref="A11:B11"/>
    <mergeCell ref="A12:B12"/>
    <mergeCell ref="A1:B1"/>
    <mergeCell ref="E3:E12"/>
    <mergeCell ref="D1:E1"/>
    <mergeCell ref="K3:K12"/>
    <mergeCell ref="A3:A10"/>
    <mergeCell ref="E53:E62"/>
    <mergeCell ref="H53:H62"/>
    <mergeCell ref="K53:K62"/>
    <mergeCell ref="A61:B61"/>
    <mergeCell ref="A62:B62"/>
    <mergeCell ref="E63:E72"/>
    <mergeCell ref="H63:H72"/>
    <mergeCell ref="K63:K72"/>
    <mergeCell ref="A71:B71"/>
    <mergeCell ref="A72:B72"/>
  </mergeCells>
  <phoneticPr fontId="18" type="noConversion"/>
  <dataValidations count="1">
    <dataValidation type="list" errorStyle="warning" allowBlank="1" showErrorMessage="1" sqref="I21 F21 F11 I11" xr:uid="{00000000-0002-0000-0400-000000000000}">
      <formula1>SCORE</formula1>
    </dataValidation>
  </dataValidations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xr:uid="{551DE9D8-175F-2F47-A821-F49606320C64}">
          <x14:formula1>
            <xm:f>'Beoordelen open vragen'!$A$18:$A$23</xm:f>
          </x14:formula1>
          <xm:sqref>D11 J51 G51 D51 J41 G41 D41 J31 J21 J11 G21 D31 G11 D21 G31 J61 G61 D61 J71 G71 D71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7024-C0F0-B44E-941B-87D79D3F4AD4}">
  <sheetPr>
    <tabColor rgb="FFFF0000"/>
  </sheetPr>
  <dimension ref="A1:G18"/>
  <sheetViews>
    <sheetView showGridLines="0" tabSelected="1" zoomScale="110" zoomScaleNormal="110" workbookViewId="0">
      <selection activeCell="C8" sqref="C8"/>
    </sheetView>
  </sheetViews>
  <sheetFormatPr baseColWidth="10" defaultRowHeight="14" x14ac:dyDescent="0.2"/>
  <cols>
    <col min="1" max="1" width="64.6640625" style="39" customWidth="1"/>
    <col min="2" max="2" width="2.83203125" style="39" customWidth="1"/>
    <col min="3" max="3" width="24.5" style="39" customWidth="1"/>
    <col min="4" max="4" width="2.83203125" style="39" customWidth="1"/>
    <col min="5" max="5" width="24.5" style="39" customWidth="1"/>
    <col min="6" max="6" width="2.83203125" style="39" customWidth="1"/>
    <col min="7" max="7" width="24.5" style="39" customWidth="1"/>
    <col min="8" max="16384" width="10.83203125" style="39"/>
  </cols>
  <sheetData>
    <row r="1" spans="1:7" ht="30" customHeight="1" x14ac:dyDescent="0.2">
      <c r="A1" s="36" t="s">
        <v>12</v>
      </c>
      <c r="B1" s="37"/>
      <c r="C1" s="38"/>
      <c r="D1" s="37"/>
      <c r="E1" s="38"/>
      <c r="F1" s="37"/>
      <c r="G1" s="38"/>
    </row>
    <row r="2" spans="1:7" ht="30" customHeight="1" x14ac:dyDescent="0.2">
      <c r="A2" s="40" t="s">
        <v>13</v>
      </c>
      <c r="B2" s="37"/>
      <c r="C2" s="41" t="str">
        <f>'TL personeel en organisatie'!C1:D1</f>
        <v>Inschrijver 1</v>
      </c>
      <c r="D2" s="42"/>
      <c r="E2" s="41" t="str">
        <f>'TL personeel en organisatie'!F1</f>
        <v>Inschrijver 2</v>
      </c>
      <c r="F2" s="42"/>
      <c r="G2" s="41" t="str">
        <f>'TL personeel en organisatie'!I1</f>
        <v>Inschrijver 3</v>
      </c>
    </row>
    <row r="3" spans="1:7" s="44" customFormat="1" ht="35" customHeight="1" x14ac:dyDescent="0.2">
      <c r="A3" s="28" t="s">
        <v>17</v>
      </c>
      <c r="B3" s="37"/>
      <c r="C3" s="43" t="e">
        <f>Consensus!D74</f>
        <v>#VALUE!</v>
      </c>
      <c r="D3" s="42"/>
      <c r="E3" s="43" t="e">
        <f>Consensus!G74</f>
        <v>#VALUE!</v>
      </c>
      <c r="F3" s="42"/>
      <c r="G3" s="43" t="e">
        <f>Consensus!J74</f>
        <v>#VALUE!</v>
      </c>
    </row>
    <row r="4" spans="1:7" ht="30" customHeight="1" x14ac:dyDescent="0.2">
      <c r="A4" s="45" t="s">
        <v>14</v>
      </c>
      <c r="B4" s="37"/>
      <c r="C4" s="46" t="e">
        <f>C3</f>
        <v>#VALUE!</v>
      </c>
      <c r="D4" s="42"/>
      <c r="E4" s="46" t="e">
        <f>E3</f>
        <v>#VALUE!</v>
      </c>
      <c r="F4" s="42"/>
      <c r="G4" s="46" t="e">
        <f>G3</f>
        <v>#VALUE!</v>
      </c>
    </row>
    <row r="5" spans="1:7" ht="15" customHeight="1" x14ac:dyDescent="0.2"/>
    <row r="6" spans="1:7" ht="30" customHeight="1" x14ac:dyDescent="0.2">
      <c r="A6" s="47" t="s">
        <v>15</v>
      </c>
      <c r="B6" s="37"/>
      <c r="C6" s="48">
        <v>0</v>
      </c>
      <c r="D6" s="42"/>
      <c r="E6" s="48">
        <v>0</v>
      </c>
      <c r="F6" s="42"/>
      <c r="G6" s="48">
        <v>0</v>
      </c>
    </row>
    <row r="8" spans="1:7" ht="30" customHeight="1" x14ac:dyDescent="0.2">
      <c r="A8" s="52" t="s">
        <v>16</v>
      </c>
      <c r="B8" s="37"/>
      <c r="C8" s="49" t="e">
        <f>C6-C4</f>
        <v>#VALUE!</v>
      </c>
      <c r="D8" s="50"/>
      <c r="E8" s="49" t="e">
        <f>E6-E4</f>
        <v>#VALUE!</v>
      </c>
      <c r="F8" s="50"/>
      <c r="G8" s="49" t="e">
        <f>G6-G4</f>
        <v>#VALUE!</v>
      </c>
    </row>
    <row r="15" spans="1:7" x14ac:dyDescent="0.2">
      <c r="C15" s="51"/>
    </row>
    <row r="16" spans="1:7" x14ac:dyDescent="0.2">
      <c r="C16" s="51"/>
    </row>
    <row r="17" spans="3:3" x14ac:dyDescent="0.2">
      <c r="C17" s="51"/>
    </row>
    <row r="18" spans="3:3" x14ac:dyDescent="0.2">
      <c r="C18" s="51"/>
    </row>
  </sheetData>
  <sheetProtection algorithmName="SHA-512" hashValue="oEYYLYe5N7I09nPyZyLoja3ixnDzQipa5G9Q2N7qvNlYpfffSbDb5NEIIGmWU0oFStnRd/zeh7IHhHN9sJl/+Q==" saltValue="h9xyfFZbR056G/PXuDHcF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6"/>
    <pageSetUpPr fitToPage="1"/>
  </sheetPr>
  <dimension ref="A1:K16"/>
  <sheetViews>
    <sheetView showGridLines="0" zoomScale="90" zoomScaleNormal="90" zoomScalePageLayoutView="85" workbookViewId="0">
      <pane xSplit="1" ySplit="1" topLeftCell="B11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3" x14ac:dyDescent="0.15"/>
  <cols>
    <col min="1" max="1" width="60.83203125" style="3" customWidth="1"/>
    <col min="2" max="2" width="2.83203125" style="5" customWidth="1"/>
    <col min="3" max="3" width="40.83203125" style="4" customWidth="1"/>
    <col min="4" max="4" width="3.83203125" style="4" customWidth="1"/>
    <col min="5" max="5" width="2.83203125" style="4" customWidth="1"/>
    <col min="6" max="6" width="40.83203125" style="4" customWidth="1"/>
    <col min="7" max="7" width="3.83203125" style="4" customWidth="1"/>
    <col min="8" max="8" width="2.83203125" style="4" customWidth="1"/>
    <col min="9" max="9" width="40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50" customHeight="1" x14ac:dyDescent="0.2">
      <c r="A1" s="82" t="s">
        <v>38</v>
      </c>
      <c r="B1" s="8"/>
      <c r="C1" s="61" t="s">
        <v>21</v>
      </c>
      <c r="D1" s="62"/>
      <c r="E1" s="8"/>
      <c r="F1" s="61" t="s">
        <v>22</v>
      </c>
      <c r="G1" s="62"/>
      <c r="H1" s="8"/>
      <c r="I1" s="61" t="s">
        <v>23</v>
      </c>
      <c r="J1" s="62"/>
      <c r="K1" s="2"/>
    </row>
    <row r="2" spans="1:11" ht="20" customHeight="1" x14ac:dyDescent="0.15">
      <c r="A2" s="30" t="s">
        <v>18</v>
      </c>
      <c r="B2" s="6"/>
      <c r="C2" s="63" t="s">
        <v>7</v>
      </c>
      <c r="D2" s="64"/>
      <c r="E2" s="6"/>
      <c r="F2" s="63" t="s">
        <v>7</v>
      </c>
      <c r="G2" s="64"/>
      <c r="H2" s="6"/>
      <c r="I2" s="63" t="s">
        <v>7</v>
      </c>
      <c r="J2" s="64"/>
    </row>
    <row r="3" spans="1:11" ht="30" customHeight="1" x14ac:dyDescent="0.15">
      <c r="A3" s="29" t="str">
        <f>_xlfn.SINGLE('Beoordelen open vragen'!A3)</f>
        <v>1. Plan van aanpak aanvang dienstverlening</v>
      </c>
      <c r="B3" s="7"/>
      <c r="C3" s="31" t="s">
        <v>2</v>
      </c>
      <c r="D3" s="32"/>
      <c r="E3" s="7"/>
      <c r="F3" s="31" t="s">
        <v>2</v>
      </c>
      <c r="G3" s="32"/>
      <c r="H3" s="7"/>
      <c r="I3" s="31" t="s">
        <v>2</v>
      </c>
      <c r="J3" s="32"/>
    </row>
    <row r="4" spans="1:11" ht="200" customHeight="1" x14ac:dyDescent="0.15">
      <c r="A4" s="24" t="str">
        <f>_xlfn.SINGLE('Beoordelen open vragen'!A4)</f>
        <v xml:space="preserve">Zie bijlage 6 'kwaliteit'. </v>
      </c>
      <c r="B4" s="7"/>
      <c r="C4" s="59" t="s">
        <v>0</v>
      </c>
      <c r="D4" s="60"/>
      <c r="E4" s="7"/>
      <c r="F4" s="59" t="s">
        <v>0</v>
      </c>
      <c r="G4" s="60"/>
      <c r="H4" s="7"/>
      <c r="I4" s="59" t="s">
        <v>0</v>
      </c>
      <c r="J4" s="60"/>
    </row>
    <row r="5" spans="1:11" ht="30" customHeight="1" x14ac:dyDescent="0.15">
      <c r="A5" s="29" t="str">
        <f>_xlfn.SINGLE('Beoordelen open vragen'!A5)</f>
        <v xml:space="preserve">2. Dashboard  </v>
      </c>
      <c r="B5" s="7"/>
      <c r="C5" s="31" t="s">
        <v>2</v>
      </c>
      <c r="D5" s="32"/>
      <c r="E5" s="7"/>
      <c r="F5" s="31" t="s">
        <v>2</v>
      </c>
      <c r="G5" s="32"/>
      <c r="H5" s="7"/>
      <c r="I5" s="31" t="s">
        <v>2</v>
      </c>
      <c r="J5" s="32"/>
    </row>
    <row r="6" spans="1:11" ht="200" customHeight="1" x14ac:dyDescent="0.15">
      <c r="A6" s="24" t="str">
        <f>_xlfn.SINGLE('Beoordelen open vragen'!A6)</f>
        <v xml:space="preserve">Zie bijlage 6 'kwaliteit'. </v>
      </c>
      <c r="B6" s="7"/>
      <c r="C6" s="59" t="s">
        <v>0</v>
      </c>
      <c r="D6" s="60"/>
      <c r="E6" s="7"/>
      <c r="F6" s="59" t="s">
        <v>0</v>
      </c>
      <c r="G6" s="60"/>
      <c r="H6" s="7"/>
      <c r="I6" s="59" t="s">
        <v>0</v>
      </c>
      <c r="J6" s="60"/>
    </row>
    <row r="7" spans="1:11" ht="30" customHeight="1" x14ac:dyDescent="0.15">
      <c r="A7" s="29" t="str">
        <f>_xlfn.SINGLE('Beoordelen open vragen'!A7)</f>
        <v>3. Informatievoorziening/ Consultancy/ Onderwijskennis</v>
      </c>
      <c r="B7" s="7"/>
      <c r="C7" s="31" t="s">
        <v>2</v>
      </c>
      <c r="D7" s="32"/>
      <c r="E7" s="7"/>
      <c r="F7" s="31" t="s">
        <v>2</v>
      </c>
      <c r="G7" s="32"/>
      <c r="H7" s="7"/>
      <c r="I7" s="31" t="s">
        <v>2</v>
      </c>
      <c r="J7" s="32"/>
    </row>
    <row r="8" spans="1:11" ht="200" customHeight="1" x14ac:dyDescent="0.15">
      <c r="A8" s="24" t="str">
        <f>_xlfn.SINGLE('Beoordelen open vragen'!A8)</f>
        <v xml:space="preserve">Zie bijlage 6 'kwaliteit'. </v>
      </c>
      <c r="B8" s="7"/>
      <c r="C8" s="59" t="s">
        <v>0</v>
      </c>
      <c r="D8" s="60"/>
      <c r="E8" s="7"/>
      <c r="F8" s="59" t="s">
        <v>0</v>
      </c>
      <c r="G8" s="60"/>
      <c r="H8" s="7"/>
      <c r="I8" s="59" t="s">
        <v>0</v>
      </c>
      <c r="J8" s="60"/>
    </row>
    <row r="9" spans="1:11" ht="30" customHeight="1" x14ac:dyDescent="0.15">
      <c r="A9" s="29" t="str">
        <f>'Beoordelen open vragen'!A9</f>
        <v>4. Casus Indiensttreding</v>
      </c>
      <c r="C9" s="53" t="s">
        <v>2</v>
      </c>
      <c r="D9" s="32"/>
      <c r="F9" s="53" t="s">
        <v>2</v>
      </c>
      <c r="G9" s="32"/>
      <c r="I9" s="53" t="s">
        <v>2</v>
      </c>
      <c r="J9" s="32"/>
    </row>
    <row r="10" spans="1:11" ht="200" customHeight="1" x14ac:dyDescent="0.15">
      <c r="A10" s="24" t="str">
        <f>'Beoordelen open vragen'!A10</f>
        <v xml:space="preserve">Zie bijlage 6 'kwaliteit'. </v>
      </c>
      <c r="C10" s="59" t="s">
        <v>0</v>
      </c>
      <c r="D10" s="60"/>
      <c r="F10" s="59" t="s">
        <v>0</v>
      </c>
      <c r="G10" s="60"/>
      <c r="I10" s="59" t="s">
        <v>0</v>
      </c>
      <c r="J10" s="60"/>
    </row>
    <row r="11" spans="1:11" ht="30" customHeight="1" x14ac:dyDescent="0.15">
      <c r="A11" s="29" t="str">
        <f>'Beoordelen open vragen'!A11</f>
        <v>5. Casus Geboorteverlof</v>
      </c>
      <c r="C11" s="53" t="s">
        <v>2</v>
      </c>
      <c r="D11" s="32"/>
      <c r="F11" s="53" t="s">
        <v>2</v>
      </c>
      <c r="G11" s="32"/>
      <c r="I11" s="53" t="s">
        <v>2</v>
      </c>
      <c r="J11" s="32"/>
    </row>
    <row r="12" spans="1:11" ht="200" customHeight="1" x14ac:dyDescent="0.15">
      <c r="A12" s="24" t="str">
        <f>'Beoordelen open vragen'!A12</f>
        <v xml:space="preserve">Zie bijlage 6 'kwaliteit'. </v>
      </c>
      <c r="C12" s="59" t="s">
        <v>0</v>
      </c>
      <c r="D12" s="60"/>
      <c r="F12" s="59" t="s">
        <v>0</v>
      </c>
      <c r="G12" s="60"/>
      <c r="I12" s="59" t="s">
        <v>0</v>
      </c>
      <c r="J12" s="60"/>
    </row>
    <row r="13" spans="1:11" ht="30" customHeight="1" x14ac:dyDescent="0.15">
      <c r="A13" s="29" t="str">
        <f>'Beoordelen open vragen'!A13</f>
        <v>6. Casus Cafertariamodel</v>
      </c>
      <c r="C13" s="53" t="s">
        <v>2</v>
      </c>
      <c r="D13" s="32"/>
      <c r="F13" s="53" t="s">
        <v>2</v>
      </c>
      <c r="G13" s="32"/>
      <c r="I13" s="53" t="s">
        <v>2</v>
      </c>
      <c r="J13" s="32"/>
    </row>
    <row r="14" spans="1:11" ht="200" customHeight="1" x14ac:dyDescent="0.15">
      <c r="A14" s="24" t="str">
        <f>_xlfn.SINGLE('Beoordelen open vragen'!A14)</f>
        <v xml:space="preserve">Zie bijlage 6 'kwaliteit'. </v>
      </c>
      <c r="C14" s="59" t="s">
        <v>0</v>
      </c>
      <c r="D14" s="60"/>
      <c r="F14" s="59" t="s">
        <v>0</v>
      </c>
      <c r="G14" s="60"/>
      <c r="I14" s="59" t="s">
        <v>0</v>
      </c>
      <c r="J14" s="60"/>
    </row>
    <row r="15" spans="1:11" ht="30" customHeight="1" x14ac:dyDescent="0.15">
      <c r="A15" s="29" t="str">
        <f>'Beoordelen open vragen'!A15</f>
        <v>7. Casus Registreren taken van medewerkers</v>
      </c>
      <c r="C15" s="53" t="s">
        <v>2</v>
      </c>
      <c r="D15" s="32"/>
      <c r="F15" s="53" t="s">
        <v>2</v>
      </c>
      <c r="G15" s="32"/>
      <c r="I15" s="53" t="s">
        <v>2</v>
      </c>
      <c r="J15" s="32"/>
    </row>
    <row r="16" spans="1:11" ht="200" customHeight="1" x14ac:dyDescent="0.15">
      <c r="A16" s="24" t="str">
        <f>_xlfn.SINGLE('Beoordelen open vragen'!A16)</f>
        <v xml:space="preserve">Zie bijlage 6 'kwaliteit'. </v>
      </c>
      <c r="C16" s="59" t="s">
        <v>0</v>
      </c>
      <c r="D16" s="60"/>
      <c r="F16" s="59" t="s">
        <v>0</v>
      </c>
      <c r="G16" s="60"/>
      <c r="I16" s="59" t="s">
        <v>0</v>
      </c>
      <c r="J16" s="60"/>
    </row>
  </sheetData>
  <sheetProtection algorithmName="SHA-512" hashValue="why/uEV/7kqS6I3qhs9IZXBUi8Ebu4aOF3rdSYg72VP/qfjGXYhmO3ZgUEJF7R1uXp9pgLOcsBjCIBqj8uXJVQ==" saltValue="Dmcs4CJXzQQKc7xyDnlwow==" spinCount="100000" sheet="1" objects="1" scenarios="1"/>
  <mergeCells count="27">
    <mergeCell ref="C14:D14"/>
    <mergeCell ref="C16:D16"/>
    <mergeCell ref="F14:G14"/>
    <mergeCell ref="F16:G16"/>
    <mergeCell ref="I14:J14"/>
    <mergeCell ref="I16:J16"/>
    <mergeCell ref="I12:J12"/>
    <mergeCell ref="C12:D12"/>
    <mergeCell ref="F12:G12"/>
    <mergeCell ref="C8:D8"/>
    <mergeCell ref="F8:G8"/>
    <mergeCell ref="I8:J8"/>
    <mergeCell ref="C10:D10"/>
    <mergeCell ref="F10:G10"/>
    <mergeCell ref="I10:J10"/>
    <mergeCell ref="I1:J1"/>
    <mergeCell ref="C2:D2"/>
    <mergeCell ref="I2:J2"/>
    <mergeCell ref="C1:D1"/>
    <mergeCell ref="F1:G1"/>
    <mergeCell ref="F2:G2"/>
    <mergeCell ref="I6:J6"/>
    <mergeCell ref="I4:J4"/>
    <mergeCell ref="C4:D4"/>
    <mergeCell ref="F4:G4"/>
    <mergeCell ref="F6:G6"/>
    <mergeCell ref="C6:D6"/>
  </mergeCells>
  <pageMargins left="0.7" right="0.7" top="0.75" bottom="0.75" header="0.3" footer="0.3"/>
  <pageSetup paperSize="8" scale="4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3CCE796F-C632-5A49-93AF-54A4D18A8304}">
          <x14:formula1>
            <xm:f>'Beoordelen open vragen'!$A$18:$A$23</xm:f>
          </x14:formula1>
          <xm:sqref>C3 I11 F11 C11 I9 F9 C9 I7 F7 C7 I5 F5 C5 I3 F3 C13 C15 F13 F15 I13 I15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  <pageSetUpPr fitToPage="1"/>
  </sheetPr>
  <dimension ref="A1:K16"/>
  <sheetViews>
    <sheetView showGridLines="0" zoomScale="90" zoomScaleNormal="90" zoomScalePageLayoutView="85" workbookViewId="0">
      <pane xSplit="1" ySplit="1" topLeftCell="B11" activePane="bottomRight" state="frozen"/>
      <selection pane="topRight" activeCell="B1" sqref="B1"/>
      <selection pane="bottomLeft" activeCell="A2" sqref="A2"/>
      <selection pane="bottomRight" sqref="A1:XFD16"/>
    </sheetView>
  </sheetViews>
  <sheetFormatPr baseColWidth="10" defaultColWidth="8.83203125" defaultRowHeight="13" x14ac:dyDescent="0.15"/>
  <cols>
    <col min="1" max="1" width="70.83203125" style="3" customWidth="1"/>
    <col min="2" max="2" width="2.83203125" style="5" customWidth="1"/>
    <col min="3" max="3" width="40.83203125" style="4" customWidth="1"/>
    <col min="4" max="4" width="3.83203125" style="4" customWidth="1"/>
    <col min="5" max="5" width="2.83203125" style="4" customWidth="1"/>
    <col min="6" max="6" width="40.83203125" style="4" customWidth="1"/>
    <col min="7" max="7" width="3.83203125" style="4" customWidth="1"/>
    <col min="8" max="8" width="2.83203125" style="4" customWidth="1"/>
    <col min="9" max="9" width="40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50" customHeight="1" x14ac:dyDescent="0.2">
      <c r="A1" s="82" t="s">
        <v>39</v>
      </c>
      <c r="B1" s="8"/>
      <c r="C1" s="83" t="str">
        <f>'TL personeel en organisatie'!C1</f>
        <v>Inschrijver 1</v>
      </c>
      <c r="D1" s="84"/>
      <c r="E1" s="85"/>
      <c r="F1" s="83" t="str">
        <f>'TL personeel en organisatie'!F1</f>
        <v>Inschrijver 2</v>
      </c>
      <c r="G1" s="84"/>
      <c r="H1" s="85"/>
      <c r="I1" s="83" t="str">
        <f>'TL personeel en organisatie'!I1</f>
        <v>Inschrijver 3</v>
      </c>
      <c r="J1" s="84"/>
      <c r="K1" s="2"/>
    </row>
    <row r="2" spans="1:11" ht="20" customHeight="1" x14ac:dyDescent="0.15">
      <c r="A2" s="30" t="s">
        <v>18</v>
      </c>
      <c r="B2" s="6"/>
      <c r="C2" s="63" t="s">
        <v>7</v>
      </c>
      <c r="D2" s="64"/>
      <c r="E2" s="6"/>
      <c r="F2" s="63" t="s">
        <v>7</v>
      </c>
      <c r="G2" s="64"/>
      <c r="H2" s="6"/>
      <c r="I2" s="63" t="s">
        <v>7</v>
      </c>
      <c r="J2" s="64"/>
    </row>
    <row r="3" spans="1:11" ht="30" customHeight="1" x14ac:dyDescent="0.15">
      <c r="A3" s="29" t="str">
        <f>_xlfn.SINGLE('Beoordelen open vragen'!A3)</f>
        <v>1. Plan van aanpak aanvang dienstverlening</v>
      </c>
      <c r="B3" s="7"/>
      <c r="C3" s="31" t="s">
        <v>2</v>
      </c>
      <c r="D3" s="32"/>
      <c r="E3" s="7"/>
      <c r="F3" s="31" t="s">
        <v>2</v>
      </c>
      <c r="G3" s="32"/>
      <c r="H3" s="7"/>
      <c r="I3" s="31" t="s">
        <v>2</v>
      </c>
      <c r="J3" s="32"/>
    </row>
    <row r="4" spans="1:11" ht="200" customHeight="1" x14ac:dyDescent="0.15">
      <c r="A4" s="24" t="str">
        <f>_xlfn.SINGLE('Beoordelen open vragen'!A4)</f>
        <v xml:space="preserve">Zie bijlage 6 'kwaliteit'. </v>
      </c>
      <c r="B4" s="7"/>
      <c r="C4" s="59" t="s">
        <v>0</v>
      </c>
      <c r="D4" s="60"/>
      <c r="E4" s="7"/>
      <c r="F4" s="59" t="s">
        <v>0</v>
      </c>
      <c r="G4" s="60"/>
      <c r="H4" s="7"/>
      <c r="I4" s="59" t="s">
        <v>0</v>
      </c>
      <c r="J4" s="60"/>
    </row>
    <row r="5" spans="1:11" ht="30" customHeight="1" x14ac:dyDescent="0.15">
      <c r="A5" s="29" t="str">
        <f>_xlfn.SINGLE('Beoordelen open vragen'!A5)</f>
        <v xml:space="preserve">2. Dashboard  </v>
      </c>
      <c r="B5" s="7"/>
      <c r="C5" s="31" t="s">
        <v>2</v>
      </c>
      <c r="D5" s="32"/>
      <c r="E5" s="7"/>
      <c r="F5" s="31" t="s">
        <v>2</v>
      </c>
      <c r="G5" s="32"/>
      <c r="H5" s="7"/>
      <c r="I5" s="31" t="s">
        <v>2</v>
      </c>
      <c r="J5" s="32"/>
    </row>
    <row r="6" spans="1:11" ht="200" customHeight="1" x14ac:dyDescent="0.15">
      <c r="A6" s="24" t="str">
        <f>_xlfn.SINGLE('Beoordelen open vragen'!A6)</f>
        <v xml:space="preserve">Zie bijlage 6 'kwaliteit'. </v>
      </c>
      <c r="B6" s="7"/>
      <c r="C6" s="59" t="s">
        <v>0</v>
      </c>
      <c r="D6" s="60"/>
      <c r="E6" s="7"/>
      <c r="F6" s="59" t="s">
        <v>0</v>
      </c>
      <c r="G6" s="60"/>
      <c r="H6" s="7"/>
      <c r="I6" s="59" t="s">
        <v>0</v>
      </c>
      <c r="J6" s="60"/>
    </row>
    <row r="7" spans="1:11" ht="30" customHeight="1" x14ac:dyDescent="0.15">
      <c r="A7" s="29" t="str">
        <f>_xlfn.SINGLE('Beoordelen open vragen'!A7)</f>
        <v>3. Informatievoorziening/ Consultancy/ Onderwijskennis</v>
      </c>
      <c r="B7" s="7"/>
      <c r="C7" s="31" t="s">
        <v>2</v>
      </c>
      <c r="D7" s="32"/>
      <c r="E7" s="7"/>
      <c r="F7" s="31" t="s">
        <v>2</v>
      </c>
      <c r="G7" s="32"/>
      <c r="H7" s="7"/>
      <c r="I7" s="31" t="s">
        <v>2</v>
      </c>
      <c r="J7" s="32"/>
    </row>
    <row r="8" spans="1:11" ht="200" customHeight="1" x14ac:dyDescent="0.15">
      <c r="A8" s="24" t="str">
        <f>_xlfn.SINGLE('Beoordelen open vragen'!A8)</f>
        <v xml:space="preserve">Zie bijlage 6 'kwaliteit'. </v>
      </c>
      <c r="B8" s="7"/>
      <c r="C8" s="59" t="s">
        <v>0</v>
      </c>
      <c r="D8" s="60"/>
      <c r="E8" s="7"/>
      <c r="F8" s="59" t="s">
        <v>0</v>
      </c>
      <c r="G8" s="60"/>
      <c r="H8" s="7"/>
      <c r="I8" s="59" t="s">
        <v>0</v>
      </c>
      <c r="J8" s="60"/>
    </row>
    <row r="9" spans="1:11" ht="30" customHeight="1" x14ac:dyDescent="0.15">
      <c r="A9" s="29" t="str">
        <f>'Beoordelen open vragen'!A9</f>
        <v>4. Casus Indiensttreding</v>
      </c>
      <c r="C9" s="53" t="s">
        <v>2</v>
      </c>
      <c r="D9" s="32"/>
      <c r="F9" s="53" t="s">
        <v>2</v>
      </c>
      <c r="G9" s="32"/>
      <c r="I9" s="53" t="s">
        <v>2</v>
      </c>
      <c r="J9" s="32"/>
    </row>
    <row r="10" spans="1:11" ht="200" customHeight="1" x14ac:dyDescent="0.15">
      <c r="A10" s="24" t="str">
        <f>'Beoordelen open vragen'!A10</f>
        <v xml:space="preserve">Zie bijlage 6 'kwaliteit'. </v>
      </c>
      <c r="C10" s="59" t="s">
        <v>0</v>
      </c>
      <c r="D10" s="60"/>
      <c r="F10" s="59" t="s">
        <v>0</v>
      </c>
      <c r="G10" s="60"/>
      <c r="I10" s="59" t="s">
        <v>0</v>
      </c>
      <c r="J10" s="60"/>
    </row>
    <row r="11" spans="1:11" ht="30" customHeight="1" x14ac:dyDescent="0.15">
      <c r="A11" s="29" t="str">
        <f>'Beoordelen open vragen'!A11</f>
        <v>5. Casus Geboorteverlof</v>
      </c>
      <c r="C11" s="53" t="s">
        <v>2</v>
      </c>
      <c r="D11" s="32"/>
      <c r="F11" s="53" t="s">
        <v>2</v>
      </c>
      <c r="G11" s="32"/>
      <c r="I11" s="53" t="s">
        <v>2</v>
      </c>
      <c r="J11" s="32"/>
    </row>
    <row r="12" spans="1:11" ht="200" customHeight="1" x14ac:dyDescent="0.15">
      <c r="A12" s="24" t="str">
        <f>'Beoordelen open vragen'!A12</f>
        <v xml:space="preserve">Zie bijlage 6 'kwaliteit'. </v>
      </c>
      <c r="C12" s="59" t="s">
        <v>0</v>
      </c>
      <c r="D12" s="60"/>
      <c r="F12" s="59" t="s">
        <v>0</v>
      </c>
      <c r="G12" s="60"/>
      <c r="I12" s="59" t="s">
        <v>0</v>
      </c>
      <c r="J12" s="60"/>
    </row>
    <row r="13" spans="1:11" ht="30" customHeight="1" x14ac:dyDescent="0.15">
      <c r="A13" s="29" t="str">
        <f>'Beoordelen open vragen'!A13</f>
        <v>6. Casus Cafertariamodel</v>
      </c>
      <c r="C13" s="53" t="s">
        <v>2</v>
      </c>
      <c r="D13" s="32"/>
      <c r="F13" s="53" t="s">
        <v>2</v>
      </c>
      <c r="G13" s="32"/>
      <c r="I13" s="53" t="s">
        <v>2</v>
      </c>
      <c r="J13" s="32"/>
    </row>
    <row r="14" spans="1:11" ht="200" customHeight="1" x14ac:dyDescent="0.15">
      <c r="A14" s="24" t="str">
        <f>_xlfn.SINGLE('Beoordelen open vragen'!A14)</f>
        <v xml:space="preserve">Zie bijlage 6 'kwaliteit'. </v>
      </c>
      <c r="C14" s="59" t="s">
        <v>0</v>
      </c>
      <c r="D14" s="60"/>
      <c r="F14" s="59" t="s">
        <v>0</v>
      </c>
      <c r="G14" s="60"/>
      <c r="I14" s="59" t="s">
        <v>0</v>
      </c>
      <c r="J14" s="60"/>
    </row>
    <row r="15" spans="1:11" ht="30" customHeight="1" x14ac:dyDescent="0.15">
      <c r="A15" s="29" t="str">
        <f>'Beoordelen open vragen'!A15</f>
        <v>7. Casus Registreren taken van medewerkers</v>
      </c>
      <c r="C15" s="53" t="s">
        <v>2</v>
      </c>
      <c r="D15" s="32"/>
      <c r="F15" s="53" t="s">
        <v>2</v>
      </c>
      <c r="G15" s="32"/>
      <c r="I15" s="53" t="s">
        <v>2</v>
      </c>
      <c r="J15" s="32"/>
    </row>
    <row r="16" spans="1:11" ht="200" customHeight="1" x14ac:dyDescent="0.15">
      <c r="A16" s="24" t="str">
        <f>_xlfn.SINGLE('Beoordelen open vragen'!A16)</f>
        <v xml:space="preserve">Zie bijlage 6 'kwaliteit'. </v>
      </c>
      <c r="C16" s="59" t="s">
        <v>0</v>
      </c>
      <c r="D16" s="60"/>
      <c r="F16" s="59" t="s">
        <v>0</v>
      </c>
      <c r="G16" s="60"/>
      <c r="I16" s="59" t="s">
        <v>0</v>
      </c>
      <c r="J16" s="60"/>
    </row>
  </sheetData>
  <sheetProtection algorithmName="SHA-512" hashValue="9gmVtQgcqgVu1xcrfJhqc9JVkWtB7hqEv/JevQt4kUi4/dV7Vc0eojcei29ZwiJssQuWOWwbFME5OUninbLM4Q==" saltValue="BNT/RoaAq77efdhGjvU/6A==" spinCount="100000" sheet="1" objects="1" scenarios="1"/>
  <mergeCells count="27">
    <mergeCell ref="C14:D14"/>
    <mergeCell ref="F14:G14"/>
    <mergeCell ref="I14:J14"/>
    <mergeCell ref="C16:D16"/>
    <mergeCell ref="F16:G16"/>
    <mergeCell ref="I16:J16"/>
    <mergeCell ref="C12:D12"/>
    <mergeCell ref="F12:G12"/>
    <mergeCell ref="I12:J12"/>
    <mergeCell ref="C8:D8"/>
    <mergeCell ref="F8:G8"/>
    <mergeCell ref="I8:J8"/>
    <mergeCell ref="C10:D10"/>
    <mergeCell ref="F10:G10"/>
    <mergeCell ref="I10:J10"/>
    <mergeCell ref="I1:J1"/>
    <mergeCell ref="C1:D1"/>
    <mergeCell ref="F1:G1"/>
    <mergeCell ref="C2:D2"/>
    <mergeCell ref="F2:G2"/>
    <mergeCell ref="I2:J2"/>
    <mergeCell ref="C6:D6"/>
    <mergeCell ref="F6:G6"/>
    <mergeCell ref="I6:J6"/>
    <mergeCell ref="C4:D4"/>
    <mergeCell ref="F4:G4"/>
    <mergeCell ref="I4:J4"/>
  </mergeCells>
  <pageMargins left="0.7" right="0.7" top="0.75" bottom="0.75" header="0.3" footer="0.3"/>
  <pageSetup paperSize="8" scale="4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6053BB49-DFAD-7341-81B0-BD768BABF0A9}">
          <x14:formula1>
            <xm:f>'Beoordelen open vragen'!$A$18:$A$23</xm:f>
          </x14:formula1>
          <xm:sqref>C3 I11 F11 C11 I9 F9 C9 I7 F7 C7 I5 F5 C5 I3 F3 C13 C15 F13 F15 I13 I15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  <pageSetUpPr fitToPage="1"/>
  </sheetPr>
  <dimension ref="A1:K16"/>
  <sheetViews>
    <sheetView showGridLines="0" zoomScale="90" zoomScaleNormal="90" zoomScalePageLayoutView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6" sqref="A1:XFD16"/>
    </sheetView>
  </sheetViews>
  <sheetFormatPr baseColWidth="10" defaultColWidth="8.83203125" defaultRowHeight="13" x14ac:dyDescent="0.15"/>
  <cols>
    <col min="1" max="1" width="70.83203125" style="3" customWidth="1"/>
    <col min="2" max="2" width="2.83203125" style="5" customWidth="1"/>
    <col min="3" max="3" width="40.83203125" style="4" customWidth="1"/>
    <col min="4" max="4" width="3.83203125" style="4" customWidth="1"/>
    <col min="5" max="5" width="2.83203125" style="4" customWidth="1"/>
    <col min="6" max="6" width="40.83203125" style="4" customWidth="1"/>
    <col min="7" max="7" width="3.83203125" style="4" customWidth="1"/>
    <col min="8" max="8" width="2.83203125" style="4" customWidth="1"/>
    <col min="9" max="9" width="40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50" customHeight="1" x14ac:dyDescent="0.2">
      <c r="A1" s="82" t="s">
        <v>40</v>
      </c>
      <c r="B1" s="8"/>
      <c r="C1" s="83" t="str">
        <f>'TL personeel en organisatie'!C1</f>
        <v>Inschrijver 1</v>
      </c>
      <c r="D1" s="84"/>
      <c r="E1" s="85"/>
      <c r="F1" s="83" t="str">
        <f>'TL personeel en organisatie'!F1</f>
        <v>Inschrijver 2</v>
      </c>
      <c r="G1" s="84"/>
      <c r="H1" s="85"/>
      <c r="I1" s="83" t="str">
        <f>'TL personeel en organisatie'!I1</f>
        <v>Inschrijver 3</v>
      </c>
      <c r="J1" s="84"/>
      <c r="K1" s="2"/>
    </row>
    <row r="2" spans="1:11" ht="20" customHeight="1" x14ac:dyDescent="0.15">
      <c r="A2" s="30" t="s">
        <v>18</v>
      </c>
      <c r="B2" s="6"/>
      <c r="C2" s="63" t="s">
        <v>7</v>
      </c>
      <c r="D2" s="64"/>
      <c r="E2" s="6"/>
      <c r="F2" s="63" t="s">
        <v>7</v>
      </c>
      <c r="G2" s="64"/>
      <c r="H2" s="6"/>
      <c r="I2" s="63" t="s">
        <v>7</v>
      </c>
      <c r="J2" s="64"/>
    </row>
    <row r="3" spans="1:11" ht="30" customHeight="1" x14ac:dyDescent="0.15">
      <c r="A3" s="29" t="str">
        <f>_xlfn.SINGLE('Beoordelen open vragen'!A3)</f>
        <v>1. Plan van aanpak aanvang dienstverlening</v>
      </c>
      <c r="B3" s="7"/>
      <c r="C3" s="31" t="s">
        <v>2</v>
      </c>
      <c r="D3" s="32"/>
      <c r="E3" s="7"/>
      <c r="F3" s="31" t="s">
        <v>2</v>
      </c>
      <c r="G3" s="32"/>
      <c r="H3" s="7"/>
      <c r="I3" s="31" t="s">
        <v>2</v>
      </c>
      <c r="J3" s="32"/>
    </row>
    <row r="4" spans="1:11" ht="200" customHeight="1" x14ac:dyDescent="0.15">
      <c r="A4" s="24" t="str">
        <f>_xlfn.SINGLE('Beoordelen open vragen'!A4)</f>
        <v xml:space="preserve">Zie bijlage 6 'kwaliteit'. </v>
      </c>
      <c r="B4" s="7"/>
      <c r="C4" s="59" t="s">
        <v>0</v>
      </c>
      <c r="D4" s="60"/>
      <c r="E4" s="7"/>
      <c r="F4" s="59" t="s">
        <v>0</v>
      </c>
      <c r="G4" s="60"/>
      <c r="H4" s="7"/>
      <c r="I4" s="59" t="s">
        <v>0</v>
      </c>
      <c r="J4" s="60"/>
    </row>
    <row r="5" spans="1:11" ht="30" customHeight="1" x14ac:dyDescent="0.15">
      <c r="A5" s="29" t="str">
        <f>_xlfn.SINGLE('Beoordelen open vragen'!A5)</f>
        <v xml:space="preserve">2. Dashboard  </v>
      </c>
      <c r="B5" s="7"/>
      <c r="C5" s="31" t="s">
        <v>2</v>
      </c>
      <c r="D5" s="32"/>
      <c r="E5" s="7"/>
      <c r="F5" s="31" t="s">
        <v>2</v>
      </c>
      <c r="G5" s="32"/>
      <c r="H5" s="7"/>
      <c r="I5" s="31" t="s">
        <v>2</v>
      </c>
      <c r="J5" s="32"/>
    </row>
    <row r="6" spans="1:11" ht="200" customHeight="1" x14ac:dyDescent="0.15">
      <c r="A6" s="24" t="str">
        <f>_xlfn.SINGLE('Beoordelen open vragen'!A6)</f>
        <v xml:space="preserve">Zie bijlage 6 'kwaliteit'. </v>
      </c>
      <c r="B6" s="7"/>
      <c r="C6" s="59" t="s">
        <v>0</v>
      </c>
      <c r="D6" s="60"/>
      <c r="E6" s="7"/>
      <c r="F6" s="59" t="s">
        <v>0</v>
      </c>
      <c r="G6" s="60"/>
      <c r="H6" s="7"/>
      <c r="I6" s="59" t="s">
        <v>0</v>
      </c>
      <c r="J6" s="60"/>
    </row>
    <row r="7" spans="1:11" ht="30" customHeight="1" x14ac:dyDescent="0.15">
      <c r="A7" s="29" t="str">
        <f>_xlfn.SINGLE('Beoordelen open vragen'!A7)</f>
        <v>3. Informatievoorziening/ Consultancy/ Onderwijskennis</v>
      </c>
      <c r="B7" s="7"/>
      <c r="C7" s="31" t="s">
        <v>2</v>
      </c>
      <c r="D7" s="32"/>
      <c r="E7" s="7"/>
      <c r="F7" s="31" t="s">
        <v>2</v>
      </c>
      <c r="G7" s="32"/>
      <c r="H7" s="7"/>
      <c r="I7" s="31" t="s">
        <v>2</v>
      </c>
      <c r="J7" s="32"/>
    </row>
    <row r="8" spans="1:11" ht="200" customHeight="1" x14ac:dyDescent="0.15">
      <c r="A8" s="24" t="str">
        <f>_xlfn.SINGLE('Beoordelen open vragen'!A8)</f>
        <v xml:space="preserve">Zie bijlage 6 'kwaliteit'. </v>
      </c>
      <c r="B8" s="7"/>
      <c r="C8" s="59" t="s">
        <v>0</v>
      </c>
      <c r="D8" s="60"/>
      <c r="E8" s="7"/>
      <c r="F8" s="59" t="s">
        <v>0</v>
      </c>
      <c r="G8" s="60"/>
      <c r="H8" s="7"/>
      <c r="I8" s="59" t="s">
        <v>0</v>
      </c>
      <c r="J8" s="60"/>
    </row>
    <row r="9" spans="1:11" ht="30" customHeight="1" x14ac:dyDescent="0.15">
      <c r="A9" s="29" t="str">
        <f>'Beoordelen open vragen'!A9</f>
        <v>4. Casus Indiensttreding</v>
      </c>
      <c r="C9" s="53" t="s">
        <v>2</v>
      </c>
      <c r="D9" s="32"/>
      <c r="F9" s="53" t="s">
        <v>2</v>
      </c>
      <c r="G9" s="32"/>
      <c r="I9" s="53" t="s">
        <v>2</v>
      </c>
      <c r="J9" s="32"/>
    </row>
    <row r="10" spans="1:11" ht="200" customHeight="1" x14ac:dyDescent="0.15">
      <c r="A10" s="24" t="str">
        <f>'Beoordelen open vragen'!A10</f>
        <v xml:space="preserve">Zie bijlage 6 'kwaliteit'. </v>
      </c>
      <c r="C10" s="59" t="s">
        <v>0</v>
      </c>
      <c r="D10" s="60"/>
      <c r="F10" s="59" t="s">
        <v>0</v>
      </c>
      <c r="G10" s="60"/>
      <c r="I10" s="59" t="s">
        <v>0</v>
      </c>
      <c r="J10" s="60"/>
    </row>
    <row r="11" spans="1:11" ht="30" customHeight="1" x14ac:dyDescent="0.15">
      <c r="A11" s="29" t="str">
        <f>'Beoordelen open vragen'!A11</f>
        <v>5. Casus Geboorteverlof</v>
      </c>
      <c r="C11" s="53" t="s">
        <v>2</v>
      </c>
      <c r="D11" s="32"/>
      <c r="F11" s="53" t="s">
        <v>2</v>
      </c>
      <c r="G11" s="32"/>
      <c r="I11" s="53" t="s">
        <v>2</v>
      </c>
      <c r="J11" s="32"/>
    </row>
    <row r="12" spans="1:11" ht="200" customHeight="1" x14ac:dyDescent="0.15">
      <c r="A12" s="24" t="str">
        <f>'Beoordelen open vragen'!A12</f>
        <v xml:space="preserve">Zie bijlage 6 'kwaliteit'. </v>
      </c>
      <c r="C12" s="59" t="s">
        <v>0</v>
      </c>
      <c r="D12" s="60"/>
      <c r="F12" s="59" t="s">
        <v>0</v>
      </c>
      <c r="G12" s="60"/>
      <c r="I12" s="59" t="s">
        <v>0</v>
      </c>
      <c r="J12" s="60"/>
    </row>
    <row r="13" spans="1:11" ht="30" customHeight="1" x14ac:dyDescent="0.15">
      <c r="A13" s="29" t="str">
        <f>'Beoordelen open vragen'!A13</f>
        <v>6. Casus Cafertariamodel</v>
      </c>
      <c r="C13" s="53" t="s">
        <v>2</v>
      </c>
      <c r="D13" s="32"/>
      <c r="F13" s="53" t="s">
        <v>2</v>
      </c>
      <c r="G13" s="32"/>
      <c r="I13" s="53" t="s">
        <v>2</v>
      </c>
      <c r="J13" s="32"/>
    </row>
    <row r="14" spans="1:11" ht="200" customHeight="1" x14ac:dyDescent="0.15">
      <c r="A14" s="24" t="str">
        <f>_xlfn.SINGLE('Beoordelen open vragen'!A14)</f>
        <v xml:space="preserve">Zie bijlage 6 'kwaliteit'. </v>
      </c>
      <c r="C14" s="59" t="s">
        <v>0</v>
      </c>
      <c r="D14" s="60"/>
      <c r="F14" s="59" t="s">
        <v>0</v>
      </c>
      <c r="G14" s="60"/>
      <c r="I14" s="59" t="s">
        <v>0</v>
      </c>
      <c r="J14" s="60"/>
    </row>
    <row r="15" spans="1:11" ht="30" customHeight="1" x14ac:dyDescent="0.15">
      <c r="A15" s="29" t="str">
        <f>'Beoordelen open vragen'!A15</f>
        <v>7. Casus Registreren taken van medewerkers</v>
      </c>
      <c r="C15" s="53" t="s">
        <v>2</v>
      </c>
      <c r="D15" s="32"/>
      <c r="F15" s="53" t="s">
        <v>2</v>
      </c>
      <c r="G15" s="32"/>
      <c r="I15" s="53" t="s">
        <v>2</v>
      </c>
      <c r="J15" s="32"/>
    </row>
    <row r="16" spans="1:11" ht="200" customHeight="1" x14ac:dyDescent="0.15">
      <c r="A16" s="24" t="str">
        <f>_xlfn.SINGLE('Beoordelen open vragen'!A16)</f>
        <v xml:space="preserve">Zie bijlage 6 'kwaliteit'. </v>
      </c>
      <c r="C16" s="59" t="s">
        <v>0</v>
      </c>
      <c r="D16" s="60"/>
      <c r="F16" s="59" t="s">
        <v>0</v>
      </c>
      <c r="G16" s="60"/>
      <c r="I16" s="59" t="s">
        <v>0</v>
      </c>
      <c r="J16" s="60"/>
    </row>
  </sheetData>
  <sheetProtection algorithmName="SHA-512" hashValue="OHsvF+jm8VYAAa0UpkLfZXXcNfCfLmODVAw4PInF5g5OnwvQE6ulZbq9VFTG7YTBfRBV9RxAPOUvp0XsZdiCIQ==" saltValue="phZXmjngRLiKJenlc3YSpA==" spinCount="100000" sheet="1" objects="1" scenarios="1"/>
  <mergeCells count="27">
    <mergeCell ref="C14:D14"/>
    <mergeCell ref="F14:G14"/>
    <mergeCell ref="I14:J14"/>
    <mergeCell ref="C16:D16"/>
    <mergeCell ref="F16:G16"/>
    <mergeCell ref="I16:J16"/>
    <mergeCell ref="C12:D12"/>
    <mergeCell ref="F12:G12"/>
    <mergeCell ref="I12:J12"/>
    <mergeCell ref="C10:D10"/>
    <mergeCell ref="F10:G10"/>
    <mergeCell ref="I10:J10"/>
    <mergeCell ref="C8:D8"/>
    <mergeCell ref="F8:G8"/>
    <mergeCell ref="I8:J8"/>
    <mergeCell ref="I1:J1"/>
    <mergeCell ref="C1:D1"/>
    <mergeCell ref="F1:G1"/>
    <mergeCell ref="C2:D2"/>
    <mergeCell ref="F2:G2"/>
    <mergeCell ref="I2:J2"/>
    <mergeCell ref="C6:D6"/>
    <mergeCell ref="F6:G6"/>
    <mergeCell ref="I6:J6"/>
    <mergeCell ref="C4:D4"/>
    <mergeCell ref="F4:G4"/>
    <mergeCell ref="I4:J4"/>
  </mergeCells>
  <pageMargins left="0.7" right="0.7" top="0.75" bottom="0.75" header="0.3" footer="0.3"/>
  <pageSetup paperSize="8" scale="4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8BFCD20F-8DFA-EC4E-BB4C-66496C0C7B3B}">
          <x14:formula1>
            <xm:f>'Beoordelen open vragen'!$A$18:$A$23</xm:f>
          </x14:formula1>
          <xm:sqref>C3 I11 F11 C11 I9 F9 C9 I7 F7 C7 I5 F5 C5 I3 F3 C13 C15 F13 F15 I13 I15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9A684-3402-094D-B2A8-B30B8AE7F18E}">
  <sheetPr>
    <tabColor theme="6"/>
  </sheetPr>
  <dimension ref="A1:K16"/>
  <sheetViews>
    <sheetView showGridLines="0" zoomScale="90" zoomScaleNormal="90" workbookViewId="0">
      <pane xSplit="1" ySplit="1" topLeftCell="B12" activePane="bottomRight" state="frozen"/>
      <selection pane="topRight" activeCell="B1" sqref="B1"/>
      <selection pane="bottomLeft" activeCell="A2" sqref="A2"/>
      <selection pane="bottomRight" activeCell="A16" sqref="A1:XFD16"/>
    </sheetView>
  </sheetViews>
  <sheetFormatPr baseColWidth="10" defaultColWidth="8.83203125" defaultRowHeight="13" x14ac:dyDescent="0.15"/>
  <cols>
    <col min="1" max="1" width="70.83203125" style="3" customWidth="1"/>
    <col min="2" max="2" width="2.83203125" style="5" customWidth="1"/>
    <col min="3" max="3" width="40.83203125" style="4" customWidth="1"/>
    <col min="4" max="4" width="3.83203125" style="4" customWidth="1"/>
    <col min="5" max="5" width="2.83203125" style="4" customWidth="1"/>
    <col min="6" max="6" width="40.83203125" style="4" customWidth="1"/>
    <col min="7" max="7" width="3.83203125" style="4" customWidth="1"/>
    <col min="8" max="8" width="2.83203125" style="4" customWidth="1"/>
    <col min="9" max="9" width="40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50" customHeight="1" x14ac:dyDescent="0.2">
      <c r="A1" s="82" t="s">
        <v>41</v>
      </c>
      <c r="B1" s="8"/>
      <c r="C1" s="83" t="str">
        <f>'TL personeel en organisatie'!C1</f>
        <v>Inschrijver 1</v>
      </c>
      <c r="D1" s="84"/>
      <c r="E1" s="85"/>
      <c r="F1" s="83" t="str">
        <f>'TL personeel en organisatie'!F1</f>
        <v>Inschrijver 2</v>
      </c>
      <c r="G1" s="84"/>
      <c r="H1" s="85"/>
      <c r="I1" s="83" t="str">
        <f>'TL personeel en organisatie'!I1</f>
        <v>Inschrijver 3</v>
      </c>
      <c r="J1" s="84"/>
      <c r="K1" s="2"/>
    </row>
    <row r="2" spans="1:11" ht="20" customHeight="1" x14ac:dyDescent="0.15">
      <c r="A2" s="30" t="s">
        <v>18</v>
      </c>
      <c r="B2" s="6"/>
      <c r="C2" s="63" t="s">
        <v>7</v>
      </c>
      <c r="D2" s="64"/>
      <c r="E2" s="6"/>
      <c r="F2" s="63" t="s">
        <v>7</v>
      </c>
      <c r="G2" s="64"/>
      <c r="H2" s="6"/>
      <c r="I2" s="63" t="s">
        <v>7</v>
      </c>
      <c r="J2" s="64"/>
    </row>
    <row r="3" spans="1:11" ht="30" customHeight="1" x14ac:dyDescent="0.15">
      <c r="A3" s="29" t="str">
        <f>_xlfn.SINGLE('Beoordelen open vragen'!A3)</f>
        <v>1. Plan van aanpak aanvang dienstverlening</v>
      </c>
      <c r="B3" s="7"/>
      <c r="C3" s="31" t="s">
        <v>2</v>
      </c>
      <c r="D3" s="32"/>
      <c r="E3" s="7"/>
      <c r="F3" s="31" t="s">
        <v>2</v>
      </c>
      <c r="G3" s="32"/>
      <c r="H3" s="7"/>
      <c r="I3" s="31" t="s">
        <v>2</v>
      </c>
      <c r="J3" s="32"/>
    </row>
    <row r="4" spans="1:11" ht="200" customHeight="1" x14ac:dyDescent="0.15">
      <c r="A4" s="24" t="str">
        <f>_xlfn.SINGLE('Beoordelen open vragen'!A4)</f>
        <v xml:space="preserve">Zie bijlage 6 'kwaliteit'. </v>
      </c>
      <c r="B4" s="7"/>
      <c r="C4" s="59" t="s">
        <v>0</v>
      </c>
      <c r="D4" s="60"/>
      <c r="E4" s="7"/>
      <c r="F4" s="59" t="s">
        <v>0</v>
      </c>
      <c r="G4" s="60"/>
      <c r="H4" s="7"/>
      <c r="I4" s="59" t="s">
        <v>0</v>
      </c>
      <c r="J4" s="60"/>
    </row>
    <row r="5" spans="1:11" ht="30" customHeight="1" x14ac:dyDescent="0.15">
      <c r="A5" s="29" t="str">
        <f>_xlfn.SINGLE('Beoordelen open vragen'!A5)</f>
        <v xml:space="preserve">2. Dashboard  </v>
      </c>
      <c r="B5" s="7"/>
      <c r="C5" s="31" t="s">
        <v>2</v>
      </c>
      <c r="D5" s="32"/>
      <c r="E5" s="7"/>
      <c r="F5" s="31" t="s">
        <v>2</v>
      </c>
      <c r="G5" s="32"/>
      <c r="H5" s="7"/>
      <c r="I5" s="31" t="s">
        <v>2</v>
      </c>
      <c r="J5" s="32"/>
    </row>
    <row r="6" spans="1:11" ht="200" customHeight="1" x14ac:dyDescent="0.15">
      <c r="A6" s="24" t="str">
        <f>_xlfn.SINGLE('Beoordelen open vragen'!A6)</f>
        <v xml:space="preserve">Zie bijlage 6 'kwaliteit'. </v>
      </c>
      <c r="B6" s="7"/>
      <c r="C6" s="59" t="s">
        <v>0</v>
      </c>
      <c r="D6" s="60"/>
      <c r="E6" s="7"/>
      <c r="F6" s="59" t="s">
        <v>0</v>
      </c>
      <c r="G6" s="60"/>
      <c r="H6" s="7"/>
      <c r="I6" s="59" t="s">
        <v>0</v>
      </c>
      <c r="J6" s="60"/>
    </row>
    <row r="7" spans="1:11" ht="30" customHeight="1" x14ac:dyDescent="0.15">
      <c r="A7" s="29" t="str">
        <f>_xlfn.SINGLE('Beoordelen open vragen'!A7)</f>
        <v>3. Informatievoorziening/ Consultancy/ Onderwijskennis</v>
      </c>
      <c r="B7" s="7"/>
      <c r="C7" s="31" t="s">
        <v>2</v>
      </c>
      <c r="D7" s="32"/>
      <c r="E7" s="7"/>
      <c r="F7" s="31" t="s">
        <v>2</v>
      </c>
      <c r="G7" s="32"/>
      <c r="H7" s="7"/>
      <c r="I7" s="31" t="s">
        <v>2</v>
      </c>
      <c r="J7" s="32"/>
    </row>
    <row r="8" spans="1:11" ht="200" customHeight="1" x14ac:dyDescent="0.15">
      <c r="A8" s="24" t="str">
        <f>_xlfn.SINGLE('Beoordelen open vragen'!A8)</f>
        <v xml:space="preserve">Zie bijlage 6 'kwaliteit'. </v>
      </c>
      <c r="B8" s="7"/>
      <c r="C8" s="59" t="s">
        <v>0</v>
      </c>
      <c r="D8" s="60"/>
      <c r="E8" s="7"/>
      <c r="F8" s="59" t="s">
        <v>0</v>
      </c>
      <c r="G8" s="60"/>
      <c r="H8" s="7"/>
      <c r="I8" s="59" t="s">
        <v>0</v>
      </c>
      <c r="J8" s="60"/>
    </row>
    <row r="9" spans="1:11" ht="30" customHeight="1" x14ac:dyDescent="0.15">
      <c r="A9" s="29" t="str">
        <f>'Beoordelen open vragen'!A9</f>
        <v>4. Casus Indiensttreding</v>
      </c>
      <c r="C9" s="53" t="s">
        <v>2</v>
      </c>
      <c r="D9" s="32"/>
      <c r="F9" s="53" t="s">
        <v>2</v>
      </c>
      <c r="G9" s="32"/>
      <c r="I9" s="53" t="s">
        <v>2</v>
      </c>
      <c r="J9" s="32"/>
    </row>
    <row r="10" spans="1:11" ht="200" customHeight="1" x14ac:dyDescent="0.15">
      <c r="A10" s="24" t="str">
        <f>'Beoordelen open vragen'!A10</f>
        <v xml:space="preserve">Zie bijlage 6 'kwaliteit'. </v>
      </c>
      <c r="C10" s="59" t="s">
        <v>0</v>
      </c>
      <c r="D10" s="60"/>
      <c r="F10" s="59" t="s">
        <v>0</v>
      </c>
      <c r="G10" s="60"/>
      <c r="I10" s="59" t="s">
        <v>0</v>
      </c>
      <c r="J10" s="60"/>
    </row>
    <row r="11" spans="1:11" ht="30" customHeight="1" x14ac:dyDescent="0.15">
      <c r="A11" s="29" t="str">
        <f>'Beoordelen open vragen'!A11</f>
        <v>5. Casus Geboorteverlof</v>
      </c>
      <c r="C11" s="53" t="s">
        <v>2</v>
      </c>
      <c r="D11" s="32"/>
      <c r="F11" s="53" t="s">
        <v>2</v>
      </c>
      <c r="G11" s="32"/>
      <c r="I11" s="53" t="s">
        <v>2</v>
      </c>
      <c r="J11" s="32"/>
    </row>
    <row r="12" spans="1:11" ht="200" customHeight="1" x14ac:dyDescent="0.15">
      <c r="A12" s="24" t="str">
        <f>'Beoordelen open vragen'!A12</f>
        <v xml:space="preserve">Zie bijlage 6 'kwaliteit'. </v>
      </c>
      <c r="C12" s="59" t="s">
        <v>0</v>
      </c>
      <c r="D12" s="60"/>
      <c r="F12" s="59" t="s">
        <v>0</v>
      </c>
      <c r="G12" s="60"/>
      <c r="I12" s="59" t="s">
        <v>0</v>
      </c>
      <c r="J12" s="60"/>
    </row>
    <row r="13" spans="1:11" ht="30" customHeight="1" x14ac:dyDescent="0.15">
      <c r="A13" s="29" t="str">
        <f>'Beoordelen open vragen'!A13</f>
        <v>6. Casus Cafertariamodel</v>
      </c>
      <c r="C13" s="53" t="s">
        <v>2</v>
      </c>
      <c r="D13" s="32"/>
      <c r="F13" s="53" t="s">
        <v>2</v>
      </c>
      <c r="G13" s="32"/>
      <c r="I13" s="53" t="s">
        <v>2</v>
      </c>
      <c r="J13" s="32"/>
    </row>
    <row r="14" spans="1:11" ht="200" customHeight="1" x14ac:dyDescent="0.15">
      <c r="A14" s="24" t="str">
        <f>_xlfn.SINGLE('Beoordelen open vragen'!A14)</f>
        <v xml:space="preserve">Zie bijlage 6 'kwaliteit'. </v>
      </c>
      <c r="C14" s="59" t="s">
        <v>0</v>
      </c>
      <c r="D14" s="60"/>
      <c r="F14" s="59" t="s">
        <v>0</v>
      </c>
      <c r="G14" s="60"/>
      <c r="I14" s="59" t="s">
        <v>0</v>
      </c>
      <c r="J14" s="60"/>
    </row>
    <row r="15" spans="1:11" ht="30" customHeight="1" x14ac:dyDescent="0.15">
      <c r="A15" s="29" t="str">
        <f>'Beoordelen open vragen'!A15</f>
        <v>7. Casus Registreren taken van medewerkers</v>
      </c>
      <c r="C15" s="53" t="s">
        <v>2</v>
      </c>
      <c r="D15" s="32"/>
      <c r="F15" s="53" t="s">
        <v>2</v>
      </c>
      <c r="G15" s="32"/>
      <c r="I15" s="53" t="s">
        <v>2</v>
      </c>
      <c r="J15" s="32"/>
    </row>
    <row r="16" spans="1:11" ht="200" customHeight="1" x14ac:dyDescent="0.15">
      <c r="A16" s="24" t="str">
        <f>_xlfn.SINGLE('Beoordelen open vragen'!A16)</f>
        <v xml:space="preserve">Zie bijlage 6 'kwaliteit'. </v>
      </c>
      <c r="C16" s="59" t="s">
        <v>0</v>
      </c>
      <c r="D16" s="60"/>
      <c r="F16" s="59" t="s">
        <v>0</v>
      </c>
      <c r="G16" s="60"/>
      <c r="I16" s="59" t="s">
        <v>0</v>
      </c>
      <c r="J16" s="60"/>
    </row>
  </sheetData>
  <sheetProtection algorithmName="SHA-512" hashValue="lJdf7JVFoUGbLakoSCU6mcSAw9u70YV1CgvjCx7Ji/uFLBi6GzwCMtTQMJeA11thD/+5M04WjfyQG+J49Z8JPw==" saltValue="wRoU1ZsmiPdvMhnhJJjx3g==" spinCount="100000" sheet="1" objects="1" scenarios="1"/>
  <mergeCells count="27">
    <mergeCell ref="C14:D14"/>
    <mergeCell ref="F14:G14"/>
    <mergeCell ref="I14:J14"/>
    <mergeCell ref="C16:D16"/>
    <mergeCell ref="F16:G16"/>
    <mergeCell ref="I16:J16"/>
    <mergeCell ref="C12:D12"/>
    <mergeCell ref="F12:G12"/>
    <mergeCell ref="I12:J12"/>
    <mergeCell ref="C8:D8"/>
    <mergeCell ref="F8:G8"/>
    <mergeCell ref="I8:J8"/>
    <mergeCell ref="C10:D10"/>
    <mergeCell ref="F10:G10"/>
    <mergeCell ref="I10:J10"/>
    <mergeCell ref="C1:D1"/>
    <mergeCell ref="F1:G1"/>
    <mergeCell ref="I1:J1"/>
    <mergeCell ref="C2:D2"/>
    <mergeCell ref="F2:G2"/>
    <mergeCell ref="I2:J2"/>
    <mergeCell ref="C4:D4"/>
    <mergeCell ref="F4:G4"/>
    <mergeCell ref="I4:J4"/>
    <mergeCell ref="C6:D6"/>
    <mergeCell ref="F6:G6"/>
    <mergeCell ref="I6:J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8A556C31-34EA-B54E-8CDE-1B4EB543ECB8}">
          <x14:formula1>
            <xm:f>'Beoordelen open vragen'!$A$18:$A$23</xm:f>
          </x14:formula1>
          <xm:sqref>C3 I11 F11 C11 I9 F9 C9 I7 F7 C7 I5 F5 C5 I3 F3 C13 C15 F13 F15 I13 I15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8AAC1-50CA-E240-9EEE-553E4E4784E1}">
  <sheetPr>
    <tabColor theme="6"/>
  </sheetPr>
  <dimension ref="A1:K16"/>
  <sheetViews>
    <sheetView showGridLines="0" topLeftCell="A12" workbookViewId="0">
      <selection sqref="A1:XFD16"/>
    </sheetView>
  </sheetViews>
  <sheetFormatPr baseColWidth="10" defaultColWidth="8.83203125" defaultRowHeight="13" x14ac:dyDescent="0.15"/>
  <cols>
    <col min="1" max="1" width="70.83203125" style="3" customWidth="1"/>
    <col min="2" max="2" width="2.83203125" style="5" customWidth="1"/>
    <col min="3" max="3" width="40.83203125" style="4" customWidth="1"/>
    <col min="4" max="4" width="3.83203125" style="4" customWidth="1"/>
    <col min="5" max="5" width="2.83203125" style="4" customWidth="1"/>
    <col min="6" max="6" width="40.83203125" style="4" customWidth="1"/>
    <col min="7" max="7" width="3.83203125" style="4" customWidth="1"/>
    <col min="8" max="8" width="2.83203125" style="4" customWidth="1"/>
    <col min="9" max="9" width="40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50" customHeight="1" x14ac:dyDescent="0.2">
      <c r="A1" s="82" t="s">
        <v>42</v>
      </c>
      <c r="B1" s="8"/>
      <c r="C1" s="83" t="str">
        <f>'TL personeel en organisatie'!C1</f>
        <v>Inschrijver 1</v>
      </c>
      <c r="D1" s="84"/>
      <c r="E1" s="85"/>
      <c r="F1" s="83" t="str">
        <f>'TL personeel en organisatie'!F1</f>
        <v>Inschrijver 2</v>
      </c>
      <c r="G1" s="84"/>
      <c r="H1" s="85"/>
      <c r="I1" s="83" t="str">
        <f>'TL personeel en organisatie'!I1</f>
        <v>Inschrijver 3</v>
      </c>
      <c r="J1" s="84"/>
      <c r="K1" s="2"/>
    </row>
    <row r="2" spans="1:11" ht="20" customHeight="1" x14ac:dyDescent="0.15">
      <c r="A2" s="30" t="s">
        <v>18</v>
      </c>
      <c r="B2" s="6"/>
      <c r="C2" s="63" t="s">
        <v>7</v>
      </c>
      <c r="D2" s="64"/>
      <c r="E2" s="6"/>
      <c r="F2" s="63" t="s">
        <v>7</v>
      </c>
      <c r="G2" s="64"/>
      <c r="H2" s="6"/>
      <c r="I2" s="63" t="s">
        <v>7</v>
      </c>
      <c r="J2" s="64"/>
    </row>
    <row r="3" spans="1:11" ht="30" customHeight="1" x14ac:dyDescent="0.15">
      <c r="A3" s="29" t="str">
        <f>_xlfn.SINGLE('Beoordelen open vragen'!A3)</f>
        <v>1. Plan van aanpak aanvang dienstverlening</v>
      </c>
      <c r="B3" s="7"/>
      <c r="C3" s="31" t="s">
        <v>2</v>
      </c>
      <c r="D3" s="32"/>
      <c r="E3" s="7"/>
      <c r="F3" s="31" t="s">
        <v>2</v>
      </c>
      <c r="G3" s="32"/>
      <c r="H3" s="7"/>
      <c r="I3" s="31" t="s">
        <v>2</v>
      </c>
      <c r="J3" s="32"/>
    </row>
    <row r="4" spans="1:11" ht="200" customHeight="1" x14ac:dyDescent="0.15">
      <c r="A4" s="24" t="str">
        <f>_xlfn.SINGLE('Beoordelen open vragen'!A4)</f>
        <v xml:space="preserve">Zie bijlage 6 'kwaliteit'. </v>
      </c>
      <c r="B4" s="7"/>
      <c r="C4" s="59" t="s">
        <v>0</v>
      </c>
      <c r="D4" s="60"/>
      <c r="E4" s="7"/>
      <c r="F4" s="59" t="s">
        <v>0</v>
      </c>
      <c r="G4" s="60"/>
      <c r="H4" s="7"/>
      <c r="I4" s="59" t="s">
        <v>0</v>
      </c>
      <c r="J4" s="60"/>
    </row>
    <row r="5" spans="1:11" ht="30" customHeight="1" x14ac:dyDescent="0.15">
      <c r="A5" s="29" t="str">
        <f>_xlfn.SINGLE('Beoordelen open vragen'!A5)</f>
        <v xml:space="preserve">2. Dashboard  </v>
      </c>
      <c r="B5" s="7"/>
      <c r="C5" s="31" t="s">
        <v>2</v>
      </c>
      <c r="D5" s="32"/>
      <c r="E5" s="7"/>
      <c r="F5" s="31" t="s">
        <v>2</v>
      </c>
      <c r="G5" s="32"/>
      <c r="H5" s="7"/>
      <c r="I5" s="31" t="s">
        <v>2</v>
      </c>
      <c r="J5" s="32"/>
    </row>
    <row r="6" spans="1:11" ht="200" customHeight="1" x14ac:dyDescent="0.15">
      <c r="A6" s="24" t="str">
        <f>_xlfn.SINGLE('Beoordelen open vragen'!A6)</f>
        <v xml:space="preserve">Zie bijlage 6 'kwaliteit'. </v>
      </c>
      <c r="B6" s="7"/>
      <c r="C6" s="59" t="s">
        <v>0</v>
      </c>
      <c r="D6" s="60"/>
      <c r="E6" s="7"/>
      <c r="F6" s="59" t="s">
        <v>0</v>
      </c>
      <c r="G6" s="60"/>
      <c r="H6" s="7"/>
      <c r="I6" s="59" t="s">
        <v>0</v>
      </c>
      <c r="J6" s="60"/>
    </row>
    <row r="7" spans="1:11" ht="30" customHeight="1" x14ac:dyDescent="0.15">
      <c r="A7" s="29" t="str">
        <f>_xlfn.SINGLE('Beoordelen open vragen'!A7)</f>
        <v>3. Informatievoorziening/ Consultancy/ Onderwijskennis</v>
      </c>
      <c r="B7" s="7"/>
      <c r="C7" s="31" t="s">
        <v>2</v>
      </c>
      <c r="D7" s="32"/>
      <c r="E7" s="7"/>
      <c r="F7" s="31" t="s">
        <v>2</v>
      </c>
      <c r="G7" s="32"/>
      <c r="H7" s="7"/>
      <c r="I7" s="31" t="s">
        <v>2</v>
      </c>
      <c r="J7" s="32"/>
    </row>
    <row r="8" spans="1:11" ht="200" customHeight="1" x14ac:dyDescent="0.15">
      <c r="A8" s="24" t="str">
        <f>_xlfn.SINGLE('Beoordelen open vragen'!A8)</f>
        <v xml:space="preserve">Zie bijlage 6 'kwaliteit'. </v>
      </c>
      <c r="B8" s="7"/>
      <c r="C8" s="59" t="s">
        <v>0</v>
      </c>
      <c r="D8" s="60"/>
      <c r="E8" s="7"/>
      <c r="F8" s="59" t="s">
        <v>0</v>
      </c>
      <c r="G8" s="60"/>
      <c r="H8" s="7"/>
      <c r="I8" s="59" t="s">
        <v>0</v>
      </c>
      <c r="J8" s="60"/>
    </row>
    <row r="9" spans="1:11" ht="30" customHeight="1" x14ac:dyDescent="0.15">
      <c r="A9" s="29" t="str">
        <f>'Beoordelen open vragen'!A9</f>
        <v>4. Casus Indiensttreding</v>
      </c>
      <c r="C9" s="53" t="s">
        <v>2</v>
      </c>
      <c r="D9" s="32"/>
      <c r="F9" s="53" t="s">
        <v>2</v>
      </c>
      <c r="G9" s="32"/>
      <c r="I9" s="53" t="s">
        <v>2</v>
      </c>
      <c r="J9" s="32"/>
    </row>
    <row r="10" spans="1:11" ht="200" customHeight="1" x14ac:dyDescent="0.15">
      <c r="A10" s="24" t="str">
        <f>'Beoordelen open vragen'!A10</f>
        <v xml:space="preserve">Zie bijlage 6 'kwaliteit'. </v>
      </c>
      <c r="C10" s="59" t="s">
        <v>0</v>
      </c>
      <c r="D10" s="60"/>
      <c r="F10" s="59" t="s">
        <v>0</v>
      </c>
      <c r="G10" s="60"/>
      <c r="I10" s="59" t="s">
        <v>0</v>
      </c>
      <c r="J10" s="60"/>
    </row>
    <row r="11" spans="1:11" ht="30" customHeight="1" x14ac:dyDescent="0.15">
      <c r="A11" s="29" t="str">
        <f>'Beoordelen open vragen'!A11</f>
        <v>5. Casus Geboorteverlof</v>
      </c>
      <c r="C11" s="53" t="s">
        <v>2</v>
      </c>
      <c r="D11" s="32"/>
      <c r="F11" s="53" t="s">
        <v>2</v>
      </c>
      <c r="G11" s="32"/>
      <c r="I11" s="53" t="s">
        <v>2</v>
      </c>
      <c r="J11" s="32"/>
    </row>
    <row r="12" spans="1:11" ht="200" customHeight="1" x14ac:dyDescent="0.15">
      <c r="A12" s="24" t="str">
        <f>'Beoordelen open vragen'!A12</f>
        <v xml:space="preserve">Zie bijlage 6 'kwaliteit'. </v>
      </c>
      <c r="C12" s="59" t="s">
        <v>0</v>
      </c>
      <c r="D12" s="60"/>
      <c r="F12" s="59" t="s">
        <v>0</v>
      </c>
      <c r="G12" s="60"/>
      <c r="I12" s="59" t="s">
        <v>0</v>
      </c>
      <c r="J12" s="60"/>
    </row>
    <row r="13" spans="1:11" ht="30" customHeight="1" x14ac:dyDescent="0.15">
      <c r="A13" s="29" t="str">
        <f>'Beoordelen open vragen'!A13</f>
        <v>6. Casus Cafertariamodel</v>
      </c>
      <c r="C13" s="53" t="s">
        <v>2</v>
      </c>
      <c r="D13" s="32"/>
      <c r="F13" s="53" t="s">
        <v>2</v>
      </c>
      <c r="G13" s="32"/>
      <c r="I13" s="53" t="s">
        <v>2</v>
      </c>
      <c r="J13" s="32"/>
    </row>
    <row r="14" spans="1:11" ht="200" customHeight="1" x14ac:dyDescent="0.15">
      <c r="A14" s="24" t="str">
        <f>_xlfn.SINGLE('Beoordelen open vragen'!A14)</f>
        <v xml:space="preserve">Zie bijlage 6 'kwaliteit'. </v>
      </c>
      <c r="C14" s="59" t="s">
        <v>0</v>
      </c>
      <c r="D14" s="60"/>
      <c r="F14" s="59" t="s">
        <v>0</v>
      </c>
      <c r="G14" s="60"/>
      <c r="I14" s="59" t="s">
        <v>0</v>
      </c>
      <c r="J14" s="60"/>
    </row>
    <row r="15" spans="1:11" ht="30" customHeight="1" x14ac:dyDescent="0.15">
      <c r="A15" s="29" t="str">
        <f>'Beoordelen open vragen'!A15</f>
        <v>7. Casus Registreren taken van medewerkers</v>
      </c>
      <c r="C15" s="53" t="s">
        <v>2</v>
      </c>
      <c r="D15" s="32"/>
      <c r="F15" s="53" t="s">
        <v>2</v>
      </c>
      <c r="G15" s="32"/>
      <c r="I15" s="53" t="s">
        <v>2</v>
      </c>
      <c r="J15" s="32"/>
    </row>
    <row r="16" spans="1:11" ht="200" customHeight="1" x14ac:dyDescent="0.15">
      <c r="A16" s="24" t="str">
        <f>_xlfn.SINGLE('Beoordelen open vragen'!A16)</f>
        <v xml:space="preserve">Zie bijlage 6 'kwaliteit'. </v>
      </c>
      <c r="C16" s="59" t="s">
        <v>0</v>
      </c>
      <c r="D16" s="60"/>
      <c r="F16" s="59" t="s">
        <v>0</v>
      </c>
      <c r="G16" s="60"/>
      <c r="I16" s="59" t="s">
        <v>0</v>
      </c>
      <c r="J16" s="60"/>
    </row>
  </sheetData>
  <sheetProtection algorithmName="SHA-512" hashValue="j8a/OIFeDe1mGRTaLTf9qHjMjqW2kLC5TXmuoER/L/gC70b6+R6RlIXXDIeFiZwUb7jtOatbv1nO8Cm+ulHMYg==" saltValue="hzdKyxVAqflyAdVMqdrKbQ==" spinCount="100000" sheet="1" objects="1" scenarios="1"/>
  <mergeCells count="27">
    <mergeCell ref="C16:D16"/>
    <mergeCell ref="F16:G16"/>
    <mergeCell ref="I16:J16"/>
    <mergeCell ref="C12:D12"/>
    <mergeCell ref="F12:G12"/>
    <mergeCell ref="I12:J12"/>
    <mergeCell ref="C14:D14"/>
    <mergeCell ref="F14:G14"/>
    <mergeCell ref="I14:J14"/>
    <mergeCell ref="C8:D8"/>
    <mergeCell ref="F8:G8"/>
    <mergeCell ref="I8:J8"/>
    <mergeCell ref="C10:D10"/>
    <mergeCell ref="F10:G10"/>
    <mergeCell ref="I10:J10"/>
    <mergeCell ref="C4:D4"/>
    <mergeCell ref="F4:G4"/>
    <mergeCell ref="I4:J4"/>
    <mergeCell ref="C6:D6"/>
    <mergeCell ref="F6:G6"/>
    <mergeCell ref="I6:J6"/>
    <mergeCell ref="C1:D1"/>
    <mergeCell ref="F1:G1"/>
    <mergeCell ref="I1:J1"/>
    <mergeCell ref="C2:D2"/>
    <mergeCell ref="F2:G2"/>
    <mergeCell ref="I2:J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D8B9D513-AFA8-394B-A1CA-30AA8EE1B12C}">
          <x14:formula1>
            <xm:f>'Beoordelen open vragen'!$A$18:$A$23</xm:f>
          </x14:formula1>
          <xm:sqref>C3 I11 F11 C11 I9 F9 C9 I7 F7 C7 I5 F5 C5 I3 F3 C13 C15 F13 F15 I13 I15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4781C-A579-C24D-A585-F2E368CBA25A}">
  <sheetPr>
    <tabColor theme="6"/>
  </sheetPr>
  <dimension ref="A1:K16"/>
  <sheetViews>
    <sheetView showGridLines="0" workbookViewId="0">
      <selection activeCell="A16" sqref="A1:XFD16"/>
    </sheetView>
  </sheetViews>
  <sheetFormatPr baseColWidth="10" defaultRowHeight="15" x14ac:dyDescent="0.2"/>
  <cols>
    <col min="1" max="1" width="70.83203125" style="3" customWidth="1"/>
    <col min="2" max="2" width="2.83203125" style="5" customWidth="1"/>
    <col min="3" max="3" width="40.83203125" style="4" customWidth="1"/>
    <col min="4" max="4" width="3.83203125" style="4" customWidth="1"/>
    <col min="5" max="5" width="2.83203125" style="4" customWidth="1"/>
    <col min="6" max="6" width="40.83203125" style="4" customWidth="1"/>
    <col min="7" max="7" width="3.83203125" style="4" customWidth="1"/>
    <col min="8" max="8" width="2.83203125" style="4" customWidth="1"/>
    <col min="9" max="9" width="40.83203125" style="3" customWidth="1"/>
    <col min="10" max="10" width="3.83203125" style="3" customWidth="1"/>
    <col min="11" max="11" width="2.83203125" customWidth="1"/>
  </cols>
  <sheetData>
    <row r="1" spans="1:11" s="3" customFormat="1" ht="50" customHeight="1" x14ac:dyDescent="0.2">
      <c r="A1" s="82" t="s">
        <v>43</v>
      </c>
      <c r="B1" s="8"/>
      <c r="C1" s="83" t="str">
        <f>'Medewerker personeelsadmin'!C1</f>
        <v>Inschrijver 1</v>
      </c>
      <c r="D1" s="84"/>
      <c r="E1" s="85"/>
      <c r="F1" s="83" t="str">
        <f>'Medewerker personeelsadmin'!F1</f>
        <v>Inschrijver 2</v>
      </c>
      <c r="G1" s="84"/>
      <c r="H1" s="85"/>
      <c r="I1" s="83" t="str">
        <f>'Medewerker personeelsadmin'!I1</f>
        <v>Inschrijver 3</v>
      </c>
      <c r="J1" s="84"/>
      <c r="K1" s="2"/>
    </row>
    <row r="2" spans="1:11" s="3" customFormat="1" ht="20" customHeight="1" x14ac:dyDescent="0.15">
      <c r="A2" s="30" t="s">
        <v>18</v>
      </c>
      <c r="B2" s="6"/>
      <c r="C2" s="63" t="s">
        <v>7</v>
      </c>
      <c r="D2" s="64"/>
      <c r="E2" s="6"/>
      <c r="F2" s="63" t="s">
        <v>7</v>
      </c>
      <c r="G2" s="64"/>
      <c r="H2" s="6"/>
      <c r="I2" s="63" t="s">
        <v>7</v>
      </c>
      <c r="J2" s="64"/>
    </row>
    <row r="3" spans="1:11" s="3" customFormat="1" ht="30" customHeight="1" x14ac:dyDescent="0.15">
      <c r="A3" s="29" t="str">
        <f>_xlfn.SINGLE('Beoordelen open vragen'!A3)</f>
        <v>1. Plan van aanpak aanvang dienstverlening</v>
      </c>
      <c r="B3" s="7"/>
      <c r="C3" s="31" t="s">
        <v>2</v>
      </c>
      <c r="D3" s="32"/>
      <c r="E3" s="7"/>
      <c r="F3" s="31" t="s">
        <v>2</v>
      </c>
      <c r="G3" s="32"/>
      <c r="H3" s="7"/>
      <c r="I3" s="31" t="s">
        <v>2</v>
      </c>
      <c r="J3" s="32"/>
    </row>
    <row r="4" spans="1:11" s="3" customFormat="1" ht="200" customHeight="1" x14ac:dyDescent="0.15">
      <c r="A4" s="24" t="str">
        <f>_xlfn.SINGLE('Beoordelen open vragen'!A4)</f>
        <v xml:space="preserve">Zie bijlage 6 'kwaliteit'. </v>
      </c>
      <c r="B4" s="7"/>
      <c r="C4" s="59" t="s">
        <v>0</v>
      </c>
      <c r="D4" s="60"/>
      <c r="E4" s="7"/>
      <c r="F4" s="59" t="s">
        <v>0</v>
      </c>
      <c r="G4" s="60"/>
      <c r="H4" s="7"/>
      <c r="I4" s="59" t="s">
        <v>0</v>
      </c>
      <c r="J4" s="60"/>
    </row>
    <row r="5" spans="1:11" s="3" customFormat="1" ht="30" customHeight="1" x14ac:dyDescent="0.15">
      <c r="A5" s="29" t="str">
        <f>_xlfn.SINGLE('Beoordelen open vragen'!A5)</f>
        <v xml:space="preserve">2. Dashboard  </v>
      </c>
      <c r="B5" s="7"/>
      <c r="C5" s="31" t="s">
        <v>2</v>
      </c>
      <c r="D5" s="32"/>
      <c r="E5" s="7"/>
      <c r="F5" s="31" t="s">
        <v>2</v>
      </c>
      <c r="G5" s="32"/>
      <c r="H5" s="7"/>
      <c r="I5" s="31" t="s">
        <v>2</v>
      </c>
      <c r="J5" s="32"/>
    </row>
    <row r="6" spans="1:11" s="3" customFormat="1" ht="200" customHeight="1" x14ac:dyDescent="0.15">
      <c r="A6" s="24" t="str">
        <f>_xlfn.SINGLE('Beoordelen open vragen'!A6)</f>
        <v xml:space="preserve">Zie bijlage 6 'kwaliteit'. </v>
      </c>
      <c r="B6" s="7"/>
      <c r="C6" s="59" t="s">
        <v>0</v>
      </c>
      <c r="D6" s="60"/>
      <c r="E6" s="7"/>
      <c r="F6" s="59" t="s">
        <v>0</v>
      </c>
      <c r="G6" s="60"/>
      <c r="H6" s="7"/>
      <c r="I6" s="59" t="s">
        <v>0</v>
      </c>
      <c r="J6" s="60"/>
    </row>
    <row r="7" spans="1:11" s="3" customFormat="1" ht="30" customHeight="1" x14ac:dyDescent="0.15">
      <c r="A7" s="29" t="str">
        <f>_xlfn.SINGLE('Beoordelen open vragen'!A7)</f>
        <v>3. Informatievoorziening/ Consultancy/ Onderwijskennis</v>
      </c>
      <c r="B7" s="7"/>
      <c r="C7" s="31" t="s">
        <v>2</v>
      </c>
      <c r="D7" s="32"/>
      <c r="E7" s="7"/>
      <c r="F7" s="31" t="s">
        <v>2</v>
      </c>
      <c r="G7" s="32"/>
      <c r="H7" s="7"/>
      <c r="I7" s="31" t="s">
        <v>2</v>
      </c>
      <c r="J7" s="32"/>
    </row>
    <row r="8" spans="1:11" s="3" customFormat="1" ht="200" customHeight="1" x14ac:dyDescent="0.15">
      <c r="A8" s="24" t="str">
        <f>_xlfn.SINGLE('Beoordelen open vragen'!A8)</f>
        <v xml:space="preserve">Zie bijlage 6 'kwaliteit'. </v>
      </c>
      <c r="B8" s="7"/>
      <c r="C8" s="59" t="s">
        <v>0</v>
      </c>
      <c r="D8" s="60"/>
      <c r="E8" s="7"/>
      <c r="F8" s="59" t="s">
        <v>0</v>
      </c>
      <c r="G8" s="60"/>
      <c r="H8" s="7"/>
      <c r="I8" s="59" t="s">
        <v>0</v>
      </c>
      <c r="J8" s="60"/>
    </row>
    <row r="9" spans="1:11" s="3" customFormat="1" ht="30" customHeight="1" x14ac:dyDescent="0.15">
      <c r="A9" s="29" t="str">
        <f>'Beoordelen open vragen'!A9</f>
        <v>4. Casus Indiensttreding</v>
      </c>
      <c r="B9" s="5"/>
      <c r="C9" s="53" t="s">
        <v>2</v>
      </c>
      <c r="D9" s="32"/>
      <c r="E9" s="4"/>
      <c r="F9" s="53" t="s">
        <v>2</v>
      </c>
      <c r="G9" s="32"/>
      <c r="H9" s="4"/>
      <c r="I9" s="53" t="s">
        <v>2</v>
      </c>
      <c r="J9" s="32"/>
    </row>
    <row r="10" spans="1:11" s="3" customFormat="1" ht="200" customHeight="1" x14ac:dyDescent="0.15">
      <c r="A10" s="24" t="str">
        <f>'Beoordelen open vragen'!A10</f>
        <v xml:space="preserve">Zie bijlage 6 'kwaliteit'. </v>
      </c>
      <c r="B10" s="5"/>
      <c r="C10" s="59" t="s">
        <v>0</v>
      </c>
      <c r="D10" s="60"/>
      <c r="E10" s="4"/>
      <c r="F10" s="59" t="s">
        <v>0</v>
      </c>
      <c r="G10" s="60"/>
      <c r="H10" s="4"/>
      <c r="I10" s="59" t="s">
        <v>0</v>
      </c>
      <c r="J10" s="60"/>
    </row>
    <row r="11" spans="1:11" s="3" customFormat="1" ht="30" customHeight="1" x14ac:dyDescent="0.15">
      <c r="A11" s="29" t="str">
        <f>'Beoordelen open vragen'!A11</f>
        <v>5. Casus Geboorteverlof</v>
      </c>
      <c r="B11" s="5"/>
      <c r="C11" s="53" t="s">
        <v>2</v>
      </c>
      <c r="D11" s="32"/>
      <c r="E11" s="4"/>
      <c r="F11" s="53" t="s">
        <v>2</v>
      </c>
      <c r="G11" s="32"/>
      <c r="H11" s="4"/>
      <c r="I11" s="53" t="s">
        <v>2</v>
      </c>
      <c r="J11" s="32"/>
    </row>
    <row r="12" spans="1:11" s="3" customFormat="1" ht="200" customHeight="1" x14ac:dyDescent="0.15">
      <c r="A12" s="24" t="str">
        <f>'Beoordelen open vragen'!A12</f>
        <v xml:space="preserve">Zie bijlage 6 'kwaliteit'. </v>
      </c>
      <c r="B12" s="5"/>
      <c r="C12" s="59" t="s">
        <v>0</v>
      </c>
      <c r="D12" s="60"/>
      <c r="E12" s="4"/>
      <c r="F12" s="59" t="s">
        <v>0</v>
      </c>
      <c r="G12" s="60"/>
      <c r="H12" s="4"/>
      <c r="I12" s="59" t="s">
        <v>0</v>
      </c>
      <c r="J12" s="60"/>
    </row>
    <row r="13" spans="1:11" s="3" customFormat="1" ht="30" customHeight="1" x14ac:dyDescent="0.15">
      <c r="A13" s="29" t="str">
        <f>'Beoordelen open vragen'!A13</f>
        <v>6. Casus Cafertariamodel</v>
      </c>
      <c r="B13" s="5"/>
      <c r="C13" s="53" t="s">
        <v>2</v>
      </c>
      <c r="D13" s="32"/>
      <c r="E13" s="4"/>
      <c r="F13" s="53" t="s">
        <v>2</v>
      </c>
      <c r="G13" s="32"/>
      <c r="H13" s="4"/>
      <c r="I13" s="53" t="s">
        <v>2</v>
      </c>
      <c r="J13" s="32"/>
    </row>
    <row r="14" spans="1:11" s="3" customFormat="1" ht="200" customHeight="1" x14ac:dyDescent="0.15">
      <c r="A14" s="24" t="str">
        <f>_xlfn.SINGLE('Beoordelen open vragen'!A14)</f>
        <v xml:space="preserve">Zie bijlage 6 'kwaliteit'. </v>
      </c>
      <c r="B14" s="5"/>
      <c r="C14" s="59" t="s">
        <v>0</v>
      </c>
      <c r="D14" s="60"/>
      <c r="E14" s="4"/>
      <c r="F14" s="59" t="s">
        <v>0</v>
      </c>
      <c r="G14" s="60"/>
      <c r="H14" s="4"/>
      <c r="I14" s="59" t="s">
        <v>0</v>
      </c>
      <c r="J14" s="60"/>
    </row>
    <row r="15" spans="1:11" s="3" customFormat="1" ht="30" customHeight="1" x14ac:dyDescent="0.15">
      <c r="A15" s="29" t="str">
        <f>'Beoordelen open vragen'!A15</f>
        <v>7. Casus Registreren taken van medewerkers</v>
      </c>
      <c r="B15" s="5"/>
      <c r="C15" s="53" t="s">
        <v>2</v>
      </c>
      <c r="D15" s="32"/>
      <c r="E15" s="4"/>
      <c r="F15" s="53" t="s">
        <v>2</v>
      </c>
      <c r="G15" s="32"/>
      <c r="H15" s="4"/>
      <c r="I15" s="53" t="s">
        <v>2</v>
      </c>
      <c r="J15" s="32"/>
    </row>
    <row r="16" spans="1:11" s="3" customFormat="1" ht="200" customHeight="1" x14ac:dyDescent="0.15">
      <c r="A16" s="24" t="str">
        <f>_xlfn.SINGLE('Beoordelen open vragen'!A16)</f>
        <v xml:space="preserve">Zie bijlage 6 'kwaliteit'. </v>
      </c>
      <c r="B16" s="5"/>
      <c r="C16" s="59" t="s">
        <v>0</v>
      </c>
      <c r="D16" s="60"/>
      <c r="E16" s="4"/>
      <c r="F16" s="59" t="s">
        <v>0</v>
      </c>
      <c r="G16" s="60"/>
      <c r="H16" s="4"/>
      <c r="I16" s="59" t="s">
        <v>0</v>
      </c>
      <c r="J16" s="60"/>
    </row>
  </sheetData>
  <sheetProtection algorithmName="SHA-512" hashValue="b6Y6g3/CkDsFJMJ3hnrt98BT+x5As3SgBHhQO8fCUysnbfq/88YUy9QRndHYQXSRX2D2mIW4y+lLqYkAQpI2zg==" saltValue="sL1cTunJ77xSnWAwdgGNIg==" spinCount="100000" sheet="1" objects="1" scenarios="1"/>
  <mergeCells count="27">
    <mergeCell ref="C16:D16"/>
    <mergeCell ref="F16:G16"/>
    <mergeCell ref="I16:J16"/>
    <mergeCell ref="C12:D12"/>
    <mergeCell ref="F12:G12"/>
    <mergeCell ref="I12:J12"/>
    <mergeCell ref="C14:D14"/>
    <mergeCell ref="F14:G14"/>
    <mergeCell ref="I14:J14"/>
    <mergeCell ref="C8:D8"/>
    <mergeCell ref="F8:G8"/>
    <mergeCell ref="I8:J8"/>
    <mergeCell ref="C10:D10"/>
    <mergeCell ref="F10:G10"/>
    <mergeCell ref="I10:J10"/>
    <mergeCell ref="C4:D4"/>
    <mergeCell ref="F4:G4"/>
    <mergeCell ref="I4:J4"/>
    <mergeCell ref="C6:D6"/>
    <mergeCell ref="F6:G6"/>
    <mergeCell ref="I6:J6"/>
    <mergeCell ref="C1:D1"/>
    <mergeCell ref="F1:G1"/>
    <mergeCell ref="I1:J1"/>
    <mergeCell ref="C2:D2"/>
    <mergeCell ref="F2:G2"/>
    <mergeCell ref="I2:J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8B539650-7957-B647-9393-8C971EC640A1}">
          <x14:formula1>
            <xm:f>'Beoordelen open vragen'!$A$18:$A$23</xm:f>
          </x14:formula1>
          <xm:sqref>C3 I11 F11 C11 I9 F9 C9 I7 F7 C7 I5 F5 C5 I3 F3 C13 C15 F13 F15 I13 I15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750BE-E0CA-A843-8913-942B046FA805}">
  <sheetPr>
    <tabColor theme="6"/>
  </sheetPr>
  <dimension ref="A1:K16"/>
  <sheetViews>
    <sheetView showGridLines="0" workbookViewId="0">
      <selection activeCell="A16" sqref="A1:XFD16"/>
    </sheetView>
  </sheetViews>
  <sheetFormatPr baseColWidth="10" defaultRowHeight="15" x14ac:dyDescent="0.2"/>
  <cols>
    <col min="1" max="1" width="70.83203125" style="3" customWidth="1"/>
    <col min="2" max="2" width="2.83203125" style="5" customWidth="1"/>
    <col min="3" max="3" width="40.83203125" style="4" customWidth="1"/>
    <col min="4" max="4" width="3.83203125" style="4" customWidth="1"/>
    <col min="5" max="5" width="2.83203125" style="4" customWidth="1"/>
    <col min="6" max="6" width="40.83203125" style="4" customWidth="1"/>
    <col min="7" max="7" width="3.83203125" style="4" customWidth="1"/>
    <col min="8" max="8" width="2.83203125" style="4" customWidth="1"/>
    <col min="9" max="9" width="40.83203125" style="3" customWidth="1"/>
    <col min="10" max="10" width="3.83203125" style="3" customWidth="1"/>
    <col min="11" max="11" width="2.83203125" customWidth="1"/>
  </cols>
  <sheetData>
    <row r="1" spans="1:11" s="3" customFormat="1" ht="50" customHeight="1" x14ac:dyDescent="0.2">
      <c r="A1" s="82" t="s">
        <v>44</v>
      </c>
      <c r="B1" s="8"/>
      <c r="C1" s="83" t="str">
        <f>'TL personeel en organisatie'!C1</f>
        <v>Inschrijver 1</v>
      </c>
      <c r="D1" s="84"/>
      <c r="E1" s="85"/>
      <c r="F1" s="83" t="str">
        <f>'TL personeel en organisatie'!F1</f>
        <v>Inschrijver 2</v>
      </c>
      <c r="G1" s="84"/>
      <c r="H1" s="85"/>
      <c r="I1" s="83" t="str">
        <f>'TL personeel en organisatie'!I1</f>
        <v>Inschrijver 3</v>
      </c>
      <c r="J1" s="84"/>
      <c r="K1" s="2"/>
    </row>
    <row r="2" spans="1:11" s="3" customFormat="1" ht="20" customHeight="1" x14ac:dyDescent="0.15">
      <c r="A2" s="30" t="s">
        <v>18</v>
      </c>
      <c r="B2" s="6"/>
      <c r="C2" s="63" t="s">
        <v>7</v>
      </c>
      <c r="D2" s="64"/>
      <c r="E2" s="6"/>
      <c r="F2" s="63" t="s">
        <v>7</v>
      </c>
      <c r="G2" s="64"/>
      <c r="H2" s="6"/>
      <c r="I2" s="63" t="s">
        <v>7</v>
      </c>
      <c r="J2" s="64"/>
    </row>
    <row r="3" spans="1:11" s="3" customFormat="1" ht="30" customHeight="1" x14ac:dyDescent="0.15">
      <c r="A3" s="29" t="str">
        <f>_xlfn.SINGLE('Beoordelen open vragen'!A3)</f>
        <v>1. Plan van aanpak aanvang dienstverlening</v>
      </c>
      <c r="B3" s="7"/>
      <c r="C3" s="31" t="s">
        <v>2</v>
      </c>
      <c r="D3" s="32"/>
      <c r="E3" s="7"/>
      <c r="F3" s="31" t="s">
        <v>2</v>
      </c>
      <c r="G3" s="32"/>
      <c r="H3" s="7"/>
      <c r="I3" s="31" t="s">
        <v>2</v>
      </c>
      <c r="J3" s="32"/>
    </row>
    <row r="4" spans="1:11" s="3" customFormat="1" ht="200" customHeight="1" x14ac:dyDescent="0.15">
      <c r="A4" s="24" t="str">
        <f>_xlfn.SINGLE('Beoordelen open vragen'!A4)</f>
        <v xml:space="preserve">Zie bijlage 6 'kwaliteit'. </v>
      </c>
      <c r="B4" s="7"/>
      <c r="C4" s="59" t="s">
        <v>0</v>
      </c>
      <c r="D4" s="60"/>
      <c r="E4" s="7"/>
      <c r="F4" s="59" t="s">
        <v>0</v>
      </c>
      <c r="G4" s="60"/>
      <c r="H4" s="7"/>
      <c r="I4" s="59" t="s">
        <v>0</v>
      </c>
      <c r="J4" s="60"/>
    </row>
    <row r="5" spans="1:11" s="3" customFormat="1" ht="30" customHeight="1" x14ac:dyDescent="0.15">
      <c r="A5" s="29" t="str">
        <f>_xlfn.SINGLE('Beoordelen open vragen'!A5)</f>
        <v xml:space="preserve">2. Dashboard  </v>
      </c>
      <c r="B5" s="7"/>
      <c r="C5" s="31" t="s">
        <v>2</v>
      </c>
      <c r="D5" s="32"/>
      <c r="E5" s="7"/>
      <c r="F5" s="31" t="s">
        <v>2</v>
      </c>
      <c r="G5" s="32"/>
      <c r="H5" s="7"/>
      <c r="I5" s="31" t="s">
        <v>2</v>
      </c>
      <c r="J5" s="32"/>
    </row>
    <row r="6" spans="1:11" s="3" customFormat="1" ht="200" customHeight="1" x14ac:dyDescent="0.15">
      <c r="A6" s="24" t="str">
        <f>_xlfn.SINGLE('Beoordelen open vragen'!A6)</f>
        <v xml:space="preserve">Zie bijlage 6 'kwaliteit'. </v>
      </c>
      <c r="B6" s="7"/>
      <c r="C6" s="59" t="s">
        <v>0</v>
      </c>
      <c r="D6" s="60"/>
      <c r="E6" s="7"/>
      <c r="F6" s="59" t="s">
        <v>0</v>
      </c>
      <c r="G6" s="60"/>
      <c r="H6" s="7"/>
      <c r="I6" s="59" t="s">
        <v>0</v>
      </c>
      <c r="J6" s="60"/>
    </row>
    <row r="7" spans="1:11" s="3" customFormat="1" ht="30" customHeight="1" x14ac:dyDescent="0.15">
      <c r="A7" s="29" t="str">
        <f>_xlfn.SINGLE('Beoordelen open vragen'!A7)</f>
        <v>3. Informatievoorziening/ Consultancy/ Onderwijskennis</v>
      </c>
      <c r="B7" s="7"/>
      <c r="C7" s="31" t="s">
        <v>2</v>
      </c>
      <c r="D7" s="32"/>
      <c r="E7" s="7"/>
      <c r="F7" s="31" t="s">
        <v>2</v>
      </c>
      <c r="G7" s="32"/>
      <c r="H7" s="7"/>
      <c r="I7" s="31" t="s">
        <v>2</v>
      </c>
      <c r="J7" s="32"/>
    </row>
    <row r="8" spans="1:11" s="3" customFormat="1" ht="200" customHeight="1" x14ac:dyDescent="0.15">
      <c r="A8" s="24" t="str">
        <f>_xlfn.SINGLE('Beoordelen open vragen'!A8)</f>
        <v xml:space="preserve">Zie bijlage 6 'kwaliteit'. </v>
      </c>
      <c r="B8" s="7"/>
      <c r="C8" s="59" t="s">
        <v>0</v>
      </c>
      <c r="D8" s="60"/>
      <c r="E8" s="7"/>
      <c r="F8" s="59" t="s">
        <v>0</v>
      </c>
      <c r="G8" s="60"/>
      <c r="H8" s="7"/>
      <c r="I8" s="59" t="s">
        <v>0</v>
      </c>
      <c r="J8" s="60"/>
    </row>
    <row r="9" spans="1:11" s="3" customFormat="1" ht="30" customHeight="1" x14ac:dyDescent="0.15">
      <c r="A9" s="29" t="str">
        <f>'Beoordelen open vragen'!A9</f>
        <v>4. Casus Indiensttreding</v>
      </c>
      <c r="B9" s="5"/>
      <c r="C9" s="53" t="s">
        <v>2</v>
      </c>
      <c r="D9" s="32"/>
      <c r="E9" s="4"/>
      <c r="F9" s="53" t="s">
        <v>2</v>
      </c>
      <c r="G9" s="32"/>
      <c r="H9" s="4"/>
      <c r="I9" s="53" t="s">
        <v>2</v>
      </c>
      <c r="J9" s="32"/>
    </row>
    <row r="10" spans="1:11" s="3" customFormat="1" ht="200" customHeight="1" x14ac:dyDescent="0.15">
      <c r="A10" s="24" t="str">
        <f>'Beoordelen open vragen'!A10</f>
        <v xml:space="preserve">Zie bijlage 6 'kwaliteit'. </v>
      </c>
      <c r="B10" s="5"/>
      <c r="C10" s="59" t="s">
        <v>0</v>
      </c>
      <c r="D10" s="60"/>
      <c r="E10" s="4"/>
      <c r="F10" s="59" t="s">
        <v>0</v>
      </c>
      <c r="G10" s="60"/>
      <c r="H10" s="4"/>
      <c r="I10" s="59" t="s">
        <v>0</v>
      </c>
      <c r="J10" s="60"/>
    </row>
    <row r="11" spans="1:11" s="3" customFormat="1" ht="30" customHeight="1" x14ac:dyDescent="0.15">
      <c r="A11" s="29" t="str">
        <f>'Beoordelen open vragen'!A11</f>
        <v>5. Casus Geboorteverlof</v>
      </c>
      <c r="B11" s="5"/>
      <c r="C11" s="53" t="s">
        <v>2</v>
      </c>
      <c r="D11" s="32"/>
      <c r="E11" s="4"/>
      <c r="F11" s="53" t="s">
        <v>2</v>
      </c>
      <c r="G11" s="32"/>
      <c r="H11" s="4"/>
      <c r="I11" s="53" t="s">
        <v>2</v>
      </c>
      <c r="J11" s="32"/>
    </row>
    <row r="12" spans="1:11" s="3" customFormat="1" ht="200" customHeight="1" x14ac:dyDescent="0.15">
      <c r="A12" s="24" t="str">
        <f>'Beoordelen open vragen'!A12</f>
        <v xml:space="preserve">Zie bijlage 6 'kwaliteit'. </v>
      </c>
      <c r="B12" s="5"/>
      <c r="C12" s="59" t="s">
        <v>0</v>
      </c>
      <c r="D12" s="60"/>
      <c r="E12" s="4"/>
      <c r="F12" s="59" t="s">
        <v>0</v>
      </c>
      <c r="G12" s="60"/>
      <c r="H12" s="4"/>
      <c r="I12" s="59" t="s">
        <v>0</v>
      </c>
      <c r="J12" s="60"/>
    </row>
    <row r="13" spans="1:11" s="3" customFormat="1" ht="30" customHeight="1" x14ac:dyDescent="0.15">
      <c r="A13" s="29" t="str">
        <f>'Beoordelen open vragen'!A13</f>
        <v>6. Casus Cafertariamodel</v>
      </c>
      <c r="B13" s="5"/>
      <c r="C13" s="53" t="s">
        <v>2</v>
      </c>
      <c r="D13" s="32"/>
      <c r="E13" s="4"/>
      <c r="F13" s="53" t="s">
        <v>2</v>
      </c>
      <c r="G13" s="32"/>
      <c r="H13" s="4"/>
      <c r="I13" s="53" t="s">
        <v>2</v>
      </c>
      <c r="J13" s="32"/>
    </row>
    <row r="14" spans="1:11" s="3" customFormat="1" ht="200" customHeight="1" x14ac:dyDescent="0.15">
      <c r="A14" s="24" t="str">
        <f>_xlfn.SINGLE('Beoordelen open vragen'!A14)</f>
        <v xml:space="preserve">Zie bijlage 6 'kwaliteit'. </v>
      </c>
      <c r="B14" s="5"/>
      <c r="C14" s="59" t="s">
        <v>0</v>
      </c>
      <c r="D14" s="60"/>
      <c r="E14" s="4"/>
      <c r="F14" s="59" t="s">
        <v>0</v>
      </c>
      <c r="G14" s="60"/>
      <c r="H14" s="4"/>
      <c r="I14" s="59" t="s">
        <v>0</v>
      </c>
      <c r="J14" s="60"/>
    </row>
    <row r="15" spans="1:11" s="3" customFormat="1" ht="30" customHeight="1" x14ac:dyDescent="0.15">
      <c r="A15" s="29" t="str">
        <f>'Beoordelen open vragen'!A15</f>
        <v>7. Casus Registreren taken van medewerkers</v>
      </c>
      <c r="B15" s="5"/>
      <c r="C15" s="53" t="s">
        <v>2</v>
      </c>
      <c r="D15" s="32"/>
      <c r="E15" s="4"/>
      <c r="F15" s="53" t="s">
        <v>2</v>
      </c>
      <c r="G15" s="32"/>
      <c r="H15" s="4"/>
      <c r="I15" s="53" t="s">
        <v>2</v>
      </c>
      <c r="J15" s="32"/>
    </row>
    <row r="16" spans="1:11" s="3" customFormat="1" ht="200" customHeight="1" x14ac:dyDescent="0.15">
      <c r="A16" s="24" t="str">
        <f>_xlfn.SINGLE('Beoordelen open vragen'!A16)</f>
        <v xml:space="preserve">Zie bijlage 6 'kwaliteit'. </v>
      </c>
      <c r="B16" s="5"/>
      <c r="C16" s="59" t="s">
        <v>0</v>
      </c>
      <c r="D16" s="60"/>
      <c r="E16" s="4"/>
      <c r="F16" s="59" t="s">
        <v>0</v>
      </c>
      <c r="G16" s="60"/>
      <c r="H16" s="4"/>
      <c r="I16" s="59" t="s">
        <v>0</v>
      </c>
      <c r="J16" s="60"/>
    </row>
  </sheetData>
  <sheetProtection algorithmName="SHA-512" hashValue="c/+u+ED+3nBDiZBq8/utYKRFtZFDX5etc3Ykct8g24iV+lo3/E08X6Z1gZ7VW0sN2y92YfBFzuYePJESUw/TUA==" saltValue="Z87kbWayj+qiDZjqo7dO1w==" spinCount="100000" sheet="1" objects="1" scenarios="1"/>
  <mergeCells count="27">
    <mergeCell ref="C16:D16"/>
    <mergeCell ref="F16:G16"/>
    <mergeCell ref="I16:J16"/>
    <mergeCell ref="C12:D12"/>
    <mergeCell ref="F12:G12"/>
    <mergeCell ref="I12:J12"/>
    <mergeCell ref="C14:D14"/>
    <mergeCell ref="F14:G14"/>
    <mergeCell ref="I14:J14"/>
    <mergeCell ref="C8:D8"/>
    <mergeCell ref="F8:G8"/>
    <mergeCell ref="I8:J8"/>
    <mergeCell ref="C10:D10"/>
    <mergeCell ref="F10:G10"/>
    <mergeCell ref="I10:J10"/>
    <mergeCell ref="C4:D4"/>
    <mergeCell ref="F4:G4"/>
    <mergeCell ref="I4:J4"/>
    <mergeCell ref="C6:D6"/>
    <mergeCell ref="F6:G6"/>
    <mergeCell ref="I6:J6"/>
    <mergeCell ref="C1:D1"/>
    <mergeCell ref="F1:G1"/>
    <mergeCell ref="I1:J1"/>
    <mergeCell ref="C2:D2"/>
    <mergeCell ref="F2:G2"/>
    <mergeCell ref="I2:J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E81D6127-5536-7D41-B5E3-B5DEE0AFA25C}">
          <x14:formula1>
            <xm:f>'Beoordelen open vragen'!$A$18:$A$23</xm:f>
          </x14:formula1>
          <xm:sqref>C3 I11 F11 C11 I9 F9 C9 I7 F7 C7 I5 F5 C5 I3 F3 C13 C15 F13 F15 I13 I15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1479C-50DE-4B4B-BFDF-45728B99E44F}">
  <sheetPr>
    <tabColor theme="6"/>
  </sheetPr>
  <dimension ref="A1:K16"/>
  <sheetViews>
    <sheetView showGridLines="0" workbookViewId="0">
      <selection activeCell="I3" sqref="I3"/>
    </sheetView>
  </sheetViews>
  <sheetFormatPr baseColWidth="10" defaultRowHeight="15" x14ac:dyDescent="0.2"/>
  <cols>
    <col min="1" max="1" width="70.83203125" style="3" customWidth="1"/>
    <col min="2" max="2" width="2.83203125" style="5" customWidth="1"/>
    <col min="3" max="3" width="40.83203125" style="4" customWidth="1"/>
    <col min="4" max="4" width="3.83203125" style="4" customWidth="1"/>
    <col min="5" max="5" width="2.83203125" style="4" customWidth="1"/>
    <col min="6" max="6" width="40.83203125" style="4" customWidth="1"/>
    <col min="7" max="7" width="3.83203125" style="4" customWidth="1"/>
    <col min="8" max="8" width="2.83203125" style="4" customWidth="1"/>
    <col min="9" max="9" width="40.83203125" style="3" customWidth="1"/>
    <col min="10" max="10" width="3.83203125" style="3" customWidth="1"/>
    <col min="11" max="11" width="2.83203125" customWidth="1"/>
  </cols>
  <sheetData>
    <row r="1" spans="1:11" s="3" customFormat="1" ht="50" customHeight="1" x14ac:dyDescent="0.2">
      <c r="A1" s="82" t="s">
        <v>45</v>
      </c>
      <c r="B1" s="8"/>
      <c r="C1" s="83" t="str">
        <f>'TL personeel en organisatie'!C1</f>
        <v>Inschrijver 1</v>
      </c>
      <c r="D1" s="84"/>
      <c r="E1" s="85"/>
      <c r="F1" s="83" t="str">
        <f>'TL personeel en organisatie'!F1</f>
        <v>Inschrijver 2</v>
      </c>
      <c r="G1" s="84"/>
      <c r="H1" s="85"/>
      <c r="I1" s="83" t="str">
        <f>'TL personeel en organisatie'!I1</f>
        <v>Inschrijver 3</v>
      </c>
      <c r="J1" s="84"/>
      <c r="K1" s="2"/>
    </row>
    <row r="2" spans="1:11" s="3" customFormat="1" ht="20" customHeight="1" x14ac:dyDescent="0.15">
      <c r="A2" s="30" t="s">
        <v>18</v>
      </c>
      <c r="B2" s="6"/>
      <c r="C2" s="63" t="s">
        <v>7</v>
      </c>
      <c r="D2" s="64"/>
      <c r="E2" s="6"/>
      <c r="F2" s="63" t="s">
        <v>7</v>
      </c>
      <c r="G2" s="64"/>
      <c r="H2" s="6"/>
      <c r="I2" s="63" t="s">
        <v>7</v>
      </c>
      <c r="J2" s="64"/>
    </row>
    <row r="3" spans="1:11" s="3" customFormat="1" ht="30" customHeight="1" x14ac:dyDescent="0.15">
      <c r="A3" s="29" t="str">
        <f>_xlfn.SINGLE('Beoordelen open vragen'!A3)</f>
        <v>1. Plan van aanpak aanvang dienstverlening</v>
      </c>
      <c r="B3" s="7"/>
      <c r="C3" s="31" t="s">
        <v>2</v>
      </c>
      <c r="D3" s="32"/>
      <c r="E3" s="7"/>
      <c r="F3" s="31" t="s">
        <v>2</v>
      </c>
      <c r="G3" s="32"/>
      <c r="H3" s="7"/>
      <c r="I3" s="31" t="s">
        <v>2</v>
      </c>
      <c r="J3" s="32"/>
    </row>
    <row r="4" spans="1:11" s="3" customFormat="1" ht="200" customHeight="1" x14ac:dyDescent="0.15">
      <c r="A4" s="24" t="str">
        <f>_xlfn.SINGLE('Beoordelen open vragen'!A4)</f>
        <v xml:space="preserve">Zie bijlage 6 'kwaliteit'. </v>
      </c>
      <c r="B4" s="7"/>
      <c r="C4" s="59" t="s">
        <v>0</v>
      </c>
      <c r="D4" s="60"/>
      <c r="E4" s="7"/>
      <c r="F4" s="59" t="s">
        <v>0</v>
      </c>
      <c r="G4" s="60"/>
      <c r="H4" s="7"/>
      <c r="I4" s="59" t="s">
        <v>0</v>
      </c>
      <c r="J4" s="60"/>
    </row>
    <row r="5" spans="1:11" s="3" customFormat="1" ht="30" customHeight="1" x14ac:dyDescent="0.15">
      <c r="A5" s="29" t="str">
        <f>_xlfn.SINGLE('Beoordelen open vragen'!A5)</f>
        <v xml:space="preserve">2. Dashboard  </v>
      </c>
      <c r="B5" s="7"/>
      <c r="C5" s="31" t="s">
        <v>2</v>
      </c>
      <c r="D5" s="32"/>
      <c r="E5" s="7"/>
      <c r="F5" s="31" t="s">
        <v>2</v>
      </c>
      <c r="G5" s="32"/>
      <c r="H5" s="7"/>
      <c r="I5" s="31" t="s">
        <v>2</v>
      </c>
      <c r="J5" s="32"/>
    </row>
    <row r="6" spans="1:11" s="3" customFormat="1" ht="200" customHeight="1" x14ac:dyDescent="0.15">
      <c r="A6" s="24" t="str">
        <f>_xlfn.SINGLE('Beoordelen open vragen'!A6)</f>
        <v xml:space="preserve">Zie bijlage 6 'kwaliteit'. </v>
      </c>
      <c r="B6" s="7"/>
      <c r="C6" s="59" t="s">
        <v>0</v>
      </c>
      <c r="D6" s="60"/>
      <c r="E6" s="7"/>
      <c r="F6" s="59" t="s">
        <v>0</v>
      </c>
      <c r="G6" s="60"/>
      <c r="H6" s="7"/>
      <c r="I6" s="59" t="s">
        <v>0</v>
      </c>
      <c r="J6" s="60"/>
    </row>
    <row r="7" spans="1:11" s="3" customFormat="1" ht="30" customHeight="1" x14ac:dyDescent="0.15">
      <c r="A7" s="29" t="str">
        <f>_xlfn.SINGLE('Beoordelen open vragen'!A7)</f>
        <v>3. Informatievoorziening/ Consultancy/ Onderwijskennis</v>
      </c>
      <c r="B7" s="7"/>
      <c r="C7" s="31" t="s">
        <v>2</v>
      </c>
      <c r="D7" s="32"/>
      <c r="E7" s="7"/>
      <c r="F7" s="31" t="s">
        <v>2</v>
      </c>
      <c r="G7" s="32"/>
      <c r="H7" s="7"/>
      <c r="I7" s="31" t="s">
        <v>2</v>
      </c>
      <c r="J7" s="32"/>
    </row>
    <row r="8" spans="1:11" s="3" customFormat="1" ht="200" customHeight="1" x14ac:dyDescent="0.15">
      <c r="A8" s="24" t="str">
        <f>_xlfn.SINGLE('Beoordelen open vragen'!A8)</f>
        <v xml:space="preserve">Zie bijlage 6 'kwaliteit'. </v>
      </c>
      <c r="B8" s="7"/>
      <c r="C8" s="59" t="s">
        <v>0</v>
      </c>
      <c r="D8" s="60"/>
      <c r="E8" s="7"/>
      <c r="F8" s="59" t="s">
        <v>0</v>
      </c>
      <c r="G8" s="60"/>
      <c r="H8" s="7"/>
      <c r="I8" s="59" t="s">
        <v>0</v>
      </c>
      <c r="J8" s="60"/>
    </row>
    <row r="9" spans="1:11" s="3" customFormat="1" ht="30" customHeight="1" x14ac:dyDescent="0.15">
      <c r="A9" s="29" t="str">
        <f>'Beoordelen open vragen'!A9</f>
        <v>4. Casus Indiensttreding</v>
      </c>
      <c r="B9" s="5"/>
      <c r="C9" s="53" t="s">
        <v>2</v>
      </c>
      <c r="D9" s="32"/>
      <c r="E9" s="4"/>
      <c r="F9" s="53" t="s">
        <v>2</v>
      </c>
      <c r="G9" s="32"/>
      <c r="H9" s="4"/>
      <c r="I9" s="53" t="s">
        <v>2</v>
      </c>
      <c r="J9" s="32"/>
    </row>
    <row r="10" spans="1:11" s="3" customFormat="1" ht="200" customHeight="1" x14ac:dyDescent="0.15">
      <c r="A10" s="24" t="str">
        <f>'Beoordelen open vragen'!A10</f>
        <v xml:space="preserve">Zie bijlage 6 'kwaliteit'. </v>
      </c>
      <c r="B10" s="5"/>
      <c r="C10" s="59" t="s">
        <v>0</v>
      </c>
      <c r="D10" s="60"/>
      <c r="E10" s="4"/>
      <c r="F10" s="59" t="s">
        <v>0</v>
      </c>
      <c r="G10" s="60"/>
      <c r="H10" s="4"/>
      <c r="I10" s="59" t="s">
        <v>0</v>
      </c>
      <c r="J10" s="60"/>
    </row>
    <row r="11" spans="1:11" s="3" customFormat="1" ht="30" customHeight="1" x14ac:dyDescent="0.15">
      <c r="A11" s="29" t="str">
        <f>'Beoordelen open vragen'!A11</f>
        <v>5. Casus Geboorteverlof</v>
      </c>
      <c r="B11" s="5"/>
      <c r="C11" s="53" t="s">
        <v>2</v>
      </c>
      <c r="D11" s="32"/>
      <c r="E11" s="4"/>
      <c r="F11" s="53" t="s">
        <v>2</v>
      </c>
      <c r="G11" s="32"/>
      <c r="H11" s="4"/>
      <c r="I11" s="53" t="s">
        <v>2</v>
      </c>
      <c r="J11" s="32"/>
    </row>
    <row r="12" spans="1:11" s="3" customFormat="1" ht="200" customHeight="1" x14ac:dyDescent="0.15">
      <c r="A12" s="24" t="str">
        <f>'Beoordelen open vragen'!A12</f>
        <v xml:space="preserve">Zie bijlage 6 'kwaliteit'. </v>
      </c>
      <c r="B12" s="5"/>
      <c r="C12" s="59" t="s">
        <v>0</v>
      </c>
      <c r="D12" s="60"/>
      <c r="E12" s="4"/>
      <c r="F12" s="59" t="s">
        <v>0</v>
      </c>
      <c r="G12" s="60"/>
      <c r="H12" s="4"/>
      <c r="I12" s="59" t="s">
        <v>0</v>
      </c>
      <c r="J12" s="60"/>
    </row>
    <row r="13" spans="1:11" s="3" customFormat="1" ht="30" customHeight="1" x14ac:dyDescent="0.15">
      <c r="A13" s="29" t="str">
        <f>'Beoordelen open vragen'!A13</f>
        <v>6. Casus Cafertariamodel</v>
      </c>
      <c r="B13" s="5"/>
      <c r="C13" s="53" t="s">
        <v>2</v>
      </c>
      <c r="D13" s="32"/>
      <c r="E13" s="4"/>
      <c r="F13" s="53" t="s">
        <v>2</v>
      </c>
      <c r="G13" s="32"/>
      <c r="H13" s="4"/>
      <c r="I13" s="53" t="s">
        <v>2</v>
      </c>
      <c r="J13" s="32"/>
    </row>
    <row r="14" spans="1:11" s="3" customFormat="1" ht="200" customHeight="1" x14ac:dyDescent="0.15">
      <c r="A14" s="24" t="str">
        <f>_xlfn.SINGLE('Beoordelen open vragen'!A14)</f>
        <v xml:space="preserve">Zie bijlage 6 'kwaliteit'. </v>
      </c>
      <c r="B14" s="5"/>
      <c r="C14" s="59" t="s">
        <v>0</v>
      </c>
      <c r="D14" s="60"/>
      <c r="E14" s="4"/>
      <c r="F14" s="59" t="s">
        <v>0</v>
      </c>
      <c r="G14" s="60"/>
      <c r="H14" s="4"/>
      <c r="I14" s="59" t="s">
        <v>0</v>
      </c>
      <c r="J14" s="60"/>
    </row>
    <row r="15" spans="1:11" s="3" customFormat="1" ht="30" customHeight="1" x14ac:dyDescent="0.15">
      <c r="A15" s="29" t="str">
        <f>'Beoordelen open vragen'!A15</f>
        <v>7. Casus Registreren taken van medewerkers</v>
      </c>
      <c r="B15" s="5"/>
      <c r="C15" s="53" t="s">
        <v>2</v>
      </c>
      <c r="D15" s="32"/>
      <c r="E15" s="4"/>
      <c r="F15" s="53" t="s">
        <v>2</v>
      </c>
      <c r="G15" s="32"/>
      <c r="H15" s="4"/>
      <c r="I15" s="53" t="s">
        <v>2</v>
      </c>
      <c r="J15" s="32"/>
    </row>
    <row r="16" spans="1:11" s="3" customFormat="1" ht="200" customHeight="1" x14ac:dyDescent="0.15">
      <c r="A16" s="24" t="str">
        <f>_xlfn.SINGLE('Beoordelen open vragen'!A16)</f>
        <v xml:space="preserve">Zie bijlage 6 'kwaliteit'. </v>
      </c>
      <c r="B16" s="5"/>
      <c r="C16" s="59" t="s">
        <v>0</v>
      </c>
      <c r="D16" s="60"/>
      <c r="E16" s="4"/>
      <c r="F16" s="59" t="s">
        <v>0</v>
      </c>
      <c r="G16" s="60"/>
      <c r="H16" s="4"/>
      <c r="I16" s="59" t="s">
        <v>0</v>
      </c>
      <c r="J16" s="60"/>
    </row>
  </sheetData>
  <sheetProtection algorithmName="SHA-512" hashValue="2LJa3w6Eyup04ORhno4QWYIKAhmOtEGSSdbU7wlX7d3all2P9DY+URqGYxdB7kIBF5yiTTukrd3DaqQ6apHCtw==" saltValue="G4cFIv/KElzubwTM5ulT+Q==" spinCount="100000" sheet="1" objects="1" scenarios="1"/>
  <mergeCells count="27">
    <mergeCell ref="C16:D16"/>
    <mergeCell ref="F16:G16"/>
    <mergeCell ref="I16:J16"/>
    <mergeCell ref="C12:D12"/>
    <mergeCell ref="F12:G12"/>
    <mergeCell ref="I12:J12"/>
    <mergeCell ref="C14:D14"/>
    <mergeCell ref="F14:G14"/>
    <mergeCell ref="I14:J14"/>
    <mergeCell ref="C8:D8"/>
    <mergeCell ref="F8:G8"/>
    <mergeCell ref="I8:J8"/>
    <mergeCell ref="C10:D10"/>
    <mergeCell ref="F10:G10"/>
    <mergeCell ref="I10:J10"/>
    <mergeCell ref="C4:D4"/>
    <mergeCell ref="F4:G4"/>
    <mergeCell ref="I4:J4"/>
    <mergeCell ref="C6:D6"/>
    <mergeCell ref="F6:G6"/>
    <mergeCell ref="I6:J6"/>
    <mergeCell ref="C1:D1"/>
    <mergeCell ref="F1:G1"/>
    <mergeCell ref="I1:J1"/>
    <mergeCell ref="C2:D2"/>
    <mergeCell ref="F2:G2"/>
    <mergeCell ref="I2:J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B8F8701B-BDC9-DC48-B3A6-211548B7E042}">
          <x14:formula1>
            <xm:f>'Beoordelen open vragen'!$A$18:$A$23</xm:f>
          </x14:formula1>
          <xm:sqref>C3 I11 F11 C11 I9 F9 C9 I7 F7 C7 I5 F5 C5 I3 F3 C13 C15 F13 F15 I13 I15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2" ma:contentTypeDescription="Een nieuw document maken." ma:contentTypeScope="" ma:versionID="d9ddba74b78a77a69f9afe61d097b29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e0f0422777e4c6338694d46220b124a7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9F5324-A6A5-4908-BD65-4826289B48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230925-E445-45FB-9C55-2DF17D2FF09F}">
  <ds:schemaRefs>
    <ds:schemaRef ds:uri="04d4ff2e-cf62-40b0-a5cf-f8c6524922a9"/>
    <ds:schemaRef ds:uri="http://schemas.openxmlformats.org/package/2006/metadata/core-properties"/>
    <ds:schemaRef ds:uri="http://purl.org/dc/terms/"/>
    <ds:schemaRef ds:uri="cdfd6af9-2027-427e-aee7-f2f3dc2ea940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1903120-8940-4278-A35C-99BF5DDE5D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</vt:i4>
      </vt:variant>
    </vt:vector>
  </HeadingPairs>
  <TitlesOfParts>
    <vt:vector size="12" baseType="lpstr">
      <vt:lpstr>Beoordelen open vragen</vt:lpstr>
      <vt:lpstr>TL personeel en organisatie</vt:lpstr>
      <vt:lpstr>TL financiële administratie</vt:lpstr>
      <vt:lpstr>TL informatiemanagement</vt:lpstr>
      <vt:lpstr>Coördinator personeelsadmin</vt:lpstr>
      <vt:lpstr>Medewerker personeelsadmin</vt:lpstr>
      <vt:lpstr>Functioneel beheerder</vt:lpstr>
      <vt:lpstr>Adviseur financiële admin</vt:lpstr>
      <vt:lpstr>Adviseur PenO</vt:lpstr>
      <vt:lpstr>Consensus</vt:lpstr>
      <vt:lpstr>Eindscores</vt:lpstr>
      <vt:lpstr>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
</dc:description>
  <cp:lastModifiedBy/>
  <dcterms:created xsi:type="dcterms:W3CDTF">2006-09-16T00:00:00Z</dcterms:created>
  <dcterms:modified xsi:type="dcterms:W3CDTF">2024-03-29T15:21:26Z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