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ROK Bos en Natuurbeheer I240200015\02 Specificatie\01 Aanvraag\03 Verzonden\"/>
    </mc:Choice>
  </mc:AlternateContent>
  <xr:revisionPtr revIDLastSave="0" documentId="8_{18D1054C-D128-4CA6-B22C-E4E20A5C52C8}" xr6:coauthVersionLast="47" xr6:coauthVersionMax="47" xr10:uidLastSave="{00000000-0000-0000-0000-000000000000}"/>
  <bookViews>
    <workbookView xWindow="-120" yWindow="-120" windowWidth="29040" windowHeight="17640" xr2:uid="{B5D1E395-45B4-4601-8C25-70F8927A1814}"/>
  </bookViews>
  <sheets>
    <sheet name="GOW__-DM-CO2-PM__meerjarig (%)" sheetId="23" r:id="rId1"/>
    <sheet name="K.4 (2)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23" l="1"/>
  <c r="M40" i="23" s="1"/>
  <c r="M56" i="23" s="1"/>
  <c r="M25" i="23"/>
  <c r="M41" i="23" s="1"/>
  <c r="M57" i="23" s="1"/>
  <c r="M26" i="23"/>
  <c r="M42" i="23" s="1"/>
  <c r="M58" i="23" s="1"/>
  <c r="M27" i="23"/>
  <c r="M43" i="23" s="1"/>
  <c r="M59" i="23" s="1"/>
  <c r="M28" i="23"/>
  <c r="M44" i="23" s="1"/>
  <c r="M60" i="23" s="1"/>
  <c r="M29" i="23"/>
  <c r="M45" i="23" s="1"/>
  <c r="M61" i="23" s="1"/>
  <c r="M30" i="23"/>
  <c r="M46" i="23" s="1"/>
  <c r="M62" i="23" s="1"/>
  <c r="M31" i="23"/>
  <c r="M47" i="23" s="1"/>
  <c r="M63" i="23" s="1"/>
  <c r="M32" i="23"/>
  <c r="M48" i="23" s="1"/>
  <c r="M64" i="23" s="1"/>
  <c r="M23" i="23"/>
  <c r="M39" i="23" s="1"/>
  <c r="M55" i="23" s="1"/>
  <c r="C88" i="23"/>
  <c r="B85" i="23"/>
  <c r="A84" i="23"/>
  <c r="C77" i="23"/>
  <c r="B75" i="23"/>
  <c r="H67" i="23"/>
  <c r="N65" i="23"/>
  <c r="F65" i="23"/>
  <c r="B65" i="23"/>
  <c r="O64" i="23"/>
  <c r="A64" i="23"/>
  <c r="O63" i="23"/>
  <c r="A63" i="23"/>
  <c r="O62" i="23"/>
  <c r="A62" i="23"/>
  <c r="O61" i="23"/>
  <c r="A61" i="23"/>
  <c r="O60" i="23"/>
  <c r="A60" i="23"/>
  <c r="O59" i="23"/>
  <c r="A59" i="23"/>
  <c r="O58" i="23"/>
  <c r="A58" i="23"/>
  <c r="O57" i="23"/>
  <c r="A57" i="23"/>
  <c r="O56" i="23"/>
  <c r="A56" i="23"/>
  <c r="O55" i="23"/>
  <c r="A55" i="23"/>
  <c r="K54" i="23"/>
  <c r="I54" i="23"/>
  <c r="G54" i="23"/>
  <c r="E54" i="23"/>
  <c r="C54" i="23"/>
  <c r="M53" i="23"/>
  <c r="K53" i="23"/>
  <c r="I53" i="23"/>
  <c r="G53" i="23"/>
  <c r="E53" i="23"/>
  <c r="C53" i="23"/>
  <c r="B52" i="23"/>
  <c r="L64" i="23" s="1"/>
  <c r="A51" i="23"/>
  <c r="F49" i="23"/>
  <c r="B49" i="23"/>
  <c r="O48" i="23"/>
  <c r="A48" i="23"/>
  <c r="O47" i="23"/>
  <c r="A47" i="23"/>
  <c r="O46" i="23"/>
  <c r="A46" i="23"/>
  <c r="O45" i="23"/>
  <c r="A45" i="23"/>
  <c r="O44" i="23"/>
  <c r="A44" i="23"/>
  <c r="O43" i="23"/>
  <c r="A43" i="23"/>
  <c r="O42" i="23"/>
  <c r="A42" i="23"/>
  <c r="O41" i="23"/>
  <c r="A41" i="23"/>
  <c r="O40" i="23"/>
  <c r="A40" i="23"/>
  <c r="O39" i="23"/>
  <c r="A39" i="23"/>
  <c r="K38" i="23"/>
  <c r="I38" i="23"/>
  <c r="G38" i="23"/>
  <c r="E38" i="23"/>
  <c r="C38" i="23"/>
  <c r="M37" i="23"/>
  <c r="K37" i="23"/>
  <c r="I37" i="23"/>
  <c r="G37" i="23"/>
  <c r="E37" i="23"/>
  <c r="C37" i="23"/>
  <c r="B36" i="23"/>
  <c r="F47" i="23" s="1"/>
  <c r="A35" i="23"/>
  <c r="F33" i="23"/>
  <c r="B33" i="23"/>
  <c r="O32" i="23"/>
  <c r="A32" i="23"/>
  <c r="O31" i="23"/>
  <c r="A31" i="23"/>
  <c r="O30" i="23"/>
  <c r="A30" i="23"/>
  <c r="O29" i="23"/>
  <c r="A29" i="23"/>
  <c r="O28" i="23"/>
  <c r="A28" i="23"/>
  <c r="O27" i="23"/>
  <c r="A27" i="23"/>
  <c r="O26" i="23"/>
  <c r="A26" i="23"/>
  <c r="O25" i="23"/>
  <c r="A25" i="23"/>
  <c r="O24" i="23"/>
  <c r="A24" i="23"/>
  <c r="O23" i="23"/>
  <c r="A23" i="23"/>
  <c r="K22" i="23"/>
  <c r="I22" i="23"/>
  <c r="G22" i="23"/>
  <c r="E22" i="23"/>
  <c r="C22" i="23"/>
  <c r="M21" i="23"/>
  <c r="K21" i="23"/>
  <c r="I21" i="23"/>
  <c r="G21" i="23"/>
  <c r="E21" i="23"/>
  <c r="C21" i="23"/>
  <c r="B20" i="23"/>
  <c r="A19" i="23"/>
  <c r="F17" i="23"/>
  <c r="B17" i="23"/>
  <c r="O16" i="23"/>
  <c r="M16" i="23"/>
  <c r="O15" i="23"/>
  <c r="M15" i="23"/>
  <c r="O14" i="23"/>
  <c r="M14" i="23"/>
  <c r="O13" i="23"/>
  <c r="M13" i="23"/>
  <c r="O12" i="23"/>
  <c r="M12" i="23"/>
  <c r="O11" i="23"/>
  <c r="M11" i="23"/>
  <c r="O10" i="23"/>
  <c r="M10" i="23"/>
  <c r="O9" i="23"/>
  <c r="M9" i="23"/>
  <c r="O8" i="23"/>
  <c r="M8" i="23"/>
  <c r="O7" i="23"/>
  <c r="M7" i="23"/>
  <c r="B4" i="23"/>
  <c r="L16" i="23" s="1"/>
  <c r="A3" i="23"/>
  <c r="O33" i="23" l="1"/>
  <c r="H40" i="23"/>
  <c r="H42" i="23"/>
  <c r="H44" i="23"/>
  <c r="H46" i="23"/>
  <c r="H48" i="23"/>
  <c r="F39" i="23"/>
  <c r="F41" i="23"/>
  <c r="F43" i="23"/>
  <c r="F45" i="23"/>
  <c r="L55" i="23"/>
  <c r="F56" i="23"/>
  <c r="H57" i="23"/>
  <c r="J58" i="23"/>
  <c r="D59" i="23"/>
  <c r="L63" i="23"/>
  <c r="F64" i="23"/>
  <c r="D55" i="23"/>
  <c r="L59" i="23"/>
  <c r="F60" i="23"/>
  <c r="H61" i="23"/>
  <c r="J62" i="23"/>
  <c r="D63" i="23"/>
  <c r="H55" i="23"/>
  <c r="J56" i="23"/>
  <c r="D57" i="23"/>
  <c r="L57" i="23"/>
  <c r="F58" i="23"/>
  <c r="H59" i="23"/>
  <c r="J60" i="23"/>
  <c r="D61" i="23"/>
  <c r="L61" i="23"/>
  <c r="F62" i="23"/>
  <c r="H63" i="23"/>
  <c r="J64" i="23"/>
  <c r="F7" i="23"/>
  <c r="J7" i="23"/>
  <c r="F8" i="23"/>
  <c r="J8" i="23"/>
  <c r="F9" i="23"/>
  <c r="J9" i="23"/>
  <c r="F10" i="23"/>
  <c r="J10" i="23"/>
  <c r="F11" i="23"/>
  <c r="J11" i="23"/>
  <c r="F12" i="23"/>
  <c r="J12" i="23"/>
  <c r="F13" i="23"/>
  <c r="J13" i="23"/>
  <c r="F14" i="23"/>
  <c r="J14" i="23"/>
  <c r="F15" i="23"/>
  <c r="J15" i="23"/>
  <c r="F16" i="23"/>
  <c r="J16" i="23"/>
  <c r="O17" i="23"/>
  <c r="L32" i="23"/>
  <c r="H32" i="23"/>
  <c r="D32" i="23"/>
  <c r="J31" i="23"/>
  <c r="F31" i="23"/>
  <c r="L30" i="23"/>
  <c r="H30" i="23"/>
  <c r="D30" i="23"/>
  <c r="J29" i="23"/>
  <c r="F29" i="23"/>
  <c r="L28" i="23"/>
  <c r="H28" i="23"/>
  <c r="D28" i="23"/>
  <c r="J27" i="23"/>
  <c r="F27" i="23"/>
  <c r="L26" i="23"/>
  <c r="H26" i="23"/>
  <c r="D26" i="23"/>
  <c r="F23" i="23"/>
  <c r="J23" i="23"/>
  <c r="D24" i="23"/>
  <c r="H24" i="23"/>
  <c r="L24" i="23"/>
  <c r="F25" i="23"/>
  <c r="J25" i="23"/>
  <c r="F26" i="23"/>
  <c r="H27" i="23"/>
  <c r="F28" i="23"/>
  <c r="H29" i="23"/>
  <c r="F30" i="23"/>
  <c r="H31" i="23"/>
  <c r="F32" i="23"/>
  <c r="O65" i="23"/>
  <c r="D7" i="23"/>
  <c r="H7" i="23"/>
  <c r="L7" i="23"/>
  <c r="D8" i="23"/>
  <c r="H8" i="23"/>
  <c r="L8" i="23"/>
  <c r="D9" i="23"/>
  <c r="H9" i="23"/>
  <c r="L9" i="23"/>
  <c r="D10" i="23"/>
  <c r="H10" i="23"/>
  <c r="L10" i="23"/>
  <c r="D11" i="23"/>
  <c r="H11" i="23"/>
  <c r="L11" i="23"/>
  <c r="D12" i="23"/>
  <c r="H12" i="23"/>
  <c r="L12" i="23"/>
  <c r="D13" i="23"/>
  <c r="H13" i="23"/>
  <c r="L13" i="23"/>
  <c r="D14" i="23"/>
  <c r="H14" i="23"/>
  <c r="L14" i="23"/>
  <c r="D15" i="23"/>
  <c r="H15" i="23"/>
  <c r="L15" i="23"/>
  <c r="D16" i="23"/>
  <c r="H16" i="23"/>
  <c r="D23" i="23"/>
  <c r="H23" i="23"/>
  <c r="L23" i="23"/>
  <c r="F24" i="23"/>
  <c r="J24" i="23"/>
  <c r="D25" i="23"/>
  <c r="H25" i="23"/>
  <c r="L25" i="23"/>
  <c r="J26" i="23"/>
  <c r="D27" i="23"/>
  <c r="L27" i="23"/>
  <c r="J28" i="23"/>
  <c r="D29" i="23"/>
  <c r="L29" i="23"/>
  <c r="J30" i="23"/>
  <c r="D31" i="23"/>
  <c r="L31" i="23"/>
  <c r="J32" i="23"/>
  <c r="J48" i="23"/>
  <c r="F48" i="23"/>
  <c r="L47" i="23"/>
  <c r="H47" i="23"/>
  <c r="D47" i="23"/>
  <c r="J46" i="23"/>
  <c r="F46" i="23"/>
  <c r="L45" i="23"/>
  <c r="H45" i="23"/>
  <c r="D45" i="23"/>
  <c r="J44" i="23"/>
  <c r="F44" i="23"/>
  <c r="L43" i="23"/>
  <c r="H43" i="23"/>
  <c r="D43" i="23"/>
  <c r="J42" i="23"/>
  <c r="F42" i="23"/>
  <c r="L41" i="23"/>
  <c r="H41" i="23"/>
  <c r="D41" i="23"/>
  <c r="J40" i="23"/>
  <c r="F40" i="23"/>
  <c r="L39" i="23"/>
  <c r="H39" i="23"/>
  <c r="D39" i="23"/>
  <c r="J39" i="23"/>
  <c r="O49" i="23"/>
  <c r="N49" i="23" s="1"/>
  <c r="D40" i="23"/>
  <c r="L40" i="23"/>
  <c r="J41" i="23"/>
  <c r="D42" i="23"/>
  <c r="L42" i="23"/>
  <c r="J43" i="23"/>
  <c r="D44" i="23"/>
  <c r="L44" i="23"/>
  <c r="J45" i="23"/>
  <c r="D46" i="23"/>
  <c r="L46" i="23"/>
  <c r="J47" i="23"/>
  <c r="D48" i="23"/>
  <c r="L48" i="23"/>
  <c r="F55" i="23"/>
  <c r="J55" i="23"/>
  <c r="D56" i="23"/>
  <c r="H56" i="23"/>
  <c r="L56" i="23"/>
  <c r="F57" i="23"/>
  <c r="J57" i="23"/>
  <c r="D58" i="23"/>
  <c r="H58" i="23"/>
  <c r="L58" i="23"/>
  <c r="F59" i="23"/>
  <c r="J59" i="23"/>
  <c r="D60" i="23"/>
  <c r="H60" i="23"/>
  <c r="L60" i="23"/>
  <c r="F61" i="23"/>
  <c r="J61" i="23"/>
  <c r="D62" i="23"/>
  <c r="H62" i="23"/>
  <c r="L62" i="23"/>
  <c r="F63" i="23"/>
  <c r="J63" i="23"/>
  <c r="D64" i="23"/>
  <c r="H64" i="23"/>
  <c r="N43" i="23" l="1"/>
  <c r="N47" i="23"/>
  <c r="N41" i="23"/>
  <c r="N45" i="23"/>
  <c r="N16" i="23"/>
  <c r="N26" i="23"/>
  <c r="N28" i="23"/>
  <c r="N30" i="23"/>
  <c r="N32" i="23"/>
  <c r="N64" i="23"/>
  <c r="N61" i="23"/>
  <c r="N60" i="23"/>
  <c r="N59" i="23"/>
  <c r="N57" i="23"/>
  <c r="N56" i="23"/>
  <c r="N39" i="23"/>
  <c r="N62" i="23"/>
  <c r="N58" i="23"/>
  <c r="N25" i="23"/>
  <c r="N63" i="23"/>
  <c r="N55" i="23"/>
  <c r="N23" i="23"/>
  <c r="N15" i="23"/>
  <c r="N14" i="23"/>
  <c r="N13" i="23"/>
  <c r="N12" i="23"/>
  <c r="N11" i="23"/>
  <c r="N10" i="23"/>
  <c r="N9" i="23"/>
  <c r="N8" i="23"/>
  <c r="N7" i="23"/>
  <c r="N17" i="23" s="1"/>
  <c r="N24" i="23"/>
  <c r="N48" i="23"/>
  <c r="N46" i="23"/>
  <c r="N44" i="23"/>
  <c r="N42" i="23"/>
  <c r="N40" i="23"/>
  <c r="N31" i="23"/>
  <c r="N29" i="23"/>
  <c r="N27" i="23"/>
  <c r="N33" i="23" l="1"/>
  <c r="N67" i="23" s="1"/>
  <c r="C80" i="23" s="1"/>
  <c r="F91" i="23" l="1"/>
  <c r="B21" i="3" l="1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J18" i="3"/>
  <c r="H18" i="3"/>
  <c r="F18" i="3"/>
  <c r="D18" i="3"/>
  <c r="N17" i="3"/>
  <c r="L17" i="3"/>
  <c r="J17" i="3"/>
  <c r="H17" i="3"/>
  <c r="F17" i="3"/>
  <c r="D17" i="3"/>
  <c r="N16" i="3"/>
  <c r="L16" i="3"/>
  <c r="J16" i="3"/>
  <c r="H16" i="3"/>
  <c r="F16" i="3"/>
  <c r="D16" i="3"/>
  <c r="M18" i="3" l="1"/>
  <c r="M19" i="3"/>
  <c r="M20" i="3"/>
  <c r="N21" i="3"/>
  <c r="M17" i="3"/>
  <c r="M16" i="3"/>
  <c r="M21" i="3" l="1"/>
  <c r="B11" i="3" l="1"/>
  <c r="N10" i="3"/>
  <c r="L10" i="3"/>
  <c r="J10" i="3"/>
  <c r="H10" i="3"/>
  <c r="F10" i="3"/>
  <c r="D10" i="3"/>
  <c r="N9" i="3"/>
  <c r="L9" i="3"/>
  <c r="J9" i="3"/>
  <c r="H9" i="3"/>
  <c r="F9" i="3"/>
  <c r="D9" i="3"/>
  <c r="N8" i="3"/>
  <c r="L8" i="3"/>
  <c r="J8" i="3"/>
  <c r="H8" i="3"/>
  <c r="F8" i="3"/>
  <c r="D8" i="3"/>
  <c r="N7" i="3"/>
  <c r="L7" i="3"/>
  <c r="J7" i="3"/>
  <c r="H7" i="3"/>
  <c r="F7" i="3"/>
  <c r="D7" i="3"/>
  <c r="N6" i="3"/>
  <c r="N11" i="3" s="1"/>
  <c r="L6" i="3"/>
  <c r="J6" i="3"/>
  <c r="H6" i="3"/>
  <c r="F6" i="3"/>
  <c r="D6" i="3"/>
  <c r="M7" i="3" l="1"/>
  <c r="M10" i="3"/>
  <c r="M9" i="3"/>
  <c r="M8" i="3"/>
  <c r="M6" i="3"/>
  <c r="M11" i="3" s="1"/>
  <c r="M24" i="3" s="1"/>
</calcChain>
</file>

<file path=xl/sharedStrings.xml><?xml version="1.0" encoding="utf-8"?>
<sst xmlns="http://schemas.openxmlformats.org/spreadsheetml/2006/main" count="141" uniqueCount="73">
  <si>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</si>
  <si>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</si>
  <si>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</si>
  <si>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</si>
  <si>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</si>
  <si>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</si>
  <si>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</si>
  <si>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CNG = Compressed Natural Gas: samengeperst aardgas (methaan)</t>
  </si>
  <si>
    <t>H2 = Waterstof</t>
  </si>
  <si>
    <t>TOTAAL</t>
  </si>
  <si>
    <t>Niveau</t>
  </si>
  <si>
    <t>Niveau inschrijver op inschrijvingsdatum</t>
  </si>
  <si>
    <t>Maak keuze</t>
  </si>
  <si>
    <t>Machine 1</t>
  </si>
  <si>
    <t>Machine 2</t>
  </si>
  <si>
    <t>Machine 3</t>
  </si>
  <si>
    <t>Machine 4</t>
  </si>
  <si>
    <t>Machine 5</t>
  </si>
  <si>
    <t>Maximale fictieve korting:</t>
  </si>
  <si>
    <t>Fictieve korting</t>
  </si>
  <si>
    <t>Totaal fictieve korting</t>
  </si>
  <si>
    <t>Totaal fictieve korting Duurzaam materieel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</si>
  <si>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</si>
  <si>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</si>
  <si>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</si>
  <si>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</si>
  <si>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</si>
  <si>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</si>
  <si>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</si>
  <si>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</si>
  <si>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De fictieve korting voor de CO2 prestatieladder wordt als volgt bepaald:</t>
  </si>
  <si>
    <t>Soorten brandstof/aandrijving + weging in % (OPGAVE)</t>
  </si>
  <si>
    <t>Soorten brandstof/aandrijving + weging in % (WERKELIJKE INZET</t>
  </si>
  <si>
    <t>K.4a Duurzaam materieel</t>
  </si>
  <si>
    <t>Conventio-neel / overig</t>
  </si>
  <si>
    <t>Machine 8</t>
  </si>
  <si>
    <t>Machine 9</t>
  </si>
  <si>
    <t>Machine 10</t>
  </si>
  <si>
    <t>Soorten brandstof/aandrijving + weging in % en fictieve korting</t>
  </si>
  <si>
    <t>Geen certificaat</t>
  </si>
  <si>
    <t>Totaal
duurzaam-
heidsper-
centage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</si>
  <si>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</si>
  <si>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</si>
  <si>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</si>
  <si>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(Plug in) Hybride* met benzine</t>
  </si>
  <si>
    <t>HVO100  / Bio-CNG</t>
  </si>
  <si>
    <t>&gt;30HVO&lt;100 / BTL</t>
  </si>
  <si>
    <t>*Hybride: aantoonbaar minimaal 50% van de tijd elektrisch rijden.</t>
  </si>
  <si>
    <t>Fictieve korting 'CO2-prestatieladder'</t>
  </si>
  <si>
    <t>Minimaal aan te bieden percentage</t>
  </si>
  <si>
    <t>Ondergetekende biedt hierbij een prestatieniveau aan van:</t>
  </si>
  <si>
    <t>Fictieve korting 'EMVI-prestatiemeting'</t>
  </si>
  <si>
    <t>Aanbod prestatieniveau</t>
  </si>
  <si>
    <t>Evaluatieprijs</t>
  </si>
  <si>
    <t>'Inzet duurzaam materieel'</t>
  </si>
  <si>
    <t>'CO2-prestatieladder'</t>
  </si>
  <si>
    <t>'EMVI-prestatiemeting'</t>
  </si>
  <si>
    <t>K.2a</t>
  </si>
  <si>
    <t>Inschrijfsom</t>
  </si>
  <si>
    <t>K.2b</t>
  </si>
  <si>
    <t>Percentage van de inschrijfsom</t>
  </si>
  <si>
    <t>Totaal fictieve korting voor K.2</t>
  </si>
  <si>
    <t>K.4</t>
  </si>
  <si>
    <t>3e en volgende contractjaren</t>
  </si>
  <si>
    <t xml:space="preserve">Versnipperaar </t>
  </si>
  <si>
    <t>Bosmaaier</t>
  </si>
  <si>
    <t>Motorzaag</t>
  </si>
  <si>
    <t>Bus</t>
  </si>
  <si>
    <t>Bus met aanhanger</t>
  </si>
  <si>
    <t>Tracktor met kieper</t>
  </si>
  <si>
    <t>Mobiele kraan / rupskraan</t>
  </si>
  <si>
    <t>ROK Bos en Natuurbeheer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</si>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</sst>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dd/mm/yyyy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44" fontId="0" fillId="0" borderId="3" xfId="1" applyNumberFormat="1" applyFont="1" applyFill="1" applyBorder="1" applyAlignment="1" applyProtection="1">
      <alignment horizontal="center"/>
    </xf>
    <xf numFmtId="44" fontId="0" fillId="2" borderId="3" xfId="0" applyNumberFormat="1" applyFill="1" applyBorder="1" applyAlignment="1">
      <alignment horizontal="right"/>
    </xf>
    <xf numFmtId="44" fontId="9" fillId="2" borderId="3" xfId="0" applyNumberFormat="1" applyFont="1" applyFill="1" applyBorder="1" applyAlignment="1">
      <alignment horizontal="right"/>
    </xf>
    <xf numFmtId="4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Border="1" applyAlignment="1">
      <alignment horizontal="center" vertical="center" wrapText="1"/>
    </xf>
    <xf numFmtId="44" fontId="0" fillId="0" borderId="0" xfId="0" applyNumberFormat="1"/>
    <xf numFmtId="9" fontId="0" fillId="5" borderId="3" xfId="1" applyFont="1" applyFill="1" applyBorder="1" applyAlignment="1" applyProtection="1">
      <alignment horizontal="center" vertical="center"/>
    </xf>
    <xf numFmtId="9" fontId="7" fillId="0" borderId="3" xfId="1" applyFont="1" applyFill="1" applyBorder="1" applyAlignment="1" applyProtection="1">
      <alignment horizontal="center"/>
    </xf>
    <xf numFmtId="9" fontId="0" fillId="0" borderId="3" xfId="1" applyFont="1" applyFill="1" applyBorder="1" applyAlignment="1" applyProtection="1">
      <alignment horizontal="center" vertical="center"/>
    </xf>
    <xf numFmtId="9" fontId="0" fillId="5" borderId="1" xfId="1" applyFont="1" applyFill="1" applyBorder="1" applyAlignment="1" applyProtection="1">
      <alignment horizontal="center" vertical="center"/>
    </xf>
    <xf numFmtId="9" fontId="7" fillId="5" borderId="3" xfId="1" applyFont="1" applyFill="1" applyBorder="1" applyAlignment="1" applyProtection="1">
      <alignment horizontal="center" vertical="center"/>
    </xf>
    <xf numFmtId="9" fontId="9" fillId="3" borderId="23" xfId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</xf>
    <xf numFmtId="0" fontId="0" fillId="0" borderId="0" xfId="0" applyProtection="1"/>
    <xf numFmtId="0" fontId="6" fillId="0" borderId="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3" fillId="0" borderId="3" xfId="0" applyFont="1" applyBorder="1" applyAlignment="1" applyProtection="1">
      <alignment vertical="center"/>
    </xf>
    <xf numFmtId="44" fontId="2" fillId="0" borderId="3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9" fontId="5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Fill="1" applyBorder="1" applyProtection="1"/>
    <xf numFmtId="9" fontId="0" fillId="3" borderId="3" xfId="1" applyFont="1" applyFill="1" applyBorder="1" applyAlignment="1" applyProtection="1">
      <alignment horizontal="center"/>
    </xf>
    <xf numFmtId="44" fontId="0" fillId="2" borderId="3" xfId="0" applyNumberForma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2" fillId="4" borderId="3" xfId="0" applyFont="1" applyFill="1" applyBorder="1" applyProtection="1"/>
    <xf numFmtId="9" fontId="0" fillId="4" borderId="3" xfId="1" applyFont="1" applyFill="1" applyBorder="1" applyAlignment="1" applyProtection="1">
      <alignment horizontal="center"/>
    </xf>
    <xf numFmtId="0" fontId="2" fillId="0" borderId="4" xfId="0" applyFont="1" applyBorder="1" applyProtection="1"/>
    <xf numFmtId="9" fontId="5" fillId="0" borderId="3" xfId="0" applyNumberFormat="1" applyFont="1" applyBorder="1" applyAlignment="1" applyProtection="1">
      <alignment horizontal="center"/>
    </xf>
    <xf numFmtId="0" fontId="2" fillId="2" borderId="7" xfId="0" applyFont="1" applyFill="1" applyBorder="1" applyProtection="1"/>
    <xf numFmtId="44" fontId="12" fillId="2" borderId="3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wrapText="1"/>
    </xf>
    <xf numFmtId="0" fontId="2" fillId="2" borderId="3" xfId="0" applyFont="1" applyFill="1" applyBorder="1" applyAlignment="1" applyProtection="1">
      <alignment horizontal="right"/>
    </xf>
    <xf numFmtId="44" fontId="9" fillId="2" borderId="3" xfId="0" applyNumberFormat="1" applyFont="1" applyFill="1" applyBorder="1" applyAlignment="1" applyProtection="1">
      <alignment horizontal="right"/>
    </xf>
    <xf numFmtId="0" fontId="6" fillId="0" borderId="13" xfId="0" applyFont="1" applyBorder="1" applyAlignment="1" applyProtection="1">
      <alignment horizontal="right" vertical="center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wrapText="1"/>
    </xf>
    <xf numFmtId="0" fontId="6" fillId="0" borderId="17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vertical="center"/>
    </xf>
    <xf numFmtId="0" fontId="0" fillId="0" borderId="17" xfId="0" applyBorder="1" applyProtection="1"/>
    <xf numFmtId="0" fontId="0" fillId="0" borderId="18" xfId="0" applyBorder="1" applyProtection="1"/>
    <xf numFmtId="0" fontId="3" fillId="0" borderId="0" xfId="0" applyFont="1" applyAlignment="1" applyProtection="1">
      <alignment horizontal="left"/>
    </xf>
    <xf numFmtId="0" fontId="3" fillId="0" borderId="28" xfId="0" applyFont="1" applyBorder="1" applyAlignment="1" applyProtection="1">
      <alignment vertical="center"/>
    </xf>
    <xf numFmtId="44" fontId="2" fillId="0" borderId="4" xfId="0" applyNumberFormat="1" applyFont="1" applyBorder="1" applyAlignment="1" applyProtection="1">
      <alignment horizontal="center"/>
    </xf>
    <xf numFmtId="0" fontId="13" fillId="0" borderId="3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wrapText="1"/>
    </xf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horizontal="right" vertical="top"/>
    </xf>
    <xf numFmtId="165" fontId="4" fillId="0" borderId="0" xfId="0" applyNumberFormat="1" applyFont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9" fillId="0" borderId="0" xfId="0" applyFont="1" applyFill="1" applyAlignment="1" applyProtection="1">
      <alignment horizontal="center"/>
    </xf>
    <xf numFmtId="44" fontId="9" fillId="3" borderId="3" xfId="1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right"/>
    </xf>
    <xf numFmtId="0" fontId="2" fillId="2" borderId="3" xfId="0" applyFont="1" applyFill="1" applyBorder="1" applyAlignment="1" applyProtection="1">
      <alignment horizontal="right" wrapText="1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right" wrapText="1"/>
    </xf>
    <xf numFmtId="0" fontId="2" fillId="2" borderId="8" xfId="0" applyFont="1" applyFill="1" applyBorder="1" applyAlignment="1" applyProtection="1">
      <alignment horizontal="right" wrapText="1"/>
    </xf>
    <xf numFmtId="0" fontId="2" fillId="2" borderId="7" xfId="0" applyFont="1" applyFill="1" applyBorder="1" applyAlignment="1" applyProtection="1">
      <alignment horizontal="right" wrapText="1"/>
    </xf>
    <xf numFmtId="0" fontId="0" fillId="0" borderId="6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9" fillId="2" borderId="6" xfId="0" applyFont="1" applyFill="1" applyBorder="1" applyAlignment="1" applyProtection="1">
      <alignment horizontal="center"/>
    </xf>
    <xf numFmtId="0" fontId="9" fillId="2" borderId="8" xfId="0" applyFont="1" applyFill="1" applyBorder="1" applyAlignment="1" applyProtection="1">
      <alignment horizontal="center"/>
    </xf>
    <xf numFmtId="0" fontId="9" fillId="2" borderId="7" xfId="0" applyFont="1" applyFill="1" applyBorder="1" applyAlignment="1" applyProtection="1">
      <alignment horizontal="center"/>
    </xf>
    <xf numFmtId="0" fontId="6" fillId="0" borderId="14" xfId="0" quotePrefix="1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44" fontId="12" fillId="2" borderId="3" xfId="0" applyNumberFormat="1" applyFont="1" applyFill="1" applyBorder="1" applyAlignment="1" applyProtection="1">
      <alignment horizontal="center" vertical="center"/>
    </xf>
    <xf numFmtId="44" fontId="12" fillId="2" borderId="19" xfId="0" applyNumberFormat="1" applyFont="1" applyFill="1" applyBorder="1" applyAlignment="1" applyProtection="1">
      <alignment horizontal="center" vertical="center"/>
    </xf>
    <xf numFmtId="44" fontId="12" fillId="2" borderId="23" xfId="0" applyNumberFormat="1" applyFont="1" applyFill="1" applyBorder="1" applyAlignment="1" applyProtection="1">
      <alignment horizontal="center" vertical="center"/>
    </xf>
    <xf numFmtId="44" fontId="12" fillId="2" borderId="24" xfId="0" applyNumberFormat="1" applyFont="1" applyFill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right" vertical="center" wrapText="1"/>
    </xf>
    <xf numFmtId="0" fontId="10" fillId="0" borderId="12" xfId="0" applyFont="1" applyBorder="1" applyAlignment="1" applyProtection="1">
      <alignment horizontal="right" vertical="center" wrapText="1"/>
    </xf>
    <xf numFmtId="0" fontId="10" fillId="0" borderId="5" xfId="0" applyFont="1" applyBorder="1" applyAlignment="1" applyProtection="1">
      <alignment horizontal="right" vertical="center" wrapText="1"/>
    </xf>
    <xf numFmtId="0" fontId="10" fillId="0" borderId="26" xfId="0" applyFont="1" applyBorder="1" applyAlignment="1" applyProtection="1">
      <alignment horizontal="right" vertical="center" wrapText="1"/>
    </xf>
    <xf numFmtId="0" fontId="10" fillId="3" borderId="25" xfId="0" applyFont="1" applyFill="1" applyBorder="1" applyAlignment="1" applyProtection="1">
      <alignment horizontal="left" vertical="center" wrapText="1"/>
      <protection locked="0"/>
    </xf>
    <xf numFmtId="0" fontId="10" fillId="3" borderId="11" xfId="0" applyFont="1" applyFill="1" applyBorder="1" applyAlignment="1" applyProtection="1">
      <alignment horizontal="left" vertical="center" wrapText="1"/>
      <protection locked="0"/>
    </xf>
    <xf numFmtId="0" fontId="10" fillId="3" borderId="12" xfId="0" applyFont="1" applyFill="1" applyBorder="1" applyAlignment="1" applyProtection="1">
      <alignment horizontal="left" vertical="center" wrapText="1"/>
      <protection locked="0"/>
    </xf>
    <xf numFmtId="0" fontId="10" fillId="3" borderId="5" xfId="0" applyFont="1" applyFill="1" applyBorder="1" applyAlignment="1" applyProtection="1">
      <alignment horizontal="left" vertical="center" wrapText="1"/>
      <protection locked="0"/>
    </xf>
    <xf numFmtId="0" fontId="10" fillId="3" borderId="27" xfId="0" applyFont="1" applyFill="1" applyBorder="1" applyAlignment="1" applyProtection="1">
      <alignment horizontal="left" vertical="center" wrapText="1"/>
      <protection locked="0"/>
    </xf>
    <xf numFmtId="0" fontId="10" fillId="3" borderId="26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right" vertical="center"/>
    </xf>
    <xf numFmtId="44" fontId="12" fillId="2" borderId="3" xfId="0" applyNumberFormat="1" applyFont="1" applyFill="1" applyBorder="1" applyAlignment="1" applyProtection="1">
      <alignment horizontal="center" vertical="center" wrapText="1"/>
    </xf>
    <xf numFmtId="44" fontId="12" fillId="2" borderId="31" xfId="0" applyNumberFormat="1" applyFont="1" applyFill="1" applyBorder="1" applyAlignment="1" applyProtection="1">
      <alignment horizontal="center" vertical="center" wrapText="1"/>
    </xf>
    <xf numFmtId="44" fontId="12" fillId="2" borderId="32" xfId="0" applyNumberFormat="1" applyFont="1" applyFill="1" applyBorder="1" applyAlignment="1" applyProtection="1">
      <alignment horizontal="center" vertical="center" wrapText="1"/>
    </xf>
    <xf numFmtId="0" fontId="10" fillId="3" borderId="0" xfId="0" applyFont="1" applyFill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right" vertical="center"/>
    </xf>
    <xf numFmtId="44" fontId="14" fillId="2" borderId="3" xfId="0" applyNumberFormat="1" applyFont="1" applyFill="1" applyBorder="1" applyAlignment="1" applyProtection="1">
      <alignment horizontal="center" vertical="center" wrapText="1"/>
    </xf>
    <xf numFmtId="0" fontId="10" fillId="0" borderId="25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26" xfId="0" applyFont="1" applyBorder="1" applyAlignment="1" applyProtection="1">
      <alignment horizontal="center" vertical="center" wrapText="1"/>
    </xf>
    <xf numFmtId="0" fontId="0" fillId="3" borderId="25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27" xfId="0" applyFill="1" applyBorder="1" applyAlignment="1" applyProtection="1">
      <alignment horizontal="left"/>
      <protection locked="0"/>
    </xf>
    <xf numFmtId="0" fontId="0" fillId="3" borderId="26" xfId="0" applyFill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29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7" xfId="0" applyFont="1" applyBorder="1" applyAlignment="1" applyProtection="1">
      <alignment horizontal="right" vertical="center" wrapText="1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</cellXfs>
  <cellStyles count="2">
    <cellStyle name="Procent" xfId="1" builtinId="5"/>
    <cellStyle name="Standaard" xfId="0" builtinId="0"/>
  </cellStyles>
  <dxfs count="3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678180</xdr:colOff>
      <xdr:row>87</xdr:row>
      <xdr:rowOff>19050</xdr:rowOff>
    </xdr:from>
    <xdr:to>
      <xdr:col>14</xdr:col>
      <xdr:colOff>647700</xdr:colOff>
      <xdr:row>88</xdr:row>
      <xdr:rowOff>173935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BB13A89B-B8F3-4ABC-B7AA-F1524B3EA82C}"/>
            </a:ext>
          </a:extLst>
        </xdr:cNvPr>
        <xdr:cNvSpPr/>
      </xdr:nvSpPr>
      <xdr:spPr>
        <a:xfrm>
          <a:off x="12374880" y="16983075"/>
          <a:ext cx="1131570" cy="45016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962F-0E55-496A-A071-7BC3DF66C793}">
  <sheetPr>
    <pageSetUpPr fitToPage="1"/>
  </sheetPr>
  <dimension ref="A1:O91"/>
  <sheetViews>
    <sheetView tabSelected="1" topLeftCell="A2" zoomScaleNormal="100" workbookViewId="0">
      <selection activeCell="B2" sqref="B2:C2"/>
    </sheetView>
  </sheetViews>
  <sheetFormatPr defaultColWidth="8.85546875" defaultRowHeight="12.75" x14ac:dyDescent="0.2"/>
  <cols>
    <col min="1" max="1" width="25.42578125" style="28" bestFit="1" customWidth="1"/>
    <col min="2" max="2" width="15.5703125" style="28" bestFit="1" customWidth="1"/>
    <col min="3" max="3" width="11" style="28" bestFit="1" customWidth="1"/>
    <col min="4" max="4" width="14.7109375" style="28" customWidth="1"/>
    <col min="5" max="5" width="11.42578125" style="28" bestFit="1" customWidth="1"/>
    <col min="6" max="6" width="14.7109375" style="28" customWidth="1"/>
    <col min="7" max="7" width="11.85546875" style="28" customWidth="1"/>
    <col min="8" max="8" width="14.7109375" style="28" customWidth="1"/>
    <col min="9" max="9" width="9.85546875" style="28" bestFit="1" customWidth="1"/>
    <col min="10" max="10" width="14.7109375" style="28" customWidth="1"/>
    <col min="11" max="11" width="11.42578125" style="28" bestFit="1" customWidth="1"/>
    <col min="12" max="12" width="9.140625" style="28" bestFit="1" customWidth="1"/>
    <col min="13" max="13" width="10.7109375" style="28" bestFit="1" customWidth="1"/>
    <col min="14" max="14" width="17.85546875" style="28" bestFit="1" customWidth="1"/>
    <col min="15" max="15" width="12.85546875" style="28" bestFit="1" customWidth="1"/>
    <col min="16" max="16384" width="8.85546875" style="28"/>
  </cols>
  <sheetData>
    <row r="1" spans="1:15" ht="15.75" x14ac:dyDescent="0.25">
      <c r="A1" s="27" t="s">
        <v>57</v>
      </c>
      <c r="B1" s="72" t="s">
        <v>54</v>
      </c>
      <c r="C1" s="73"/>
      <c r="D1" s="73"/>
      <c r="F1" s="74" t="s">
        <v>71</v>
      </c>
      <c r="G1" s="74"/>
      <c r="H1" s="74"/>
      <c r="I1" s="74"/>
      <c r="J1" s="74"/>
      <c r="K1" s="74"/>
      <c r="L1" s="74"/>
      <c r="M1" s="74"/>
    </row>
    <row r="2" spans="1:15" ht="15.75" x14ac:dyDescent="0.25">
      <c r="A2" s="29" t="s">
        <v>58</v>
      </c>
      <c r="B2" s="75"/>
      <c r="C2" s="75"/>
      <c r="D2" s="30"/>
    </row>
    <row r="3" spans="1:15" ht="15.75" x14ac:dyDescent="0.2">
      <c r="A3" s="68" t="str">
        <f>CONCATENATE("Percentage van de ",$A$2)</f>
        <v>Percentage van de Inschrijfsom</v>
      </c>
      <c r="B3" s="68"/>
      <c r="C3" s="24">
        <v>0.03</v>
      </c>
      <c r="D3" s="30"/>
    </row>
    <row r="4" spans="1:15" x14ac:dyDescent="0.2">
      <c r="A4" s="31" t="s">
        <v>18</v>
      </c>
      <c r="B4" s="32">
        <f>$B$2*C3</f>
        <v>0</v>
      </c>
      <c r="C4" s="76" t="s">
        <v>38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5" ht="51" x14ac:dyDescent="0.2">
      <c r="A5" s="33" t="s">
        <v>41</v>
      </c>
      <c r="B5" s="77" t="s">
        <v>0</v>
      </c>
      <c r="C5" s="34" t="s">
        <v>1</v>
      </c>
      <c r="D5" s="79" t="s">
        <v>19</v>
      </c>
      <c r="E5" s="34" t="s">
        <v>44</v>
      </c>
      <c r="F5" s="79" t="s">
        <v>19</v>
      </c>
      <c r="G5" s="34" t="s">
        <v>45</v>
      </c>
      <c r="H5" s="79" t="s">
        <v>19</v>
      </c>
      <c r="I5" s="34" t="s">
        <v>46</v>
      </c>
      <c r="J5" s="79" t="s">
        <v>19</v>
      </c>
      <c r="K5" s="34" t="s">
        <v>34</v>
      </c>
      <c r="L5" s="79" t="s">
        <v>19</v>
      </c>
      <c r="M5" s="77" t="s">
        <v>40</v>
      </c>
      <c r="N5" s="77" t="s">
        <v>20</v>
      </c>
    </row>
    <row r="6" spans="1:15" x14ac:dyDescent="0.2">
      <c r="B6" s="78"/>
      <c r="C6" s="35">
        <v>1</v>
      </c>
      <c r="D6" s="80"/>
      <c r="E6" s="35">
        <v>0.45</v>
      </c>
      <c r="F6" s="80"/>
      <c r="G6" s="35">
        <v>1</v>
      </c>
      <c r="H6" s="80"/>
      <c r="I6" s="35">
        <v>0.25</v>
      </c>
      <c r="J6" s="80"/>
      <c r="K6" s="35">
        <v>0</v>
      </c>
      <c r="L6" s="80"/>
      <c r="M6" s="78"/>
      <c r="N6" s="78"/>
    </row>
    <row r="7" spans="1:15" x14ac:dyDescent="0.2">
      <c r="A7" s="36" t="s">
        <v>64</v>
      </c>
      <c r="B7" s="18">
        <v>0.2</v>
      </c>
      <c r="C7" s="3">
        <v>0</v>
      </c>
      <c r="D7" s="13">
        <f t="shared" ref="D7:D16" si="0">$B$4*$C$6*$B7*$C7</f>
        <v>0</v>
      </c>
      <c r="E7" s="3">
        <v>0</v>
      </c>
      <c r="F7" s="13">
        <f t="shared" ref="F7:F16" si="1">$B$4*$E$6*$B7*$E7</f>
        <v>0</v>
      </c>
      <c r="G7" s="3">
        <v>0</v>
      </c>
      <c r="H7" s="13">
        <f>$B$4*$G$6*$B7*$G7</f>
        <v>0</v>
      </c>
      <c r="I7" s="3">
        <v>0</v>
      </c>
      <c r="J7" s="13">
        <f>$B$4*$I$6*$B7*$I7</f>
        <v>0</v>
      </c>
      <c r="K7" s="3">
        <v>0</v>
      </c>
      <c r="L7" s="13">
        <f>$B$4*$K$6*$B7*$K7</f>
        <v>0</v>
      </c>
      <c r="M7" s="18">
        <f>(C7*$C$6)+(E7*$E$6)+(G7*$G$6)+(I7*$I$6)+(K7*$K$6)</f>
        <v>0</v>
      </c>
      <c r="N7" s="38" t="str">
        <f t="shared" ref="N7:N9" si="2">IF(O7="geen 100%","geen 100%",SUM(D7+F7+H7+J7+L7))</f>
        <v>geen 100%</v>
      </c>
      <c r="O7" s="39" t="str">
        <f>IF(B7=0%,"n.v.t.",IF(SUM(C7+E7+G7+I7+K7)&lt;&gt;100%,"geen 100%","100% ingevuld"))</f>
        <v>geen 100%</v>
      </c>
    </row>
    <row r="8" spans="1:15" x14ac:dyDescent="0.2">
      <c r="A8" s="36" t="s">
        <v>65</v>
      </c>
      <c r="B8" s="18">
        <v>0.2</v>
      </c>
      <c r="C8" s="3">
        <v>0</v>
      </c>
      <c r="D8" s="13">
        <f t="shared" si="0"/>
        <v>0</v>
      </c>
      <c r="E8" s="3">
        <v>0</v>
      </c>
      <c r="F8" s="13">
        <f t="shared" si="1"/>
        <v>0</v>
      </c>
      <c r="G8" s="3">
        <v>0</v>
      </c>
      <c r="H8" s="13">
        <f t="shared" ref="H8:H16" si="3">$B$4*$G$6*$B8*$G8</f>
        <v>0</v>
      </c>
      <c r="I8" s="3">
        <v>0</v>
      </c>
      <c r="J8" s="13">
        <f t="shared" ref="J8:J16" si="4">$B$4*$I$6*$B8*$I8</f>
        <v>0</v>
      </c>
      <c r="K8" s="3">
        <v>0</v>
      </c>
      <c r="L8" s="13">
        <f t="shared" ref="L8:L16" si="5">$B$4*$K$6*$B8*$K8</f>
        <v>0</v>
      </c>
      <c r="M8" s="18">
        <f t="shared" ref="M8:M16" si="6">(C8*$C$6)+(E8*$E$6)+(G8*$G$6)+(I8*$I$6)+(K8*$K$6)</f>
        <v>0</v>
      </c>
      <c r="N8" s="38" t="str">
        <f t="shared" si="2"/>
        <v>geen 100%</v>
      </c>
      <c r="O8" s="39" t="str">
        <f>IF(B8=0%,"n.v.t.",IF(SUM(C8+E8+G8+I8+K8)&lt;&gt;100%,"geen 100%","100% ingevuld"))</f>
        <v>geen 100%</v>
      </c>
    </row>
    <row r="9" spans="1:15" x14ac:dyDescent="0.2">
      <c r="A9" s="36" t="s">
        <v>66</v>
      </c>
      <c r="B9" s="18">
        <v>0.2</v>
      </c>
      <c r="C9" s="3">
        <v>0</v>
      </c>
      <c r="D9" s="13">
        <f t="shared" si="0"/>
        <v>0</v>
      </c>
      <c r="E9" s="3">
        <v>0</v>
      </c>
      <c r="F9" s="13">
        <f t="shared" si="1"/>
        <v>0</v>
      </c>
      <c r="G9" s="3">
        <v>0</v>
      </c>
      <c r="H9" s="13">
        <f t="shared" si="3"/>
        <v>0</v>
      </c>
      <c r="I9" s="3">
        <v>0</v>
      </c>
      <c r="J9" s="13">
        <f t="shared" si="4"/>
        <v>0</v>
      </c>
      <c r="K9" s="3">
        <v>0</v>
      </c>
      <c r="L9" s="13">
        <f t="shared" si="5"/>
        <v>0</v>
      </c>
      <c r="M9" s="18">
        <f t="shared" si="6"/>
        <v>0</v>
      </c>
      <c r="N9" s="38" t="str">
        <f t="shared" si="2"/>
        <v>geen 100%</v>
      </c>
      <c r="O9" s="39" t="str">
        <f t="shared" ref="O9:O16" si="7">IF(B9=0%,"n.v.t.",IF(SUM(C9+E9+G9+I9+K9)&lt;&gt;100%,"geen 100%","100% ingevuld"))</f>
        <v>geen 100%</v>
      </c>
    </row>
    <row r="10" spans="1:15" x14ac:dyDescent="0.2">
      <c r="A10" s="36" t="s">
        <v>67</v>
      </c>
      <c r="B10" s="18">
        <v>0.1</v>
      </c>
      <c r="C10" s="3">
        <v>0</v>
      </c>
      <c r="D10" s="13">
        <f t="shared" si="0"/>
        <v>0</v>
      </c>
      <c r="E10" s="3">
        <v>0</v>
      </c>
      <c r="F10" s="13">
        <f t="shared" si="1"/>
        <v>0</v>
      </c>
      <c r="G10" s="3">
        <v>0</v>
      </c>
      <c r="H10" s="13">
        <f t="shared" si="3"/>
        <v>0</v>
      </c>
      <c r="I10" s="3">
        <v>0</v>
      </c>
      <c r="J10" s="13">
        <f t="shared" si="4"/>
        <v>0</v>
      </c>
      <c r="K10" s="3">
        <v>0</v>
      </c>
      <c r="L10" s="13">
        <f t="shared" si="5"/>
        <v>0</v>
      </c>
      <c r="M10" s="18">
        <f t="shared" si="6"/>
        <v>0</v>
      </c>
      <c r="N10" s="38" t="str">
        <f>IF(O10="geen 100%","geen 100%",SUM(D10+F10+H10+J10+L10))</f>
        <v>geen 100%</v>
      </c>
      <c r="O10" s="39" t="str">
        <f t="shared" si="7"/>
        <v>geen 100%</v>
      </c>
    </row>
    <row r="11" spans="1:15" x14ac:dyDescent="0.2">
      <c r="A11" s="36" t="s">
        <v>68</v>
      </c>
      <c r="B11" s="18">
        <v>0.1</v>
      </c>
      <c r="C11" s="3">
        <v>0</v>
      </c>
      <c r="D11" s="13">
        <f t="shared" si="0"/>
        <v>0</v>
      </c>
      <c r="E11" s="3">
        <v>0</v>
      </c>
      <c r="F11" s="13">
        <f t="shared" si="1"/>
        <v>0</v>
      </c>
      <c r="G11" s="3">
        <v>0</v>
      </c>
      <c r="H11" s="13">
        <f t="shared" si="3"/>
        <v>0</v>
      </c>
      <c r="I11" s="3">
        <v>0</v>
      </c>
      <c r="J11" s="13">
        <f t="shared" si="4"/>
        <v>0</v>
      </c>
      <c r="K11" s="3">
        <v>0</v>
      </c>
      <c r="L11" s="13">
        <f t="shared" si="5"/>
        <v>0</v>
      </c>
      <c r="M11" s="18">
        <f t="shared" si="6"/>
        <v>0</v>
      </c>
      <c r="N11" s="38" t="str">
        <f t="shared" ref="N11:N16" si="8">IF(O11="geen 100%","geen 100%",SUM(D11+F11+H11+J11+L11))</f>
        <v>geen 100%</v>
      </c>
      <c r="O11" s="39" t="str">
        <f t="shared" si="7"/>
        <v>geen 100%</v>
      </c>
    </row>
    <row r="12" spans="1:15" x14ac:dyDescent="0.2">
      <c r="A12" s="36" t="s">
        <v>69</v>
      </c>
      <c r="B12" s="18">
        <v>0.1</v>
      </c>
      <c r="C12" s="3">
        <v>0</v>
      </c>
      <c r="D12" s="13">
        <f t="shared" si="0"/>
        <v>0</v>
      </c>
      <c r="E12" s="3">
        <v>0</v>
      </c>
      <c r="F12" s="13">
        <f t="shared" si="1"/>
        <v>0</v>
      </c>
      <c r="G12" s="3">
        <v>0</v>
      </c>
      <c r="H12" s="13">
        <f t="shared" si="3"/>
        <v>0</v>
      </c>
      <c r="I12" s="3">
        <v>0</v>
      </c>
      <c r="J12" s="13">
        <f t="shared" si="4"/>
        <v>0</v>
      </c>
      <c r="K12" s="3">
        <v>0</v>
      </c>
      <c r="L12" s="13">
        <f t="shared" si="5"/>
        <v>0</v>
      </c>
      <c r="M12" s="18">
        <f t="shared" si="6"/>
        <v>0</v>
      </c>
      <c r="N12" s="38" t="str">
        <f t="shared" si="8"/>
        <v>geen 100%</v>
      </c>
      <c r="O12" s="39" t="str">
        <f t="shared" si="7"/>
        <v>geen 100%</v>
      </c>
    </row>
    <row r="13" spans="1:15" x14ac:dyDescent="0.2">
      <c r="A13" s="36" t="s">
        <v>70</v>
      </c>
      <c r="B13" s="18">
        <v>0.1</v>
      </c>
      <c r="C13" s="3">
        <v>0</v>
      </c>
      <c r="D13" s="13">
        <f t="shared" si="0"/>
        <v>0</v>
      </c>
      <c r="E13" s="3">
        <v>0</v>
      </c>
      <c r="F13" s="13">
        <f t="shared" si="1"/>
        <v>0</v>
      </c>
      <c r="G13" s="3">
        <v>0</v>
      </c>
      <c r="H13" s="13">
        <f t="shared" si="3"/>
        <v>0</v>
      </c>
      <c r="I13" s="3">
        <v>0</v>
      </c>
      <c r="J13" s="13">
        <f t="shared" si="4"/>
        <v>0</v>
      </c>
      <c r="K13" s="3">
        <v>0</v>
      </c>
      <c r="L13" s="13">
        <f t="shared" si="5"/>
        <v>0</v>
      </c>
      <c r="M13" s="18">
        <f t="shared" si="6"/>
        <v>0</v>
      </c>
      <c r="N13" s="38" t="str">
        <f t="shared" si="8"/>
        <v>geen 100%</v>
      </c>
      <c r="O13" s="39" t="str">
        <f t="shared" si="7"/>
        <v>geen 100%</v>
      </c>
    </row>
    <row r="14" spans="1:15" hidden="1" x14ac:dyDescent="0.2">
      <c r="A14" s="40" t="s">
        <v>35</v>
      </c>
      <c r="B14" s="41">
        <v>0</v>
      </c>
      <c r="C14" s="37">
        <v>0</v>
      </c>
      <c r="D14" s="13">
        <f t="shared" si="0"/>
        <v>0</v>
      </c>
      <c r="E14" s="37">
        <v>0</v>
      </c>
      <c r="F14" s="13">
        <f t="shared" si="1"/>
        <v>0</v>
      </c>
      <c r="G14" s="37">
        <v>0</v>
      </c>
      <c r="H14" s="13">
        <f t="shared" si="3"/>
        <v>0</v>
      </c>
      <c r="I14" s="37">
        <v>0</v>
      </c>
      <c r="J14" s="13">
        <f t="shared" si="4"/>
        <v>0</v>
      </c>
      <c r="K14" s="37">
        <v>0</v>
      </c>
      <c r="L14" s="13">
        <f t="shared" si="5"/>
        <v>0</v>
      </c>
      <c r="M14" s="18">
        <f t="shared" si="6"/>
        <v>0</v>
      </c>
      <c r="N14" s="38">
        <f t="shared" si="8"/>
        <v>0</v>
      </c>
      <c r="O14" s="39" t="str">
        <f t="shared" si="7"/>
        <v>n.v.t.</v>
      </c>
    </row>
    <row r="15" spans="1:15" hidden="1" x14ac:dyDescent="0.2">
      <c r="A15" s="40" t="s">
        <v>36</v>
      </c>
      <c r="B15" s="41">
        <v>0</v>
      </c>
      <c r="C15" s="37">
        <v>0</v>
      </c>
      <c r="D15" s="13">
        <f t="shared" si="0"/>
        <v>0</v>
      </c>
      <c r="E15" s="37">
        <v>0</v>
      </c>
      <c r="F15" s="13">
        <f t="shared" si="1"/>
        <v>0</v>
      </c>
      <c r="G15" s="37">
        <v>0</v>
      </c>
      <c r="H15" s="13">
        <f t="shared" si="3"/>
        <v>0</v>
      </c>
      <c r="I15" s="37">
        <v>0</v>
      </c>
      <c r="J15" s="13">
        <f t="shared" si="4"/>
        <v>0</v>
      </c>
      <c r="K15" s="37">
        <v>0</v>
      </c>
      <c r="L15" s="13">
        <f t="shared" si="5"/>
        <v>0</v>
      </c>
      <c r="M15" s="18">
        <f t="shared" si="6"/>
        <v>0</v>
      </c>
      <c r="N15" s="38">
        <f t="shared" si="8"/>
        <v>0</v>
      </c>
      <c r="O15" s="39" t="str">
        <f t="shared" si="7"/>
        <v>n.v.t.</v>
      </c>
    </row>
    <row r="16" spans="1:15" hidden="1" x14ac:dyDescent="0.2">
      <c r="A16" s="40" t="s">
        <v>37</v>
      </c>
      <c r="B16" s="41">
        <v>0</v>
      </c>
      <c r="C16" s="37">
        <v>0</v>
      </c>
      <c r="D16" s="13">
        <f t="shared" si="0"/>
        <v>0</v>
      </c>
      <c r="E16" s="37">
        <v>0</v>
      </c>
      <c r="F16" s="13">
        <f t="shared" si="1"/>
        <v>0</v>
      </c>
      <c r="G16" s="37">
        <v>0</v>
      </c>
      <c r="H16" s="13">
        <f t="shared" si="3"/>
        <v>0</v>
      </c>
      <c r="I16" s="37">
        <v>0</v>
      </c>
      <c r="J16" s="13">
        <f t="shared" si="4"/>
        <v>0</v>
      </c>
      <c r="K16" s="37">
        <v>0</v>
      </c>
      <c r="L16" s="13">
        <f t="shared" si="5"/>
        <v>0</v>
      </c>
      <c r="M16" s="18">
        <f t="shared" si="6"/>
        <v>0</v>
      </c>
      <c r="N16" s="38">
        <f t="shared" si="8"/>
        <v>0</v>
      </c>
      <c r="O16" s="39" t="str">
        <f t="shared" si="7"/>
        <v>n.v.t.</v>
      </c>
    </row>
    <row r="17" spans="1:15" ht="15" x14ac:dyDescent="0.25">
      <c r="A17" s="42" t="s">
        <v>9</v>
      </c>
      <c r="B17" s="43">
        <f>SUM(B7:B16)</f>
        <v>1</v>
      </c>
      <c r="F17" s="81" t="str">
        <f xml:space="preserve"> CONCATENATE("Totaal fictieve korting ",$B$1," ",A5)</f>
        <v>Totaal fictieve korting 'Inzet duurzaam materieel' 1e contractjaar</v>
      </c>
      <c r="G17" s="81"/>
      <c r="H17" s="81"/>
      <c r="I17" s="81"/>
      <c r="J17" s="81"/>
      <c r="K17" s="81"/>
      <c r="L17" s="81"/>
      <c r="M17" s="44"/>
      <c r="N17" s="45" t="str">
        <f>IF($B$2=0,CONCATENATE($A$2," invullen"),IF(B17=0,0,IF(O17="geen 100%","geen 100%",SUM(N7:N16))))</f>
        <v>Inschrijfsom invullen</v>
      </c>
      <c r="O17" s="39" t="str">
        <f>IF(OR(SUM(B7:B16)=0,O7="geen 100%",O8="geen 100%",O9="geen 100%",O10="geen 100%",O11="geen 100%",O12="geen 100%",O13="geen 100%",O14="geen 100%",O15="geen 100%",O16="geen 100%"),"geen 100%","100% ingevuld")</f>
        <v>geen 100%</v>
      </c>
    </row>
    <row r="18" spans="1:15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5" x14ac:dyDescent="0.2">
      <c r="A19" s="68" t="str">
        <f>CONCATENATE("Percentage van de ",$A$2)</f>
        <v>Percentage van de Inschrijfsom</v>
      </c>
      <c r="B19" s="68"/>
      <c r="C19" s="21">
        <v>0.05</v>
      </c>
      <c r="D19" s="46"/>
      <c r="E19" s="46"/>
      <c r="F19" s="46"/>
      <c r="G19" s="46"/>
      <c r="H19" s="46"/>
      <c r="I19" s="46"/>
      <c r="J19" s="46"/>
    </row>
    <row r="20" spans="1:15" x14ac:dyDescent="0.2">
      <c r="A20" s="31" t="s">
        <v>18</v>
      </c>
      <c r="B20" s="32">
        <f>$B$2*C19</f>
        <v>0</v>
      </c>
      <c r="C20" s="69" t="s">
        <v>38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</row>
    <row r="21" spans="1:15" ht="51" x14ac:dyDescent="0.2">
      <c r="A21" s="47" t="s">
        <v>42</v>
      </c>
      <c r="B21" s="77" t="s">
        <v>0</v>
      </c>
      <c r="C21" s="48" t="str">
        <f>$C$5</f>
        <v>Electrisch / H2</v>
      </c>
      <c r="D21" s="79" t="s">
        <v>19</v>
      </c>
      <c r="E21" s="48" t="str">
        <f>$E$5</f>
        <v>(Plug in) Hybride* met benzine</v>
      </c>
      <c r="F21" s="79" t="s">
        <v>19</v>
      </c>
      <c r="G21" s="48" t="str">
        <f>$G$5</f>
        <v>HVO100  / Bio-CNG</v>
      </c>
      <c r="H21" s="79" t="s">
        <v>19</v>
      </c>
      <c r="I21" s="48" t="str">
        <f>$I$5</f>
        <v>&gt;30HVO&lt;100 / BTL</v>
      </c>
      <c r="J21" s="79" t="s">
        <v>19</v>
      </c>
      <c r="K21" s="48" t="str">
        <f>$K$5</f>
        <v>Conventio-neel / overig</v>
      </c>
      <c r="L21" s="79" t="s">
        <v>19</v>
      </c>
      <c r="M21" s="77" t="str">
        <f>$M$5</f>
        <v>Totaal
duurzaam-
heidsper-
centage</v>
      </c>
      <c r="N21" s="77" t="s">
        <v>20</v>
      </c>
    </row>
    <row r="22" spans="1:15" x14ac:dyDescent="0.2">
      <c r="B22" s="78"/>
      <c r="C22" s="35">
        <f>$C$6</f>
        <v>1</v>
      </c>
      <c r="D22" s="80"/>
      <c r="E22" s="35">
        <f>$E$6</f>
        <v>0.45</v>
      </c>
      <c r="F22" s="80"/>
      <c r="G22" s="35">
        <f>$G$6</f>
        <v>1</v>
      </c>
      <c r="H22" s="80"/>
      <c r="I22" s="35">
        <f>$I$6</f>
        <v>0.25</v>
      </c>
      <c r="J22" s="80"/>
      <c r="K22" s="35">
        <f>$K$6</f>
        <v>0</v>
      </c>
      <c r="L22" s="80"/>
      <c r="M22" s="78"/>
      <c r="N22" s="78"/>
    </row>
    <row r="23" spans="1:15" x14ac:dyDescent="0.2">
      <c r="A23" s="49" t="str">
        <f>$A$7</f>
        <v xml:space="preserve">Versnipperaar </v>
      </c>
      <c r="B23" s="18">
        <v>0.2</v>
      </c>
      <c r="C23" s="3">
        <v>0</v>
      </c>
      <c r="D23" s="13">
        <f t="shared" ref="D23:D32" si="9">$B$20*$C$6*$B23*$C23</f>
        <v>0</v>
      </c>
      <c r="E23" s="3">
        <v>0</v>
      </c>
      <c r="F23" s="13">
        <f t="shared" ref="F23:F32" si="10">$B$20*$E$6*$B23*$E23</f>
        <v>0</v>
      </c>
      <c r="G23" s="3">
        <v>0</v>
      </c>
      <c r="H23" s="13">
        <f>$B$20*$G$6*$B23*$G23</f>
        <v>0</v>
      </c>
      <c r="I23" s="3">
        <v>0</v>
      </c>
      <c r="J23" s="13">
        <f>$B$20*$I$6*$B23*$I23</f>
        <v>0</v>
      </c>
      <c r="K23" s="3">
        <v>0</v>
      </c>
      <c r="L23" s="13">
        <f>$B$20*$K$6*$B23*$K23</f>
        <v>0</v>
      </c>
      <c r="M23" s="23">
        <f>IF($C$19=0,M7,(C23*$C$6)+(E23*$E$6)+(G23*$G$6)+(I23*$I$6)+(K23*$K$6))</f>
        <v>0</v>
      </c>
      <c r="N23" s="38" t="str">
        <f t="shared" ref="N23:N25" si="11">IF(O23="geen 100%","geen 100%",SUM(D23+F23+H23+J23+L23))</f>
        <v>geen 100%</v>
      </c>
      <c r="O23" s="39" t="str">
        <f>IF(B23=0%,"n.v.t.",IF(SUM(C23+E23+G23+I23+K23)&lt;&gt;100%,"geen 100%","100% ingevuld"))</f>
        <v>geen 100%</v>
      </c>
    </row>
    <row r="24" spans="1:15" x14ac:dyDescent="0.2">
      <c r="A24" s="50" t="str">
        <f>$A$8</f>
        <v>Bosmaaier</v>
      </c>
      <c r="B24" s="18">
        <v>0.2</v>
      </c>
      <c r="C24" s="3">
        <v>0</v>
      </c>
      <c r="D24" s="13">
        <f t="shared" si="9"/>
        <v>0</v>
      </c>
      <c r="E24" s="3">
        <v>0</v>
      </c>
      <c r="F24" s="13">
        <f t="shared" si="10"/>
        <v>0</v>
      </c>
      <c r="G24" s="3">
        <v>0</v>
      </c>
      <c r="H24" s="13">
        <f t="shared" ref="H24:H32" si="12">$B$20*$G$6*$B24*$G24</f>
        <v>0</v>
      </c>
      <c r="I24" s="3">
        <v>0</v>
      </c>
      <c r="J24" s="13">
        <f t="shared" ref="J24:J32" si="13">$B$20*$I$6*$B24*$I24</f>
        <v>0</v>
      </c>
      <c r="K24" s="3">
        <v>0</v>
      </c>
      <c r="L24" s="13">
        <f t="shared" ref="L24:L32" si="14">$B$20*$K$6*$B24*$K24</f>
        <v>0</v>
      </c>
      <c r="M24" s="23">
        <f t="shared" ref="M24:M32" si="15">IF($C$19=0,M8,(C24*$C$6)+(E24*$E$6)+(G24*$G$6)+(I24*$I$6)+(K24*$K$6))</f>
        <v>0</v>
      </c>
      <c r="N24" s="38" t="str">
        <f t="shared" si="11"/>
        <v>geen 100%</v>
      </c>
      <c r="O24" s="39" t="str">
        <f>IF(B24=0%,"n.v.t.",IF(SUM(C24+E24+G24+I24+K24)&lt;&gt;100%,"geen 100%","100% ingevuld"))</f>
        <v>geen 100%</v>
      </c>
    </row>
    <row r="25" spans="1:15" x14ac:dyDescent="0.2">
      <c r="A25" s="49" t="str">
        <f>$A$9</f>
        <v>Motorzaag</v>
      </c>
      <c r="B25" s="18">
        <v>0.2</v>
      </c>
      <c r="C25" s="3">
        <v>0</v>
      </c>
      <c r="D25" s="13">
        <f t="shared" si="9"/>
        <v>0</v>
      </c>
      <c r="E25" s="3">
        <v>0</v>
      </c>
      <c r="F25" s="13">
        <f t="shared" si="10"/>
        <v>0</v>
      </c>
      <c r="G25" s="3">
        <v>0</v>
      </c>
      <c r="H25" s="13">
        <f t="shared" si="12"/>
        <v>0</v>
      </c>
      <c r="I25" s="3">
        <v>0</v>
      </c>
      <c r="J25" s="13">
        <f t="shared" si="13"/>
        <v>0</v>
      </c>
      <c r="K25" s="3">
        <v>0</v>
      </c>
      <c r="L25" s="13">
        <f t="shared" si="14"/>
        <v>0</v>
      </c>
      <c r="M25" s="23">
        <f t="shared" si="15"/>
        <v>0</v>
      </c>
      <c r="N25" s="38" t="str">
        <f t="shared" si="11"/>
        <v>geen 100%</v>
      </c>
      <c r="O25" s="39" t="str">
        <f t="shared" ref="O25:O32" si="16">IF(B25=0%,"n.v.t.",IF(SUM(C25+E25+G25+I25+K25)&lt;&gt;100%,"geen 100%","100% ingevuld"))</f>
        <v>geen 100%</v>
      </c>
    </row>
    <row r="26" spans="1:15" x14ac:dyDescent="0.2">
      <c r="A26" s="49" t="str">
        <f>$A$10</f>
        <v>Bus</v>
      </c>
      <c r="B26" s="18">
        <v>0.1</v>
      </c>
      <c r="C26" s="3">
        <v>0</v>
      </c>
      <c r="D26" s="13">
        <f t="shared" si="9"/>
        <v>0</v>
      </c>
      <c r="E26" s="3">
        <v>0</v>
      </c>
      <c r="F26" s="13">
        <f t="shared" si="10"/>
        <v>0</v>
      </c>
      <c r="G26" s="3">
        <v>0</v>
      </c>
      <c r="H26" s="13">
        <f t="shared" si="12"/>
        <v>0</v>
      </c>
      <c r="I26" s="3">
        <v>0</v>
      </c>
      <c r="J26" s="13">
        <f t="shared" si="13"/>
        <v>0</v>
      </c>
      <c r="K26" s="3">
        <v>0</v>
      </c>
      <c r="L26" s="13">
        <f t="shared" si="14"/>
        <v>0</v>
      </c>
      <c r="M26" s="23">
        <f t="shared" si="15"/>
        <v>0</v>
      </c>
      <c r="N26" s="38" t="str">
        <f>IF(O26="geen 100%","geen 100%",SUM(D26+F26+H26+J26+L26))</f>
        <v>geen 100%</v>
      </c>
      <c r="O26" s="39" t="str">
        <f t="shared" si="16"/>
        <v>geen 100%</v>
      </c>
    </row>
    <row r="27" spans="1:15" x14ac:dyDescent="0.2">
      <c r="A27" s="49" t="str">
        <f>$A$11</f>
        <v>Bus met aanhanger</v>
      </c>
      <c r="B27" s="18">
        <v>0.1</v>
      </c>
      <c r="C27" s="3">
        <v>0</v>
      </c>
      <c r="D27" s="13">
        <f t="shared" si="9"/>
        <v>0</v>
      </c>
      <c r="E27" s="3">
        <v>0</v>
      </c>
      <c r="F27" s="13">
        <f t="shared" si="10"/>
        <v>0</v>
      </c>
      <c r="G27" s="3">
        <v>0</v>
      </c>
      <c r="H27" s="13">
        <f t="shared" si="12"/>
        <v>0</v>
      </c>
      <c r="I27" s="3">
        <v>0</v>
      </c>
      <c r="J27" s="13">
        <f t="shared" si="13"/>
        <v>0</v>
      </c>
      <c r="K27" s="3">
        <v>0</v>
      </c>
      <c r="L27" s="13">
        <f t="shared" si="14"/>
        <v>0</v>
      </c>
      <c r="M27" s="23">
        <f t="shared" si="15"/>
        <v>0</v>
      </c>
      <c r="N27" s="38" t="str">
        <f t="shared" ref="N27:N32" si="17">IF(O27="geen 100%","geen 100%",SUM(D27+F27+H27+J27+L27))</f>
        <v>geen 100%</v>
      </c>
      <c r="O27" s="39" t="str">
        <f t="shared" si="16"/>
        <v>geen 100%</v>
      </c>
    </row>
    <row r="28" spans="1:15" x14ac:dyDescent="0.2">
      <c r="A28" s="49" t="str">
        <f>$A$12</f>
        <v>Tracktor met kieper</v>
      </c>
      <c r="B28" s="18">
        <v>0.1</v>
      </c>
      <c r="C28" s="3">
        <v>0</v>
      </c>
      <c r="D28" s="13">
        <f t="shared" si="9"/>
        <v>0</v>
      </c>
      <c r="E28" s="3">
        <v>0</v>
      </c>
      <c r="F28" s="13">
        <f t="shared" si="10"/>
        <v>0</v>
      </c>
      <c r="G28" s="3">
        <v>0</v>
      </c>
      <c r="H28" s="13">
        <f t="shared" si="12"/>
        <v>0</v>
      </c>
      <c r="I28" s="3">
        <v>0</v>
      </c>
      <c r="J28" s="13">
        <f t="shared" si="13"/>
        <v>0</v>
      </c>
      <c r="K28" s="3">
        <v>0</v>
      </c>
      <c r="L28" s="13">
        <f t="shared" si="14"/>
        <v>0</v>
      </c>
      <c r="M28" s="23">
        <f t="shared" si="15"/>
        <v>0</v>
      </c>
      <c r="N28" s="38" t="str">
        <f t="shared" si="17"/>
        <v>geen 100%</v>
      </c>
      <c r="O28" s="39" t="str">
        <f t="shared" si="16"/>
        <v>geen 100%</v>
      </c>
    </row>
    <row r="29" spans="1:15" x14ac:dyDescent="0.2">
      <c r="A29" s="49" t="str">
        <f>$A$13</f>
        <v>Mobiele kraan / rupskraan</v>
      </c>
      <c r="B29" s="18">
        <v>0.1</v>
      </c>
      <c r="C29" s="3">
        <v>0</v>
      </c>
      <c r="D29" s="13">
        <f t="shared" si="9"/>
        <v>0</v>
      </c>
      <c r="E29" s="3">
        <v>0</v>
      </c>
      <c r="F29" s="13">
        <f t="shared" si="10"/>
        <v>0</v>
      </c>
      <c r="G29" s="3">
        <v>0</v>
      </c>
      <c r="H29" s="13">
        <f t="shared" si="12"/>
        <v>0</v>
      </c>
      <c r="I29" s="3">
        <v>0</v>
      </c>
      <c r="J29" s="13">
        <f t="shared" si="13"/>
        <v>0</v>
      </c>
      <c r="K29" s="3">
        <v>0</v>
      </c>
      <c r="L29" s="13">
        <f t="shared" si="14"/>
        <v>0</v>
      </c>
      <c r="M29" s="23">
        <f t="shared" si="15"/>
        <v>0</v>
      </c>
      <c r="N29" s="38" t="str">
        <f t="shared" si="17"/>
        <v>geen 100%</v>
      </c>
      <c r="O29" s="39" t="str">
        <f t="shared" si="16"/>
        <v>geen 100%</v>
      </c>
    </row>
    <row r="30" spans="1:15" hidden="1" x14ac:dyDescent="0.2">
      <c r="A30" s="49" t="str">
        <f>$A$14</f>
        <v>Machine 8</v>
      </c>
      <c r="B30" s="41">
        <v>0</v>
      </c>
      <c r="C30" s="37">
        <v>0</v>
      </c>
      <c r="D30" s="13">
        <f t="shared" si="9"/>
        <v>0</v>
      </c>
      <c r="E30" s="37">
        <v>0</v>
      </c>
      <c r="F30" s="13">
        <f t="shared" si="10"/>
        <v>0</v>
      </c>
      <c r="G30" s="37">
        <v>0</v>
      </c>
      <c r="H30" s="13">
        <f t="shared" si="12"/>
        <v>0</v>
      </c>
      <c r="I30" s="37">
        <v>0</v>
      </c>
      <c r="J30" s="13">
        <f t="shared" si="13"/>
        <v>0</v>
      </c>
      <c r="K30" s="37">
        <v>0</v>
      </c>
      <c r="L30" s="13">
        <f t="shared" si="14"/>
        <v>0</v>
      </c>
      <c r="M30" s="23">
        <f t="shared" si="15"/>
        <v>0</v>
      </c>
      <c r="N30" s="38">
        <f t="shared" si="17"/>
        <v>0</v>
      </c>
      <c r="O30" s="39" t="str">
        <f t="shared" si="16"/>
        <v>n.v.t.</v>
      </c>
    </row>
    <row r="31" spans="1:15" hidden="1" x14ac:dyDescent="0.2">
      <c r="A31" s="49" t="str">
        <f>$A$15</f>
        <v>Machine 9</v>
      </c>
      <c r="B31" s="41">
        <v>0</v>
      </c>
      <c r="C31" s="37">
        <v>0</v>
      </c>
      <c r="D31" s="13">
        <f t="shared" si="9"/>
        <v>0</v>
      </c>
      <c r="E31" s="37">
        <v>0</v>
      </c>
      <c r="F31" s="13">
        <f t="shared" si="10"/>
        <v>0</v>
      </c>
      <c r="G31" s="37">
        <v>0</v>
      </c>
      <c r="H31" s="13">
        <f t="shared" si="12"/>
        <v>0</v>
      </c>
      <c r="I31" s="37">
        <v>0</v>
      </c>
      <c r="J31" s="13">
        <f t="shared" si="13"/>
        <v>0</v>
      </c>
      <c r="K31" s="37">
        <v>0</v>
      </c>
      <c r="L31" s="13">
        <f t="shared" si="14"/>
        <v>0</v>
      </c>
      <c r="M31" s="23">
        <f t="shared" si="15"/>
        <v>0</v>
      </c>
      <c r="N31" s="38">
        <f t="shared" si="17"/>
        <v>0</v>
      </c>
      <c r="O31" s="39" t="str">
        <f t="shared" si="16"/>
        <v>n.v.t.</v>
      </c>
    </row>
    <row r="32" spans="1:15" hidden="1" x14ac:dyDescent="0.2">
      <c r="A32" s="49" t="str">
        <f>$A$16</f>
        <v>Machine 10</v>
      </c>
      <c r="B32" s="41">
        <v>0</v>
      </c>
      <c r="C32" s="37">
        <v>0</v>
      </c>
      <c r="D32" s="13">
        <f t="shared" si="9"/>
        <v>0</v>
      </c>
      <c r="E32" s="37">
        <v>0</v>
      </c>
      <c r="F32" s="13">
        <f t="shared" si="10"/>
        <v>0</v>
      </c>
      <c r="G32" s="37">
        <v>0</v>
      </c>
      <c r="H32" s="13">
        <f t="shared" si="12"/>
        <v>0</v>
      </c>
      <c r="I32" s="37">
        <v>0</v>
      </c>
      <c r="J32" s="13">
        <f t="shared" si="13"/>
        <v>0</v>
      </c>
      <c r="K32" s="37">
        <v>0</v>
      </c>
      <c r="L32" s="13">
        <f t="shared" si="14"/>
        <v>0</v>
      </c>
      <c r="M32" s="23">
        <f t="shared" si="15"/>
        <v>0</v>
      </c>
      <c r="N32" s="38">
        <f t="shared" si="17"/>
        <v>0</v>
      </c>
      <c r="O32" s="39" t="str">
        <f t="shared" si="16"/>
        <v>n.v.t.</v>
      </c>
    </row>
    <row r="33" spans="1:15" ht="15" x14ac:dyDescent="0.25">
      <c r="A33" s="42" t="s">
        <v>9</v>
      </c>
      <c r="B33" s="43">
        <f>SUM(B23:B32)</f>
        <v>1</v>
      </c>
      <c r="F33" s="82" t="str">
        <f xml:space="preserve"> CONCATENATE("Totaal fictieve korting ",$B$1," ",A21)</f>
        <v>Totaal fictieve korting 'Inzet duurzaam materieel' 2e contractjaar</v>
      </c>
      <c r="G33" s="82"/>
      <c r="H33" s="82"/>
      <c r="I33" s="82"/>
      <c r="J33" s="82"/>
      <c r="K33" s="82"/>
      <c r="L33" s="82"/>
      <c r="M33" s="51"/>
      <c r="N33" s="45" t="str">
        <f>IF($B$2=0,CONCATENATE($A$2," invullen"),IF(B33=0,0,IF(O33="geen 100%","geen 100%",SUM(N23:N32))))</f>
        <v>Inschrijfsom invullen</v>
      </c>
      <c r="O33" s="39" t="str">
        <f>IF(OR(SUM(B23:B32)=0,O23="geen 100%",O24="geen 100%",O25="geen 100%",O26="geen 100%",O27="geen 100%",O28="geen 100%",O29="geen 100%",O30="geen 100%",O31="geen 100%",O32="geen 100%"),"geen 100%","100% ingevuld")</f>
        <v>geen 100%</v>
      </c>
    </row>
    <row r="34" spans="1:15" hidden="1" x14ac:dyDescent="0.2"/>
    <row r="35" spans="1:15" hidden="1" x14ac:dyDescent="0.2">
      <c r="A35" s="83" t="str">
        <f>CONCATENATE("Percentage van de ",$A$2)</f>
        <v>Percentage van de Inschrijfsom</v>
      </c>
      <c r="B35" s="84"/>
      <c r="C35" s="21">
        <v>0</v>
      </c>
      <c r="D35" s="46"/>
      <c r="E35" s="46"/>
      <c r="F35" s="46"/>
      <c r="G35" s="46"/>
      <c r="H35" s="46"/>
      <c r="I35" s="46"/>
      <c r="J35" s="46"/>
    </row>
    <row r="36" spans="1:15" hidden="1" x14ac:dyDescent="0.2">
      <c r="A36" s="31" t="s">
        <v>18</v>
      </c>
      <c r="B36" s="32">
        <f>$B$2*C35</f>
        <v>0</v>
      </c>
      <c r="C36" s="69" t="s">
        <v>38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1"/>
    </row>
    <row r="37" spans="1:15" ht="51" hidden="1" x14ac:dyDescent="0.2">
      <c r="A37" s="47" t="s">
        <v>43</v>
      </c>
      <c r="B37" s="77" t="s">
        <v>0</v>
      </c>
      <c r="C37" s="48" t="str">
        <f>$C$5</f>
        <v>Electrisch / H2</v>
      </c>
      <c r="D37" s="79" t="s">
        <v>19</v>
      </c>
      <c r="E37" s="48" t="str">
        <f>$E$5</f>
        <v>(Plug in) Hybride* met benzine</v>
      </c>
      <c r="F37" s="79" t="s">
        <v>19</v>
      </c>
      <c r="G37" s="48" t="str">
        <f>$G$5</f>
        <v>HVO100  / Bio-CNG</v>
      </c>
      <c r="H37" s="79" t="s">
        <v>19</v>
      </c>
      <c r="I37" s="48" t="str">
        <f>$I$5</f>
        <v>&gt;30HVO&lt;100 / BTL</v>
      </c>
      <c r="J37" s="79" t="s">
        <v>19</v>
      </c>
      <c r="K37" s="48" t="str">
        <f>$K$5</f>
        <v>Conventio-neel / overig</v>
      </c>
      <c r="L37" s="79" t="s">
        <v>19</v>
      </c>
      <c r="M37" s="77" t="str">
        <f>$M$5</f>
        <v>Totaal
duurzaam-
heidsper-
centage</v>
      </c>
      <c r="N37" s="77" t="s">
        <v>20</v>
      </c>
    </row>
    <row r="38" spans="1:15" hidden="1" x14ac:dyDescent="0.2">
      <c r="B38" s="78"/>
      <c r="C38" s="35">
        <f>$C$6</f>
        <v>1</v>
      </c>
      <c r="D38" s="80"/>
      <c r="E38" s="35">
        <f>$E$6</f>
        <v>0.45</v>
      </c>
      <c r="F38" s="80"/>
      <c r="G38" s="35">
        <f>$G$6</f>
        <v>1</v>
      </c>
      <c r="H38" s="80"/>
      <c r="I38" s="35">
        <f>$I$6</f>
        <v>0.25</v>
      </c>
      <c r="J38" s="80"/>
      <c r="K38" s="35">
        <f>$K$6</f>
        <v>0</v>
      </c>
      <c r="L38" s="80"/>
      <c r="M38" s="78"/>
      <c r="N38" s="78"/>
    </row>
    <row r="39" spans="1:15" hidden="1" x14ac:dyDescent="0.2">
      <c r="A39" s="49" t="str">
        <f>$A$7</f>
        <v xml:space="preserve">Versnipperaar </v>
      </c>
      <c r="B39" s="41">
        <v>0</v>
      </c>
      <c r="C39" s="37">
        <v>0</v>
      </c>
      <c r="D39" s="13">
        <f>$B$36*$C$6*$B39*$C39</f>
        <v>0</v>
      </c>
      <c r="E39" s="37">
        <v>0</v>
      </c>
      <c r="F39" s="13">
        <f>$B$36*$E$6*$B39*$E39</f>
        <v>0</v>
      </c>
      <c r="G39" s="37">
        <v>0</v>
      </c>
      <c r="H39" s="13">
        <f>$B$36*$G$6*$B39*$G39</f>
        <v>0</v>
      </c>
      <c r="I39" s="37">
        <v>0</v>
      </c>
      <c r="J39" s="13">
        <f>$B$36*$I$6*$B39*$I39</f>
        <v>0</v>
      </c>
      <c r="K39" s="37">
        <v>0</v>
      </c>
      <c r="L39" s="13">
        <f>$B$36*$K$6*$B39*$K39</f>
        <v>0</v>
      </c>
      <c r="M39" s="23">
        <f>IF($C$35=0,M23,(C39*$C$6)+(E39*$E$6)+(G39*$G$6)+(I39*$I$6)+(K39*$K$6))</f>
        <v>0</v>
      </c>
      <c r="N39" s="38">
        <f t="shared" ref="N39:N41" si="18">IF(O39="geen 100%","geen 100%",SUM(D39+F39+H39+J39+L39))</f>
        <v>0</v>
      </c>
      <c r="O39" s="39" t="str">
        <f>IF(B39=0%,"n.v.t.",IF(SUM(C39+E39+G39+I39+K39)&lt;&gt;100%,"geen 100%","100% ingevuld"))</f>
        <v>n.v.t.</v>
      </c>
    </row>
    <row r="40" spans="1:15" hidden="1" x14ac:dyDescent="0.2">
      <c r="A40" s="50" t="str">
        <f>$A$8</f>
        <v>Bosmaaier</v>
      </c>
      <c r="B40" s="41">
        <v>0</v>
      </c>
      <c r="C40" s="37">
        <v>0</v>
      </c>
      <c r="D40" s="13">
        <f t="shared" ref="D40:D48" si="19">$B$36*$C$6*$B40*$C40</f>
        <v>0</v>
      </c>
      <c r="E40" s="37">
        <v>0</v>
      </c>
      <c r="F40" s="13">
        <f t="shared" ref="F40:F48" si="20">$B$36*$E$6*$B40*$E40</f>
        <v>0</v>
      </c>
      <c r="G40" s="37">
        <v>0</v>
      </c>
      <c r="H40" s="13">
        <f t="shared" ref="H40:H48" si="21">$B$36*$G$6*$B40*$G40</f>
        <v>0</v>
      </c>
      <c r="I40" s="37">
        <v>0</v>
      </c>
      <c r="J40" s="13">
        <f t="shared" ref="J40:J48" si="22">$B$36*$I$6*$B40*$I40</f>
        <v>0</v>
      </c>
      <c r="K40" s="37">
        <v>0</v>
      </c>
      <c r="L40" s="13">
        <f t="shared" ref="L40:L48" si="23">$B$36*$K$6*$B40*$K40</f>
        <v>0</v>
      </c>
      <c r="M40" s="23">
        <f t="shared" ref="M40:M48" si="24">IF($C$35=0,M24,(C40*$C$6)+(E40*$E$6)+(G40*$G$6)+(I40*$I$6)+(K40*$K$6))</f>
        <v>0</v>
      </c>
      <c r="N40" s="38">
        <f t="shared" si="18"/>
        <v>0</v>
      </c>
      <c r="O40" s="39" t="str">
        <f>IF(B40=0%,"n.v.t.",IF(SUM(C40+E40+G40+I40+K40)&lt;&gt;100%,"geen 100%","100% ingevuld"))</f>
        <v>n.v.t.</v>
      </c>
    </row>
    <row r="41" spans="1:15" hidden="1" x14ac:dyDescent="0.2">
      <c r="A41" s="49" t="str">
        <f>$A$9</f>
        <v>Motorzaag</v>
      </c>
      <c r="B41" s="41">
        <v>0</v>
      </c>
      <c r="C41" s="37">
        <v>0</v>
      </c>
      <c r="D41" s="13">
        <f t="shared" si="19"/>
        <v>0</v>
      </c>
      <c r="E41" s="37">
        <v>0</v>
      </c>
      <c r="F41" s="13">
        <f t="shared" si="20"/>
        <v>0</v>
      </c>
      <c r="G41" s="37">
        <v>0</v>
      </c>
      <c r="H41" s="13">
        <f t="shared" si="21"/>
        <v>0</v>
      </c>
      <c r="I41" s="37">
        <v>0</v>
      </c>
      <c r="J41" s="13">
        <f t="shared" si="22"/>
        <v>0</v>
      </c>
      <c r="K41" s="37">
        <v>0</v>
      </c>
      <c r="L41" s="13">
        <f t="shared" si="23"/>
        <v>0</v>
      </c>
      <c r="M41" s="23">
        <f t="shared" si="24"/>
        <v>0</v>
      </c>
      <c r="N41" s="38">
        <f t="shared" si="18"/>
        <v>0</v>
      </c>
      <c r="O41" s="39" t="str">
        <f t="shared" ref="O41:O48" si="25">IF(B41=0%,"n.v.t.",IF(SUM(C41+E41+G41+I41+K41)&lt;&gt;100%,"geen 100%","100% ingevuld"))</f>
        <v>n.v.t.</v>
      </c>
    </row>
    <row r="42" spans="1:15" hidden="1" x14ac:dyDescent="0.2">
      <c r="A42" s="49" t="str">
        <f>$A$10</f>
        <v>Bus</v>
      </c>
      <c r="B42" s="41">
        <v>0</v>
      </c>
      <c r="C42" s="37">
        <v>0</v>
      </c>
      <c r="D42" s="13">
        <f t="shared" si="19"/>
        <v>0</v>
      </c>
      <c r="E42" s="37">
        <v>0</v>
      </c>
      <c r="F42" s="13">
        <f t="shared" si="20"/>
        <v>0</v>
      </c>
      <c r="G42" s="37">
        <v>0</v>
      </c>
      <c r="H42" s="13">
        <f t="shared" si="21"/>
        <v>0</v>
      </c>
      <c r="I42" s="37">
        <v>0</v>
      </c>
      <c r="J42" s="13">
        <f t="shared" si="22"/>
        <v>0</v>
      </c>
      <c r="K42" s="37">
        <v>0</v>
      </c>
      <c r="L42" s="13">
        <f t="shared" si="23"/>
        <v>0</v>
      </c>
      <c r="M42" s="23">
        <f t="shared" si="24"/>
        <v>0</v>
      </c>
      <c r="N42" s="38">
        <f>IF(O42="geen 100%","geen 100%",SUM(D42+F42+H42+J42+L42))</f>
        <v>0</v>
      </c>
      <c r="O42" s="39" t="str">
        <f t="shared" si="25"/>
        <v>n.v.t.</v>
      </c>
    </row>
    <row r="43" spans="1:15" hidden="1" x14ac:dyDescent="0.2">
      <c r="A43" s="49" t="str">
        <f>$A$11</f>
        <v>Bus met aanhanger</v>
      </c>
      <c r="B43" s="41">
        <v>0</v>
      </c>
      <c r="C43" s="37">
        <v>0</v>
      </c>
      <c r="D43" s="13">
        <f t="shared" si="19"/>
        <v>0</v>
      </c>
      <c r="E43" s="37">
        <v>0</v>
      </c>
      <c r="F43" s="13">
        <f t="shared" si="20"/>
        <v>0</v>
      </c>
      <c r="G43" s="37">
        <v>0</v>
      </c>
      <c r="H43" s="13">
        <f t="shared" si="21"/>
        <v>0</v>
      </c>
      <c r="I43" s="37">
        <v>0</v>
      </c>
      <c r="J43" s="13">
        <f t="shared" si="22"/>
        <v>0</v>
      </c>
      <c r="K43" s="37">
        <v>0</v>
      </c>
      <c r="L43" s="13">
        <f t="shared" si="23"/>
        <v>0</v>
      </c>
      <c r="M43" s="23">
        <f t="shared" si="24"/>
        <v>0</v>
      </c>
      <c r="N43" s="38">
        <f t="shared" ref="N43:N48" si="26">IF(O43="geen 100%","geen 100%",SUM(D43+F43+H43+J43+L43))</f>
        <v>0</v>
      </c>
      <c r="O43" s="39" t="str">
        <f t="shared" si="25"/>
        <v>n.v.t.</v>
      </c>
    </row>
    <row r="44" spans="1:15" hidden="1" x14ac:dyDescent="0.2">
      <c r="A44" s="49" t="str">
        <f>$A$12</f>
        <v>Tracktor met kieper</v>
      </c>
      <c r="B44" s="41">
        <v>0</v>
      </c>
      <c r="C44" s="37">
        <v>0</v>
      </c>
      <c r="D44" s="13">
        <f t="shared" si="19"/>
        <v>0</v>
      </c>
      <c r="E44" s="37">
        <v>0</v>
      </c>
      <c r="F44" s="13">
        <f t="shared" si="20"/>
        <v>0</v>
      </c>
      <c r="G44" s="37">
        <v>0</v>
      </c>
      <c r="H44" s="13">
        <f t="shared" si="21"/>
        <v>0</v>
      </c>
      <c r="I44" s="37">
        <v>0</v>
      </c>
      <c r="J44" s="13">
        <f t="shared" si="22"/>
        <v>0</v>
      </c>
      <c r="K44" s="37">
        <v>0</v>
      </c>
      <c r="L44" s="13">
        <f t="shared" si="23"/>
        <v>0</v>
      </c>
      <c r="M44" s="23">
        <f t="shared" si="24"/>
        <v>0</v>
      </c>
      <c r="N44" s="38">
        <f t="shared" si="26"/>
        <v>0</v>
      </c>
      <c r="O44" s="39" t="str">
        <f t="shared" si="25"/>
        <v>n.v.t.</v>
      </c>
    </row>
    <row r="45" spans="1:15" hidden="1" x14ac:dyDescent="0.2">
      <c r="A45" s="49" t="str">
        <f>$A$13</f>
        <v>Mobiele kraan / rupskraan</v>
      </c>
      <c r="B45" s="41">
        <v>0</v>
      </c>
      <c r="C45" s="37">
        <v>0</v>
      </c>
      <c r="D45" s="13">
        <f t="shared" si="19"/>
        <v>0</v>
      </c>
      <c r="E45" s="37">
        <v>0</v>
      </c>
      <c r="F45" s="13">
        <f t="shared" si="20"/>
        <v>0</v>
      </c>
      <c r="G45" s="37">
        <v>0</v>
      </c>
      <c r="H45" s="13">
        <f t="shared" si="21"/>
        <v>0</v>
      </c>
      <c r="I45" s="37">
        <v>0</v>
      </c>
      <c r="J45" s="13">
        <f t="shared" si="22"/>
        <v>0</v>
      </c>
      <c r="K45" s="37">
        <v>0</v>
      </c>
      <c r="L45" s="13">
        <f t="shared" si="23"/>
        <v>0</v>
      </c>
      <c r="M45" s="23">
        <f t="shared" si="24"/>
        <v>0</v>
      </c>
      <c r="N45" s="38">
        <f t="shared" si="26"/>
        <v>0</v>
      </c>
      <c r="O45" s="39" t="str">
        <f t="shared" si="25"/>
        <v>n.v.t.</v>
      </c>
    </row>
    <row r="46" spans="1:15" hidden="1" x14ac:dyDescent="0.2">
      <c r="A46" s="49" t="str">
        <f>$A$14</f>
        <v>Machine 8</v>
      </c>
      <c r="B46" s="41">
        <v>0</v>
      </c>
      <c r="C46" s="37">
        <v>0</v>
      </c>
      <c r="D46" s="13">
        <f t="shared" si="19"/>
        <v>0</v>
      </c>
      <c r="E46" s="37">
        <v>0</v>
      </c>
      <c r="F46" s="13">
        <f t="shared" si="20"/>
        <v>0</v>
      </c>
      <c r="G46" s="37">
        <v>0</v>
      </c>
      <c r="H46" s="13">
        <f t="shared" si="21"/>
        <v>0</v>
      </c>
      <c r="I46" s="37">
        <v>0</v>
      </c>
      <c r="J46" s="13">
        <f t="shared" si="22"/>
        <v>0</v>
      </c>
      <c r="K46" s="37">
        <v>0</v>
      </c>
      <c r="L46" s="13">
        <f t="shared" si="23"/>
        <v>0</v>
      </c>
      <c r="M46" s="23">
        <f t="shared" si="24"/>
        <v>0</v>
      </c>
      <c r="N46" s="38">
        <f t="shared" si="26"/>
        <v>0</v>
      </c>
      <c r="O46" s="39" t="str">
        <f t="shared" si="25"/>
        <v>n.v.t.</v>
      </c>
    </row>
    <row r="47" spans="1:15" hidden="1" x14ac:dyDescent="0.2">
      <c r="A47" s="49" t="str">
        <f>$A$15</f>
        <v>Machine 9</v>
      </c>
      <c r="B47" s="41">
        <v>0</v>
      </c>
      <c r="C47" s="37">
        <v>0</v>
      </c>
      <c r="D47" s="13">
        <f t="shared" si="19"/>
        <v>0</v>
      </c>
      <c r="E47" s="37">
        <v>0</v>
      </c>
      <c r="F47" s="13">
        <f t="shared" si="20"/>
        <v>0</v>
      </c>
      <c r="G47" s="37">
        <v>0</v>
      </c>
      <c r="H47" s="13">
        <f t="shared" si="21"/>
        <v>0</v>
      </c>
      <c r="I47" s="37">
        <v>0</v>
      </c>
      <c r="J47" s="13">
        <f t="shared" si="22"/>
        <v>0</v>
      </c>
      <c r="K47" s="37">
        <v>0</v>
      </c>
      <c r="L47" s="13">
        <f t="shared" si="23"/>
        <v>0</v>
      </c>
      <c r="M47" s="23">
        <f t="shared" si="24"/>
        <v>0</v>
      </c>
      <c r="N47" s="38">
        <f t="shared" si="26"/>
        <v>0</v>
      </c>
      <c r="O47" s="39" t="str">
        <f t="shared" si="25"/>
        <v>n.v.t.</v>
      </c>
    </row>
    <row r="48" spans="1:15" hidden="1" x14ac:dyDescent="0.2">
      <c r="A48" s="49" t="str">
        <f>$A$16</f>
        <v>Machine 10</v>
      </c>
      <c r="B48" s="41">
        <v>0</v>
      </c>
      <c r="C48" s="37">
        <v>0</v>
      </c>
      <c r="D48" s="13">
        <f t="shared" si="19"/>
        <v>0</v>
      </c>
      <c r="E48" s="37">
        <v>0</v>
      </c>
      <c r="F48" s="13">
        <f t="shared" si="20"/>
        <v>0</v>
      </c>
      <c r="G48" s="37">
        <v>0</v>
      </c>
      <c r="H48" s="13">
        <f t="shared" si="21"/>
        <v>0</v>
      </c>
      <c r="I48" s="37">
        <v>0</v>
      </c>
      <c r="J48" s="13">
        <f t="shared" si="22"/>
        <v>0</v>
      </c>
      <c r="K48" s="37">
        <v>0</v>
      </c>
      <c r="L48" s="13">
        <f t="shared" si="23"/>
        <v>0</v>
      </c>
      <c r="M48" s="23">
        <f t="shared" si="24"/>
        <v>0</v>
      </c>
      <c r="N48" s="38">
        <f t="shared" si="26"/>
        <v>0</v>
      </c>
      <c r="O48" s="39" t="str">
        <f t="shared" si="25"/>
        <v>n.v.t.</v>
      </c>
    </row>
    <row r="49" spans="1:15" ht="15" hidden="1" x14ac:dyDescent="0.25">
      <c r="A49" s="42" t="s">
        <v>9</v>
      </c>
      <c r="B49" s="43">
        <f>SUM(B39:B48)</f>
        <v>0</v>
      </c>
      <c r="F49" s="85" t="str">
        <f xml:space="preserve"> CONCATENATE("Totaal fictieve korting ",$B$1," ",A37)</f>
        <v>Totaal fictieve korting 'Inzet duurzaam materieel' 3e contractjaar</v>
      </c>
      <c r="G49" s="86"/>
      <c r="H49" s="86"/>
      <c r="I49" s="86"/>
      <c r="J49" s="86"/>
      <c r="K49" s="86"/>
      <c r="L49" s="87"/>
      <c r="M49" s="51"/>
      <c r="N49" s="45" t="str">
        <f>IF($B$2=0,CONCATENATE($A$2," invullen"),IF(B49=0,0,IF(O49="geen 100%","geen 100%",SUM(N39:N48))))</f>
        <v>Inschrijfsom invullen</v>
      </c>
      <c r="O49" s="39" t="str">
        <f>IF(OR(SUM(B39:B48)=0,O39="geen 100%",O40="geen 100%",O41="geen 100%",O42="geen 100%",O43="geen 100%",O44="geen 100%",O45="geen 100%",O46="geen 100%",O47="geen 100%",O48="geen 100%"),"geen 100%","100% ingevuld")</f>
        <v>geen 100%</v>
      </c>
    </row>
    <row r="51" spans="1:15" x14ac:dyDescent="0.2">
      <c r="A51" s="83" t="str">
        <f>CONCATENATE("Percentage van de ",$A$2)</f>
        <v>Percentage van de Inschrijfsom</v>
      </c>
      <c r="B51" s="84"/>
      <c r="C51" s="21">
        <v>0.02</v>
      </c>
      <c r="D51" s="46"/>
      <c r="E51" s="46"/>
      <c r="F51" s="46"/>
      <c r="G51" s="46"/>
      <c r="H51" s="46"/>
      <c r="I51" s="46"/>
      <c r="J51" s="46"/>
    </row>
    <row r="52" spans="1:15" x14ac:dyDescent="0.2">
      <c r="A52" s="31" t="s">
        <v>18</v>
      </c>
      <c r="B52" s="32">
        <f>$B$2*C51</f>
        <v>0</v>
      </c>
      <c r="C52" s="69" t="s">
        <v>38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1"/>
    </row>
    <row r="53" spans="1:15" ht="51" x14ac:dyDescent="0.2">
      <c r="A53" s="47" t="s">
        <v>63</v>
      </c>
      <c r="B53" s="77" t="s">
        <v>0</v>
      </c>
      <c r="C53" s="48" t="str">
        <f>$C$5</f>
        <v>Electrisch / H2</v>
      </c>
      <c r="D53" s="79" t="s">
        <v>19</v>
      </c>
      <c r="E53" s="48" t="str">
        <f>$E$5</f>
        <v>(Plug in) Hybride* met benzine</v>
      </c>
      <c r="F53" s="79" t="s">
        <v>19</v>
      </c>
      <c r="G53" s="48" t="str">
        <f>$G$5</f>
        <v>HVO100  / Bio-CNG</v>
      </c>
      <c r="H53" s="79" t="s">
        <v>19</v>
      </c>
      <c r="I53" s="48" t="str">
        <f>$I$5</f>
        <v>&gt;30HVO&lt;100 / BTL</v>
      </c>
      <c r="J53" s="79" t="s">
        <v>19</v>
      </c>
      <c r="K53" s="48" t="str">
        <f>$K$5</f>
        <v>Conventio-neel / overig</v>
      </c>
      <c r="L53" s="79" t="s">
        <v>19</v>
      </c>
      <c r="M53" s="77" t="str">
        <f>$M$5</f>
        <v>Totaal
duurzaam-
heidsper-
centage</v>
      </c>
      <c r="N53" s="77" t="s">
        <v>20</v>
      </c>
    </row>
    <row r="54" spans="1:15" x14ac:dyDescent="0.2">
      <c r="B54" s="78"/>
      <c r="C54" s="35">
        <f>$C$6</f>
        <v>1</v>
      </c>
      <c r="D54" s="80"/>
      <c r="E54" s="35">
        <f>$E$6</f>
        <v>0.45</v>
      </c>
      <c r="F54" s="80"/>
      <c r="G54" s="35">
        <f>$G$6</f>
        <v>1</v>
      </c>
      <c r="H54" s="80"/>
      <c r="I54" s="35">
        <f>$I$6</f>
        <v>0.25</v>
      </c>
      <c r="J54" s="80"/>
      <c r="K54" s="35">
        <f>$K$6</f>
        <v>0</v>
      </c>
      <c r="L54" s="80"/>
      <c r="M54" s="78"/>
      <c r="N54" s="78"/>
    </row>
    <row r="55" spans="1:15" x14ac:dyDescent="0.2">
      <c r="A55" s="49" t="str">
        <f>$A$7</f>
        <v xml:space="preserve">Versnipperaar </v>
      </c>
      <c r="B55" s="18">
        <v>0.2</v>
      </c>
      <c r="C55" s="3">
        <v>0</v>
      </c>
      <c r="D55" s="13">
        <f>$B$52*$C$6*$B55*$C55</f>
        <v>0</v>
      </c>
      <c r="E55" s="3">
        <v>0</v>
      </c>
      <c r="F55" s="13">
        <f>$B$52*$E$6*$B55*$E55</f>
        <v>0</v>
      </c>
      <c r="G55" s="3">
        <v>0</v>
      </c>
      <c r="H55" s="13">
        <f>$B$52*$G$6*$B55*$G55</f>
        <v>0</v>
      </c>
      <c r="I55" s="3">
        <v>0</v>
      </c>
      <c r="J55" s="13">
        <f>$B$52*$I$6*$B55*$I55</f>
        <v>0</v>
      </c>
      <c r="K55" s="3">
        <v>0</v>
      </c>
      <c r="L55" s="13">
        <f>$B$52*$K$6*$B55*$K55</f>
        <v>0</v>
      </c>
      <c r="M55" s="23">
        <f>IF($C$51=0,M39,(C55*$C$6)+(E55*$E$6)+(G55*$G$6)+(I55*$I$6)+(K55*$K$6))</f>
        <v>0</v>
      </c>
      <c r="N55" s="38" t="str">
        <f t="shared" ref="N55:N57" si="27">IF(O55="geen 100%","geen 100%",SUM(D55+F55+H55+J55+L55))</f>
        <v>geen 100%</v>
      </c>
      <c r="O55" s="39" t="str">
        <f>IF(B55=0%,"n.v.t.",IF(SUM(C55+E55+G55+I55+K55)&lt;&gt;100%,"geen 100%","100% ingevuld"))</f>
        <v>geen 100%</v>
      </c>
    </row>
    <row r="56" spans="1:15" x14ac:dyDescent="0.2">
      <c r="A56" s="50" t="str">
        <f>$A$8</f>
        <v>Bosmaaier</v>
      </c>
      <c r="B56" s="18">
        <v>0.2</v>
      </c>
      <c r="C56" s="3">
        <v>0</v>
      </c>
      <c r="D56" s="13">
        <f t="shared" ref="D56:D64" si="28">$B$52*$C$6*$B56*$C56</f>
        <v>0</v>
      </c>
      <c r="E56" s="3">
        <v>0</v>
      </c>
      <c r="F56" s="13">
        <f t="shared" ref="F56:F64" si="29">$B$52*$E$6*$B56*$E56</f>
        <v>0</v>
      </c>
      <c r="G56" s="3">
        <v>0</v>
      </c>
      <c r="H56" s="13">
        <f t="shared" ref="H56:H64" si="30">$B$52*$G$6*$B56*$G56</f>
        <v>0</v>
      </c>
      <c r="I56" s="3">
        <v>0</v>
      </c>
      <c r="J56" s="13">
        <f t="shared" ref="J56:J64" si="31">$B$52*$I$6*$B56*$I56</f>
        <v>0</v>
      </c>
      <c r="K56" s="3">
        <v>0</v>
      </c>
      <c r="L56" s="13">
        <f t="shared" ref="L56:L64" si="32">$B$52*$K$6*$B56*$K56</f>
        <v>0</v>
      </c>
      <c r="M56" s="23">
        <f t="shared" ref="M56:M64" si="33">IF($C$51=0,M40,(C56*$C$6)+(E56*$E$6)+(G56*$G$6)+(I56*$I$6)+(K56*$K$6))</f>
        <v>0</v>
      </c>
      <c r="N56" s="38" t="str">
        <f t="shared" si="27"/>
        <v>geen 100%</v>
      </c>
      <c r="O56" s="39" t="str">
        <f>IF(B56=0%,"n.v.t.",IF(SUM(C56+E56+G56+I56+K56)&lt;&gt;100%,"geen 100%","100% ingevuld"))</f>
        <v>geen 100%</v>
      </c>
    </row>
    <row r="57" spans="1:15" x14ac:dyDescent="0.2">
      <c r="A57" s="49" t="str">
        <f>$A$9</f>
        <v>Motorzaag</v>
      </c>
      <c r="B57" s="18">
        <v>0.2</v>
      </c>
      <c r="C57" s="3">
        <v>0</v>
      </c>
      <c r="D57" s="13">
        <f t="shared" si="28"/>
        <v>0</v>
      </c>
      <c r="E57" s="3">
        <v>0</v>
      </c>
      <c r="F57" s="13">
        <f t="shared" si="29"/>
        <v>0</v>
      </c>
      <c r="G57" s="3">
        <v>0</v>
      </c>
      <c r="H57" s="13">
        <f t="shared" si="30"/>
        <v>0</v>
      </c>
      <c r="I57" s="3">
        <v>0</v>
      </c>
      <c r="J57" s="13">
        <f t="shared" si="31"/>
        <v>0</v>
      </c>
      <c r="K57" s="3">
        <v>0</v>
      </c>
      <c r="L57" s="13">
        <f t="shared" si="32"/>
        <v>0</v>
      </c>
      <c r="M57" s="23">
        <f t="shared" si="33"/>
        <v>0</v>
      </c>
      <c r="N57" s="38" t="str">
        <f t="shared" si="27"/>
        <v>geen 100%</v>
      </c>
      <c r="O57" s="39" t="str">
        <f t="shared" ref="O57:O64" si="34">IF(B57=0%,"n.v.t.",IF(SUM(C57+E57+G57+I57+K57)&lt;&gt;100%,"geen 100%","100% ingevuld"))</f>
        <v>geen 100%</v>
      </c>
    </row>
    <row r="58" spans="1:15" x14ac:dyDescent="0.2">
      <c r="A58" s="49" t="str">
        <f>$A$10</f>
        <v>Bus</v>
      </c>
      <c r="B58" s="18">
        <v>0.1</v>
      </c>
      <c r="C58" s="3">
        <v>0</v>
      </c>
      <c r="D58" s="13">
        <f t="shared" si="28"/>
        <v>0</v>
      </c>
      <c r="E58" s="3">
        <v>0</v>
      </c>
      <c r="F58" s="13">
        <f t="shared" si="29"/>
        <v>0</v>
      </c>
      <c r="G58" s="3">
        <v>0</v>
      </c>
      <c r="H58" s="13">
        <f t="shared" si="30"/>
        <v>0</v>
      </c>
      <c r="I58" s="3">
        <v>0</v>
      </c>
      <c r="J58" s="13">
        <f t="shared" si="31"/>
        <v>0</v>
      </c>
      <c r="K58" s="3">
        <v>0</v>
      </c>
      <c r="L58" s="13">
        <f t="shared" si="32"/>
        <v>0</v>
      </c>
      <c r="M58" s="23">
        <f t="shared" si="33"/>
        <v>0</v>
      </c>
      <c r="N58" s="38" t="str">
        <f>IF(O58="geen 100%","geen 100%",SUM(D58+F58+H58+J58+L58))</f>
        <v>geen 100%</v>
      </c>
      <c r="O58" s="39" t="str">
        <f t="shared" si="34"/>
        <v>geen 100%</v>
      </c>
    </row>
    <row r="59" spans="1:15" x14ac:dyDescent="0.2">
      <c r="A59" s="49" t="str">
        <f>$A$11</f>
        <v>Bus met aanhanger</v>
      </c>
      <c r="B59" s="18">
        <v>0.1</v>
      </c>
      <c r="C59" s="3">
        <v>0</v>
      </c>
      <c r="D59" s="13">
        <f t="shared" si="28"/>
        <v>0</v>
      </c>
      <c r="E59" s="3">
        <v>0</v>
      </c>
      <c r="F59" s="13">
        <f t="shared" si="29"/>
        <v>0</v>
      </c>
      <c r="G59" s="3">
        <v>0</v>
      </c>
      <c r="H59" s="13">
        <f t="shared" si="30"/>
        <v>0</v>
      </c>
      <c r="I59" s="3">
        <v>0</v>
      </c>
      <c r="J59" s="13">
        <f t="shared" si="31"/>
        <v>0</v>
      </c>
      <c r="K59" s="3">
        <v>0</v>
      </c>
      <c r="L59" s="13">
        <f t="shared" si="32"/>
        <v>0</v>
      </c>
      <c r="M59" s="23">
        <f t="shared" si="33"/>
        <v>0</v>
      </c>
      <c r="N59" s="38" t="str">
        <f t="shared" ref="N59:N64" si="35">IF(O59="geen 100%","geen 100%",SUM(D59+F59+H59+J59+L59))</f>
        <v>geen 100%</v>
      </c>
      <c r="O59" s="39" t="str">
        <f t="shared" si="34"/>
        <v>geen 100%</v>
      </c>
    </row>
    <row r="60" spans="1:15" x14ac:dyDescent="0.2">
      <c r="A60" s="49" t="str">
        <f>$A$12</f>
        <v>Tracktor met kieper</v>
      </c>
      <c r="B60" s="18">
        <v>0.1</v>
      </c>
      <c r="C60" s="3">
        <v>0</v>
      </c>
      <c r="D60" s="13">
        <f t="shared" si="28"/>
        <v>0</v>
      </c>
      <c r="E60" s="3">
        <v>0</v>
      </c>
      <c r="F60" s="13">
        <f t="shared" si="29"/>
        <v>0</v>
      </c>
      <c r="G60" s="3">
        <v>0</v>
      </c>
      <c r="H60" s="13">
        <f t="shared" si="30"/>
        <v>0</v>
      </c>
      <c r="I60" s="3">
        <v>0</v>
      </c>
      <c r="J60" s="13">
        <f t="shared" si="31"/>
        <v>0</v>
      </c>
      <c r="K60" s="3">
        <v>0</v>
      </c>
      <c r="L60" s="13">
        <f t="shared" si="32"/>
        <v>0</v>
      </c>
      <c r="M60" s="23">
        <f t="shared" si="33"/>
        <v>0</v>
      </c>
      <c r="N60" s="38" t="str">
        <f t="shared" si="35"/>
        <v>geen 100%</v>
      </c>
      <c r="O60" s="39" t="str">
        <f t="shared" si="34"/>
        <v>geen 100%</v>
      </c>
    </row>
    <row r="61" spans="1:15" x14ac:dyDescent="0.2">
      <c r="A61" s="49" t="str">
        <f>$A$13</f>
        <v>Mobiele kraan / rupskraan</v>
      </c>
      <c r="B61" s="18">
        <v>0.1</v>
      </c>
      <c r="C61" s="3">
        <v>0</v>
      </c>
      <c r="D61" s="13">
        <f t="shared" si="28"/>
        <v>0</v>
      </c>
      <c r="E61" s="3">
        <v>0</v>
      </c>
      <c r="F61" s="13">
        <f t="shared" si="29"/>
        <v>0</v>
      </c>
      <c r="G61" s="3">
        <v>0</v>
      </c>
      <c r="H61" s="13">
        <f t="shared" si="30"/>
        <v>0</v>
      </c>
      <c r="I61" s="3">
        <v>0</v>
      </c>
      <c r="J61" s="13">
        <f t="shared" si="31"/>
        <v>0</v>
      </c>
      <c r="K61" s="3">
        <v>0</v>
      </c>
      <c r="L61" s="13">
        <f t="shared" si="32"/>
        <v>0</v>
      </c>
      <c r="M61" s="23">
        <f t="shared" si="33"/>
        <v>0</v>
      </c>
      <c r="N61" s="38" t="str">
        <f t="shared" si="35"/>
        <v>geen 100%</v>
      </c>
      <c r="O61" s="39" t="str">
        <f t="shared" si="34"/>
        <v>geen 100%</v>
      </c>
    </row>
    <row r="62" spans="1:15" hidden="1" x14ac:dyDescent="0.2">
      <c r="A62" s="49" t="str">
        <f>$A$14</f>
        <v>Machine 8</v>
      </c>
      <c r="B62" s="41">
        <v>0</v>
      </c>
      <c r="C62" s="37">
        <v>0</v>
      </c>
      <c r="D62" s="13">
        <f t="shared" si="28"/>
        <v>0</v>
      </c>
      <c r="E62" s="37">
        <v>0</v>
      </c>
      <c r="F62" s="13">
        <f t="shared" si="29"/>
        <v>0</v>
      </c>
      <c r="G62" s="37">
        <v>0</v>
      </c>
      <c r="H62" s="13">
        <f t="shared" si="30"/>
        <v>0</v>
      </c>
      <c r="I62" s="37">
        <v>0</v>
      </c>
      <c r="J62" s="13">
        <f t="shared" si="31"/>
        <v>0</v>
      </c>
      <c r="K62" s="37">
        <v>0</v>
      </c>
      <c r="L62" s="13">
        <f t="shared" si="32"/>
        <v>0</v>
      </c>
      <c r="M62" s="23">
        <f t="shared" si="33"/>
        <v>0</v>
      </c>
      <c r="N62" s="38">
        <f t="shared" si="35"/>
        <v>0</v>
      </c>
      <c r="O62" s="39" t="str">
        <f t="shared" si="34"/>
        <v>n.v.t.</v>
      </c>
    </row>
    <row r="63" spans="1:15" hidden="1" x14ac:dyDescent="0.2">
      <c r="A63" s="49" t="str">
        <f>$A$15</f>
        <v>Machine 9</v>
      </c>
      <c r="B63" s="41">
        <v>0</v>
      </c>
      <c r="C63" s="37">
        <v>0</v>
      </c>
      <c r="D63" s="13">
        <f t="shared" si="28"/>
        <v>0</v>
      </c>
      <c r="E63" s="37">
        <v>0</v>
      </c>
      <c r="F63" s="13">
        <f t="shared" si="29"/>
        <v>0</v>
      </c>
      <c r="G63" s="37">
        <v>0</v>
      </c>
      <c r="H63" s="13">
        <f t="shared" si="30"/>
        <v>0</v>
      </c>
      <c r="I63" s="37">
        <v>0</v>
      </c>
      <c r="J63" s="13">
        <f t="shared" si="31"/>
        <v>0</v>
      </c>
      <c r="K63" s="37">
        <v>0</v>
      </c>
      <c r="L63" s="13">
        <f t="shared" si="32"/>
        <v>0</v>
      </c>
      <c r="M63" s="23">
        <f t="shared" si="33"/>
        <v>0</v>
      </c>
      <c r="N63" s="38">
        <f t="shared" si="35"/>
        <v>0</v>
      </c>
      <c r="O63" s="39" t="str">
        <f t="shared" si="34"/>
        <v>n.v.t.</v>
      </c>
    </row>
    <row r="64" spans="1:15" hidden="1" x14ac:dyDescent="0.2">
      <c r="A64" s="49" t="str">
        <f>$A$16</f>
        <v>Machine 10</v>
      </c>
      <c r="B64" s="41">
        <v>0</v>
      </c>
      <c r="C64" s="37">
        <v>0</v>
      </c>
      <c r="D64" s="13">
        <f t="shared" si="28"/>
        <v>0</v>
      </c>
      <c r="E64" s="37">
        <v>0</v>
      </c>
      <c r="F64" s="13">
        <f t="shared" si="29"/>
        <v>0</v>
      </c>
      <c r="G64" s="37">
        <v>0</v>
      </c>
      <c r="H64" s="13">
        <f t="shared" si="30"/>
        <v>0</v>
      </c>
      <c r="I64" s="37">
        <v>0</v>
      </c>
      <c r="J64" s="13">
        <f t="shared" si="31"/>
        <v>0</v>
      </c>
      <c r="K64" s="37">
        <v>0</v>
      </c>
      <c r="L64" s="13">
        <f t="shared" si="32"/>
        <v>0</v>
      </c>
      <c r="M64" s="23">
        <f t="shared" si="33"/>
        <v>0</v>
      </c>
      <c r="N64" s="38">
        <f t="shared" si="35"/>
        <v>0</v>
      </c>
      <c r="O64" s="39" t="str">
        <f t="shared" si="34"/>
        <v>n.v.t.</v>
      </c>
    </row>
    <row r="65" spans="1:15" ht="15" x14ac:dyDescent="0.25">
      <c r="A65" s="42" t="s">
        <v>9</v>
      </c>
      <c r="B65" s="43">
        <f>SUM(B55:B64)</f>
        <v>1</v>
      </c>
      <c r="F65" s="85" t="str">
        <f xml:space="preserve"> CONCATENATE("Totaal fictieve korting ",$B$1," ",A53)</f>
        <v>Totaal fictieve korting 'Inzet duurzaam materieel' 3e en volgende contractjaren</v>
      </c>
      <c r="G65" s="86"/>
      <c r="H65" s="86"/>
      <c r="I65" s="86"/>
      <c r="J65" s="86"/>
      <c r="K65" s="86"/>
      <c r="L65" s="87"/>
      <c r="M65" s="51"/>
      <c r="N65" s="45" t="str">
        <f>IF($B$2=0,CONCATENATE($A$2," invullen"),IF(B65=0,0,IF(O65="geen 100%","geen 100%",SUM(N55:N64))))</f>
        <v>Inschrijfsom invullen</v>
      </c>
      <c r="O65" s="39" t="str">
        <f>IF(OR(SUM(B55:B64)=0,O55="geen 100%",O56="geen 100%",O57="geen 100%",O58="geen 100%",O59="geen 100%",O60="geen 100%",O61="geen 100%",O62="geen 100%",O63="geen 100%",O64="geen 100%"),"geen 100%","100% ingevuld")</f>
        <v>geen 100%</v>
      </c>
    </row>
    <row r="67" spans="1:15" ht="15.75" x14ac:dyDescent="0.25">
      <c r="A67" s="88" t="s">
        <v>8</v>
      </c>
      <c r="B67" s="89"/>
      <c r="C67" s="89"/>
      <c r="D67" s="89"/>
      <c r="E67" s="90"/>
      <c r="F67" s="46"/>
      <c r="G67" s="46"/>
      <c r="H67" s="91" t="str">
        <f xml:space="preserve"> CONCATENATE("Totaal fictieve korting ",$B$1)</f>
        <v>Totaal fictieve korting 'Inzet duurzaam materieel'</v>
      </c>
      <c r="I67" s="92"/>
      <c r="J67" s="92"/>
      <c r="K67" s="92"/>
      <c r="L67" s="92"/>
      <c r="M67" s="93"/>
      <c r="N67" s="52" t="str">
        <f>IF(B2=0,"",IF(OR(N17="geen 100%",N33="geen 100%",N49="geen 100%",N65="geen 100%"),"geen 100%",IF(OR(OR(M23&lt;M7,M24&lt;M8,M25&lt;M9,M26&lt;M10,M27&lt;M11,M28&lt;M12,M29&lt;M13,M30&lt;M14,M31&lt;M15,M32&lt;M16),OR(M39&lt;M23,M40&lt;M24,M41&lt;M25,M42&lt;M26,M43&lt;M27,M44&lt;M28,M45&lt;M29,M46&lt;M30,M47&lt;M31,M48&lt;M32),OR(M55&lt;M39,M56&lt;M40,M57&lt;M41,M58&lt;M42,M59&lt;M43,M60&lt;M44,M61&lt;M45,M62&lt;M46,M63&lt;M47,M64&lt;M48)),"Niet geldig",N17+N33+N49+N65)))</f>
        <v/>
      </c>
    </row>
    <row r="68" spans="1:15" x14ac:dyDescent="0.2">
      <c r="A68" s="88" t="s">
        <v>3</v>
      </c>
      <c r="B68" s="89"/>
      <c r="C68" s="89"/>
      <c r="D68" s="89"/>
      <c r="E68" s="90"/>
      <c r="F68" s="46"/>
    </row>
    <row r="69" spans="1:15" x14ac:dyDescent="0.2">
      <c r="A69" s="88" t="s">
        <v>2</v>
      </c>
      <c r="B69" s="89"/>
      <c r="C69" s="89"/>
      <c r="D69" s="89"/>
      <c r="E69" s="90"/>
      <c r="F69" s="46"/>
      <c r="G69" s="46"/>
      <c r="H69" s="46"/>
      <c r="I69" s="46"/>
      <c r="J69" s="46"/>
    </row>
    <row r="70" spans="1:15" x14ac:dyDescent="0.2">
      <c r="A70" s="88" t="s">
        <v>7</v>
      </c>
      <c r="B70" s="89"/>
      <c r="C70" s="89"/>
      <c r="D70" s="89"/>
      <c r="E70" s="90"/>
      <c r="F70" s="46"/>
      <c r="G70" s="46"/>
      <c r="H70" s="46"/>
      <c r="I70" s="46"/>
    </row>
    <row r="71" spans="1:15" x14ac:dyDescent="0.2">
      <c r="A71" s="88" t="s">
        <v>47</v>
      </c>
      <c r="B71" s="89"/>
      <c r="C71" s="89"/>
      <c r="D71" s="89"/>
      <c r="E71" s="90"/>
      <c r="F71" s="46"/>
      <c r="G71" s="46"/>
      <c r="H71" s="46"/>
      <c r="I71" s="46"/>
    </row>
    <row r="72" spans="1:15" ht="13.5" thickBot="1" x14ac:dyDescent="0.25"/>
    <row r="73" spans="1:15" ht="15.75" customHeight="1" x14ac:dyDescent="0.2">
      <c r="A73" s="53" t="s">
        <v>59</v>
      </c>
      <c r="B73" s="94" t="s">
        <v>55</v>
      </c>
      <c r="C73" s="95"/>
      <c r="D73" s="96"/>
      <c r="F73" s="97" t="s">
        <v>30</v>
      </c>
      <c r="G73" s="54" t="s">
        <v>10</v>
      </c>
      <c r="H73" s="55" t="s">
        <v>19</v>
      </c>
    </row>
    <row r="74" spans="1:15" ht="15.75" x14ac:dyDescent="0.2">
      <c r="A74" s="98" t="s">
        <v>60</v>
      </c>
      <c r="B74" s="68"/>
      <c r="C74" s="21">
        <v>0.05</v>
      </c>
      <c r="D74" s="56"/>
      <c r="F74" s="97"/>
      <c r="G74" s="54"/>
      <c r="H74" s="55"/>
    </row>
    <row r="75" spans="1:15" x14ac:dyDescent="0.2">
      <c r="A75" s="57" t="s">
        <v>18</v>
      </c>
      <c r="B75" s="32">
        <f>$B$2*C74</f>
        <v>0</v>
      </c>
      <c r="D75" s="58"/>
      <c r="F75" s="97"/>
      <c r="G75" s="54">
        <v>5</v>
      </c>
      <c r="H75" s="22">
        <v>1</v>
      </c>
    </row>
    <row r="76" spans="1:15" ht="32.25" customHeight="1" x14ac:dyDescent="0.2">
      <c r="A76" s="59"/>
      <c r="C76" s="99" t="s">
        <v>48</v>
      </c>
      <c r="D76" s="100"/>
      <c r="F76" s="97"/>
      <c r="G76" s="54">
        <v>4</v>
      </c>
      <c r="H76" s="22">
        <v>0.8</v>
      </c>
    </row>
    <row r="77" spans="1:15" ht="12.75" customHeight="1" x14ac:dyDescent="0.2">
      <c r="A77" s="101" t="s">
        <v>11</v>
      </c>
      <c r="B77" s="103" t="s">
        <v>12</v>
      </c>
      <c r="C77" s="105">
        <f>INDEX(G75:H80,IF(B77=G75,1,IF(B77=G76,2,IF(B77=G77,3,IF(B77=G78,4,IF(B77=G79,5,6))))),2)*B75</f>
        <v>0</v>
      </c>
      <c r="D77" s="106"/>
      <c r="F77" s="97"/>
      <c r="G77" s="54">
        <v>3</v>
      </c>
      <c r="H77" s="22">
        <v>0.5</v>
      </c>
    </row>
    <row r="78" spans="1:15" ht="12.75" customHeight="1" thickBot="1" x14ac:dyDescent="0.25">
      <c r="A78" s="102"/>
      <c r="B78" s="104"/>
      <c r="C78" s="107"/>
      <c r="D78" s="108"/>
      <c r="F78" s="97"/>
      <c r="G78" s="54">
        <v>2</v>
      </c>
      <c r="H78" s="22">
        <v>0</v>
      </c>
      <c r="J78" s="60" t="s">
        <v>22</v>
      </c>
    </row>
    <row r="79" spans="1:15" x14ac:dyDescent="0.2">
      <c r="A79" s="39"/>
      <c r="F79" s="97"/>
      <c r="G79" s="54">
        <v>1</v>
      </c>
      <c r="H79" s="22">
        <v>0</v>
      </c>
      <c r="J79" s="109" t="s">
        <v>23</v>
      </c>
      <c r="K79" s="110"/>
      <c r="L79" s="113"/>
      <c r="M79" s="114"/>
      <c r="N79" s="114"/>
      <c r="O79" s="115"/>
    </row>
    <row r="80" spans="1:15" ht="15.75" x14ac:dyDescent="0.2">
      <c r="A80" s="119" t="s">
        <v>61</v>
      </c>
      <c r="B80" s="119"/>
      <c r="C80" s="120" t="str">
        <f>IF(OR(B2=0,N67="GEEN 100%",N67="Niet geldig",B77="Maak keuze"),"Nog niet goed ingevuld",N67+C77)</f>
        <v>Nog niet goed ingevuld</v>
      </c>
      <c r="D80" s="120"/>
      <c r="F80" s="97"/>
      <c r="G80" s="54" t="s">
        <v>39</v>
      </c>
      <c r="H80" s="22">
        <v>0</v>
      </c>
      <c r="J80" s="111"/>
      <c r="K80" s="112"/>
      <c r="L80" s="116"/>
      <c r="M80" s="117"/>
      <c r="N80" s="117"/>
      <c r="O80" s="118"/>
    </row>
    <row r="81" spans="1:15" x14ac:dyDescent="0.2">
      <c r="J81" s="109" t="s">
        <v>24</v>
      </c>
      <c r="K81" s="110"/>
      <c r="L81" s="113"/>
      <c r="M81" s="114"/>
      <c r="N81" s="114"/>
      <c r="O81" s="115"/>
    </row>
    <row r="82" spans="1:15" ht="13.5" thickBot="1" x14ac:dyDescent="0.25">
      <c r="J82" s="111"/>
      <c r="K82" s="112"/>
      <c r="L82" s="116"/>
      <c r="M82" s="117"/>
      <c r="N82" s="117"/>
      <c r="O82" s="118"/>
    </row>
    <row r="83" spans="1:15" ht="15.75" customHeight="1" x14ac:dyDescent="0.2">
      <c r="A83" s="53" t="s">
        <v>62</v>
      </c>
      <c r="B83" s="94" t="s">
        <v>56</v>
      </c>
      <c r="C83" s="95"/>
      <c r="D83" s="96"/>
      <c r="J83" s="126" t="s">
        <v>25</v>
      </c>
      <c r="K83" s="127"/>
      <c r="L83" s="132"/>
      <c r="M83" s="133"/>
      <c r="N83" s="133"/>
      <c r="O83" s="134"/>
    </row>
    <row r="84" spans="1:15" ht="15.75" x14ac:dyDescent="0.2">
      <c r="A84" s="98" t="str">
        <f>CONCATENATE("Percentage van de ",$A$2)</f>
        <v>Percentage van de Inschrijfsom</v>
      </c>
      <c r="B84" s="68"/>
      <c r="C84" s="21">
        <v>0.15</v>
      </c>
      <c r="D84" s="56"/>
      <c r="J84" s="128"/>
      <c r="K84" s="129"/>
      <c r="L84" s="135"/>
      <c r="M84" s="136"/>
      <c r="N84" s="136"/>
      <c r="O84" s="137"/>
    </row>
    <row r="85" spans="1:15" x14ac:dyDescent="0.2">
      <c r="A85" s="61" t="s">
        <v>18</v>
      </c>
      <c r="B85" s="62">
        <f>$B$2*C84</f>
        <v>0</v>
      </c>
      <c r="D85" s="58"/>
      <c r="J85" s="128"/>
      <c r="K85" s="129"/>
      <c r="L85" s="135"/>
      <c r="M85" s="136"/>
      <c r="N85" s="136"/>
      <c r="O85" s="137"/>
    </row>
    <row r="86" spans="1:15" ht="12.75" customHeight="1" x14ac:dyDescent="0.2">
      <c r="A86" s="141" t="s">
        <v>49</v>
      </c>
      <c r="B86" s="142"/>
      <c r="C86" s="25">
        <v>0.75</v>
      </c>
      <c r="D86" s="58"/>
      <c r="J86" s="130"/>
      <c r="K86" s="131"/>
      <c r="L86" s="138"/>
      <c r="M86" s="139"/>
      <c r="N86" s="139"/>
      <c r="O86" s="140"/>
    </row>
    <row r="87" spans="1:15" ht="29.25" customHeight="1" x14ac:dyDescent="0.2">
      <c r="A87" s="143" t="s">
        <v>50</v>
      </c>
      <c r="B87" s="144"/>
      <c r="C87" s="99" t="s">
        <v>51</v>
      </c>
      <c r="D87" s="100"/>
      <c r="J87" s="145" t="s">
        <v>26</v>
      </c>
      <c r="K87" s="146"/>
      <c r="L87" s="147"/>
      <c r="M87" s="148"/>
      <c r="N87" s="148"/>
      <c r="O87" s="149"/>
    </row>
    <row r="88" spans="1:15" ht="24" customHeight="1" thickBot="1" x14ac:dyDescent="0.25">
      <c r="A88" s="63" t="s">
        <v>52</v>
      </c>
      <c r="B88" s="26" t="s">
        <v>12</v>
      </c>
      <c r="C88" s="121">
        <f>IF(B88="Maak keuze",0,IF(B2=0,"Nog niet goed ingevuld",$B$2*B88*$C$84*(100%-((100%-B88)/(100%-$C$86)))))</f>
        <v>0</v>
      </c>
      <c r="D88" s="122"/>
      <c r="N88" s="64" t="s">
        <v>27</v>
      </c>
      <c r="O88" s="65" t="s">
        <v>72</v>
      </c>
    </row>
    <row r="89" spans="1:15" x14ac:dyDescent="0.2">
      <c r="J89" s="123" t="s">
        <v>28</v>
      </c>
      <c r="K89" s="123"/>
      <c r="L89" s="123"/>
      <c r="N89" s="66" t="s">
        <v>29</v>
      </c>
      <c r="O89" s="67">
        <v>45470</v>
      </c>
    </row>
    <row r="91" spans="1:15" ht="28.5" customHeight="1" x14ac:dyDescent="0.2">
      <c r="D91" s="124" t="s">
        <v>53</v>
      </c>
      <c r="E91" s="124"/>
      <c r="F91" s="125" t="str">
        <f>IF(OR(B2=0,N17="geen 100%",N67="geen 100%",B77="Maak keuze",B88&lt;75%),"Nog niet goed ingevuld",B2-C80-C88)</f>
        <v>Nog niet goed ingevuld</v>
      </c>
      <c r="G91" s="125"/>
    </row>
  </sheetData>
  <sheetProtection algorithmName="SHA-512" hashValue="6IuiMZJXLMfz4hbE4xXch35l7zc+lUdsJhqiEb8sdl/8RUZ7K6EcQDSBRpQnQc83XuHk4Y4la55D7DGrJPJe9A==" saltValue="5sZHU55nJOLTQvikrUD8iQ==" spinCount="100000" sheet="1" selectLockedCells="1"/>
  <mergeCells count="79">
    <mergeCell ref="C88:D88"/>
    <mergeCell ref="J89:L89"/>
    <mergeCell ref="D91:E91"/>
    <mergeCell ref="F91:G91"/>
    <mergeCell ref="B83:D83"/>
    <mergeCell ref="J83:K86"/>
    <mergeCell ref="L83:O86"/>
    <mergeCell ref="A84:B84"/>
    <mergeCell ref="A86:B86"/>
    <mergeCell ref="A87:B87"/>
    <mergeCell ref="C87:D87"/>
    <mergeCell ref="J87:K87"/>
    <mergeCell ref="L87:O87"/>
    <mergeCell ref="J79:K80"/>
    <mergeCell ref="L79:O80"/>
    <mergeCell ref="A80:B80"/>
    <mergeCell ref="C80:D80"/>
    <mergeCell ref="J81:K82"/>
    <mergeCell ref="L81:O82"/>
    <mergeCell ref="A69:E69"/>
    <mergeCell ref="A70:E70"/>
    <mergeCell ref="A71:E71"/>
    <mergeCell ref="B73:D73"/>
    <mergeCell ref="F73:F80"/>
    <mergeCell ref="A74:B74"/>
    <mergeCell ref="C76:D76"/>
    <mergeCell ref="A77:A78"/>
    <mergeCell ref="B77:B78"/>
    <mergeCell ref="C77:D78"/>
    <mergeCell ref="M53:M54"/>
    <mergeCell ref="N53:N54"/>
    <mergeCell ref="F65:L65"/>
    <mergeCell ref="A67:E67"/>
    <mergeCell ref="H67:M67"/>
    <mergeCell ref="J53:J54"/>
    <mergeCell ref="L53:L54"/>
    <mergeCell ref="A68:E68"/>
    <mergeCell ref="B53:B54"/>
    <mergeCell ref="D53:D54"/>
    <mergeCell ref="F53:F54"/>
    <mergeCell ref="H53:H54"/>
    <mergeCell ref="L37:L38"/>
    <mergeCell ref="M37:M38"/>
    <mergeCell ref="N37:N38"/>
    <mergeCell ref="F49:L49"/>
    <mergeCell ref="A51:B51"/>
    <mergeCell ref="C52:N52"/>
    <mergeCell ref="M21:M22"/>
    <mergeCell ref="N21:N22"/>
    <mergeCell ref="F33:L33"/>
    <mergeCell ref="A35:B35"/>
    <mergeCell ref="C36:N36"/>
    <mergeCell ref="B37:B38"/>
    <mergeCell ref="D37:D38"/>
    <mergeCell ref="F37:F38"/>
    <mergeCell ref="H37:H38"/>
    <mergeCell ref="J37:J38"/>
    <mergeCell ref="B21:B22"/>
    <mergeCell ref="D21:D22"/>
    <mergeCell ref="F21:F22"/>
    <mergeCell ref="H21:H22"/>
    <mergeCell ref="J21:J22"/>
    <mergeCell ref="L21:L22"/>
    <mergeCell ref="L5:L6"/>
    <mergeCell ref="M5:M6"/>
    <mergeCell ref="N5:N6"/>
    <mergeCell ref="F17:L17"/>
    <mergeCell ref="A19:B19"/>
    <mergeCell ref="C20:N20"/>
    <mergeCell ref="B1:D1"/>
    <mergeCell ref="F1:M1"/>
    <mergeCell ref="B2:C2"/>
    <mergeCell ref="A3:B3"/>
    <mergeCell ref="C4:N4"/>
    <mergeCell ref="B5:B6"/>
    <mergeCell ref="D5:D6"/>
    <mergeCell ref="F5:F6"/>
    <mergeCell ref="H5:H6"/>
    <mergeCell ref="J5:J6"/>
  </mergeCells>
  <conditionalFormatting sqref="A1:A2">
    <cfRule type="cellIs" dxfId="36" priority="35" operator="equal">
      <formula>"Maak keuze"</formula>
    </cfRule>
  </conditionalFormatting>
  <conditionalFormatting sqref="A3 A19 A35 A51">
    <cfRule type="cellIs" dxfId="35" priority="36" operator="equal">
      <formula>"Percentage van de Maak keuze"</formula>
    </cfRule>
  </conditionalFormatting>
  <conditionalFormatting sqref="A73 A80">
    <cfRule type="cellIs" dxfId="34" priority="26" operator="equal">
      <formula>"Maak keuze"</formula>
    </cfRule>
  </conditionalFormatting>
  <conditionalFormatting sqref="A83">
    <cfRule type="cellIs" dxfId="33" priority="21" operator="equal">
      <formula>"Maak keuze"</formula>
    </cfRule>
  </conditionalFormatting>
  <conditionalFormatting sqref="A84">
    <cfRule type="cellIs" dxfId="32" priority="22" operator="equal">
      <formula>"Percentage van de Maak keuze"</formula>
    </cfRule>
  </conditionalFormatting>
  <conditionalFormatting sqref="B4 B20 B36 B52">
    <cfRule type="cellIs" dxfId="31" priority="38" operator="equal">
      <formula>0</formula>
    </cfRule>
  </conditionalFormatting>
  <conditionalFormatting sqref="B17 B33 B49 B65">
    <cfRule type="cellIs" dxfId="30" priority="39" operator="notEqual">
      <formula>100%</formula>
    </cfRule>
  </conditionalFormatting>
  <conditionalFormatting sqref="B75">
    <cfRule type="cellIs" dxfId="29" priority="25" operator="equal">
      <formula>0</formula>
    </cfRule>
  </conditionalFormatting>
  <conditionalFormatting sqref="B85">
    <cfRule type="cellIs" dxfId="28" priority="20" operator="equal">
      <formula>0</formula>
    </cfRule>
  </conditionalFormatting>
  <conditionalFormatting sqref="C3 C19 C35 C51">
    <cfRule type="cellIs" dxfId="27" priority="37" operator="equal">
      <formula>0</formula>
    </cfRule>
  </conditionalFormatting>
  <conditionalFormatting sqref="C74">
    <cfRule type="cellIs" dxfId="26" priority="24" operator="equal">
      <formula>0</formula>
    </cfRule>
  </conditionalFormatting>
  <conditionalFormatting sqref="C80">
    <cfRule type="cellIs" dxfId="25" priority="27" operator="equal">
      <formula>"Nog niet goed ingevuld"</formula>
    </cfRule>
  </conditionalFormatting>
  <conditionalFormatting sqref="C84">
    <cfRule type="cellIs" dxfId="24" priority="23" operator="equal">
      <formula>0</formula>
    </cfRule>
  </conditionalFormatting>
  <conditionalFormatting sqref="C86">
    <cfRule type="cellIs" dxfId="23" priority="16" operator="equal">
      <formula>0</formula>
    </cfRule>
  </conditionalFormatting>
  <conditionalFormatting sqref="C88">
    <cfRule type="expression" dxfId="22" priority="15">
      <formula>B88="Maak keuze"</formula>
    </cfRule>
    <cfRule type="cellIs" dxfId="21" priority="19" operator="equal">
      <formula>"Nog niet goed ingevuld"</formula>
    </cfRule>
  </conditionalFormatting>
  <conditionalFormatting sqref="C77:D78">
    <cfRule type="expression" dxfId="20" priority="28">
      <formula>B77="Maak keuze"</formula>
    </cfRule>
  </conditionalFormatting>
  <conditionalFormatting sqref="D91">
    <cfRule type="cellIs" dxfId="19" priority="17" operator="equal">
      <formula>"Maak keuze"</formula>
    </cfRule>
  </conditionalFormatting>
  <conditionalFormatting sqref="F91">
    <cfRule type="cellIs" dxfId="18" priority="18" operator="equal">
      <formula>"Nog niet goed ingevuld"</formula>
    </cfRule>
  </conditionalFormatting>
  <conditionalFormatting sqref="M23:M32">
    <cfRule type="cellIs" dxfId="17" priority="29" operator="lessThan">
      <formula>$M$7</formula>
    </cfRule>
    <cfRule type="cellIs" dxfId="16" priority="30" operator="greaterThanOrEqual">
      <formula>$M$7</formula>
    </cfRule>
  </conditionalFormatting>
  <conditionalFormatting sqref="M39:M48">
    <cfRule type="cellIs" dxfId="15" priority="3" operator="lessThan">
      <formula>$M$7</formula>
    </cfRule>
    <cfRule type="cellIs" dxfId="14" priority="4" operator="greaterThanOrEqual">
      <formula>$M$7</formula>
    </cfRule>
  </conditionalFormatting>
  <conditionalFormatting sqref="M55:M64">
    <cfRule type="cellIs" dxfId="13" priority="1" operator="lessThan">
      <formula>$M$7</formula>
    </cfRule>
    <cfRule type="cellIs" dxfId="12" priority="2" operator="greaterThanOrEqual">
      <formula>$M$7</formula>
    </cfRule>
  </conditionalFormatting>
  <conditionalFormatting sqref="N7:N17">
    <cfRule type="cellIs" dxfId="11" priority="5" operator="equal">
      <formula>"geen 100%"</formula>
    </cfRule>
  </conditionalFormatting>
  <conditionalFormatting sqref="N17 N33 N49 N65">
    <cfRule type="cellIs" dxfId="10" priority="44" operator="equal">
      <formula>"Maak keuze invullen"</formula>
    </cfRule>
    <cfRule type="cellIs" dxfId="9" priority="45" operator="equal">
      <formula>"aanneemsom invullen"</formula>
    </cfRule>
    <cfRule type="cellIs" dxfId="8" priority="46" operator="equal">
      <formula>"inschrijfsom invullen"</formula>
    </cfRule>
    <cfRule type="cellIs" dxfId="7" priority="47" operator="equal">
      <formula>"totaalprijs invullen"</formula>
    </cfRule>
  </conditionalFormatting>
  <conditionalFormatting sqref="N23:N33">
    <cfRule type="cellIs" dxfId="6" priority="11" operator="equal">
      <formula>"geen 100%"</formula>
    </cfRule>
  </conditionalFormatting>
  <conditionalFormatting sqref="N39:N49">
    <cfRule type="cellIs" dxfId="5" priority="10" operator="equal">
      <formula>"geen 100%"</formula>
    </cfRule>
  </conditionalFormatting>
  <conditionalFormatting sqref="N55:N65">
    <cfRule type="cellIs" dxfId="4" priority="9" operator="equal">
      <formula>"geen 100%"</formula>
    </cfRule>
  </conditionalFormatting>
  <conditionalFormatting sqref="N67">
    <cfRule type="cellIs" dxfId="3" priority="48" operator="equal">
      <formula>"geen 100%"</formula>
    </cfRule>
    <cfRule type="cellIs" dxfId="2" priority="49" operator="equal">
      <formula>"Niet Geldig"</formula>
    </cfRule>
  </conditionalFormatting>
  <dataValidations count="5">
    <dataValidation type="list" allowBlank="1" showInputMessage="1" showErrorMessage="1" error="Percentage voldoet niet aan de eisen" sqref="B88" xr:uid="{C9DC377A-2A02-4D05-9733-8953CA7FB019}">
      <formula1>"Maak keuze,75%,76%,77%,78%,79%,80%,81%,82%,83%,84%,85%,86%,87%,88%,89%,90%,91%,92%,93%,94%,95%,96%,97%,98%,99%,100%"</formula1>
    </dataValidation>
    <dataValidation type="list" allowBlank="1" showInputMessage="1" showErrorMessage="1" sqref="A2" xr:uid="{6416D26F-5F83-4FB4-9840-A3BE5F72EAB4}">
      <formula1>"Maak keuze,Aanneemsom,Inschrijfsom,Totaalprijs"</formula1>
    </dataValidation>
    <dataValidation type="list" allowBlank="1" showInputMessage="1" showErrorMessage="1" sqref="A1 A73 A83" xr:uid="{54BD692D-FB63-4B5B-9772-28FC1B826E98}">
      <formula1>"Maak keuze,K.1,K.2,K.3,K.4,K.5,K.6,K.1a,K.1b,K.2a,K.2b,K.3a,K.3b,K.4a,K.4b,K.5a,K.5b,K.6a,K.6b,"</formula1>
    </dataValidation>
    <dataValidation type="list" allowBlank="1" showInputMessage="1" showErrorMessage="1" sqref="B77:B78" xr:uid="{7F1CFA89-E4E9-45F8-9CE2-EDBBF85BC9BD}">
      <formula1>"Maak keuze,5,4,3,2,1,Geen certificaat"</formula1>
    </dataValidation>
    <dataValidation type="list" allowBlank="1" showInputMessage="1" showErrorMessage="1" sqref="A80:B80" xr:uid="{A2F80D58-AE55-488D-9701-0C6C2EDC65BF}">
      <formula1>"Maak keuze,Totaal fictieve korting voor K.1,Totaal fictieve korting voor K.2,Totaal fictieve korting voor K.3,Totaal fictieve korting voor K.4,Totaal fictieve korting voor K.5,Totaal fictieve korting voor K.6"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228F-44C3-4FA5-B7CF-7F50FB553197}">
  <sheetPr>
    <pageSetUpPr fitToPage="1"/>
  </sheetPr>
  <dimension ref="A1:N24"/>
  <sheetViews>
    <sheetView workbookViewId="0">
      <selection activeCell="C6" sqref="C6"/>
    </sheetView>
  </sheetViews>
  <sheetFormatPr defaultRowHeight="12.75" x14ac:dyDescent="0.2"/>
  <cols>
    <col min="1" max="1" width="25" bestFit="1" customWidth="1"/>
    <col min="2" max="2" width="12.28515625" bestFit="1" customWidth="1"/>
    <col min="3" max="3" width="11" bestFit="1" customWidth="1"/>
    <col min="4" max="4" width="10.85546875" bestFit="1" customWidth="1"/>
    <col min="5" max="5" width="11.5703125" bestFit="1" customWidth="1"/>
    <col min="6" max="6" width="10.85546875" bestFit="1" customWidth="1"/>
    <col min="7" max="7" width="11.85546875" customWidth="1"/>
    <col min="8" max="8" width="8" bestFit="1" customWidth="1"/>
    <col min="9" max="9" width="9.85546875" bestFit="1" customWidth="1"/>
    <col min="10" max="10" width="8" bestFit="1" customWidth="1"/>
    <col min="11" max="11" width="11.5703125" bestFit="1" customWidth="1"/>
    <col min="12" max="12" width="8" bestFit="1" customWidth="1"/>
    <col min="13" max="13" width="14" bestFit="1" customWidth="1"/>
    <col min="14" max="14" width="12.85546875" bestFit="1" customWidth="1"/>
  </cols>
  <sheetData>
    <row r="1" spans="1:14" ht="15.75" x14ac:dyDescent="0.2">
      <c r="A1" s="156" t="s">
        <v>33</v>
      </c>
      <c r="B1" s="157"/>
      <c r="C1" s="7"/>
    </row>
    <row r="2" spans="1:14" x14ac:dyDescent="0.2">
      <c r="A2" s="8" t="s">
        <v>18</v>
      </c>
      <c r="B2" s="16">
        <v>10000</v>
      </c>
      <c r="C2" s="6"/>
      <c r="D2" s="9"/>
    </row>
    <row r="3" spans="1:14" x14ac:dyDescent="0.2">
      <c r="A3" s="10"/>
      <c r="C3" s="158" t="s">
        <v>31</v>
      </c>
      <c r="D3" s="151"/>
      <c r="E3" s="151"/>
      <c r="F3" s="151"/>
      <c r="G3" s="151"/>
      <c r="H3" s="151"/>
      <c r="I3" s="151"/>
      <c r="J3" s="151"/>
      <c r="K3" s="151"/>
      <c r="L3" s="11"/>
    </row>
    <row r="4" spans="1:14" ht="38.25" x14ac:dyDescent="0.2">
      <c r="B4" s="152" t="s">
        <v>0</v>
      </c>
      <c r="C4" s="5" t="s">
        <v>1</v>
      </c>
      <c r="D4" s="154" t="s">
        <v>19</v>
      </c>
      <c r="E4" s="5" t="s">
        <v>5</v>
      </c>
      <c r="F4" s="154" t="s">
        <v>19</v>
      </c>
      <c r="G4" s="5" t="s">
        <v>4</v>
      </c>
      <c r="H4" s="154" t="s">
        <v>19</v>
      </c>
      <c r="I4" s="5" t="s">
        <v>6</v>
      </c>
      <c r="J4" s="154" t="s">
        <v>19</v>
      </c>
      <c r="K4" s="5" t="s">
        <v>34</v>
      </c>
      <c r="L4" s="154" t="s">
        <v>19</v>
      </c>
      <c r="M4" s="152" t="s">
        <v>20</v>
      </c>
    </row>
    <row r="5" spans="1:14" x14ac:dyDescent="0.2">
      <c r="B5" s="153"/>
      <c r="C5" s="19">
        <v>1</v>
      </c>
      <c r="D5" s="155"/>
      <c r="E5" s="19">
        <v>0.75</v>
      </c>
      <c r="F5" s="155"/>
      <c r="G5" s="19">
        <v>0.5</v>
      </c>
      <c r="H5" s="155"/>
      <c r="I5" s="19">
        <v>0.25</v>
      </c>
      <c r="J5" s="155"/>
      <c r="K5" s="19">
        <v>0</v>
      </c>
      <c r="L5" s="155"/>
      <c r="M5" s="153"/>
    </row>
    <row r="6" spans="1:14" x14ac:dyDescent="0.2">
      <c r="A6" s="17" t="s">
        <v>13</v>
      </c>
      <c r="B6" s="18">
        <v>0.25</v>
      </c>
      <c r="C6" s="3">
        <v>0.8</v>
      </c>
      <c r="D6" s="13">
        <f t="shared" ref="D6:F10" si="0">C6*C$5*$B$2*$B6</f>
        <v>2000</v>
      </c>
      <c r="E6" s="3">
        <v>0</v>
      </c>
      <c r="F6" s="13">
        <f t="shared" si="0"/>
        <v>0</v>
      </c>
      <c r="G6" s="3">
        <v>0</v>
      </c>
      <c r="H6" s="13">
        <f t="shared" ref="H6:H10" si="1">G6*G$5*$B$2*$B6</f>
        <v>0</v>
      </c>
      <c r="I6" s="3">
        <v>0</v>
      </c>
      <c r="J6" s="13">
        <f t="shared" ref="J6:J10" si="2">I6*I$5*$B$2*$B6</f>
        <v>0</v>
      </c>
      <c r="K6" s="3">
        <v>0.2</v>
      </c>
      <c r="L6" s="13">
        <f t="shared" ref="L6:L10" si="3">K6*K$5*$B$2*$B6</f>
        <v>0</v>
      </c>
      <c r="M6" s="14">
        <f>IF(N6="geen 100%","geen 100%",SUM(D6+F6+H6+J6+L6))</f>
        <v>2000</v>
      </c>
      <c r="N6" s="1" t="str">
        <f t="shared" ref="N6:N10" si="4">IF(SUM(C6+E6+G6+I6+K6)&lt;&gt;100%,"geen 100%","100% ingevuld")</f>
        <v>100% ingevuld</v>
      </c>
    </row>
    <row r="7" spans="1:14" x14ac:dyDescent="0.2">
      <c r="A7" s="17" t="s">
        <v>14</v>
      </c>
      <c r="B7" s="18">
        <v>0.25</v>
      </c>
      <c r="C7" s="3">
        <v>0.7</v>
      </c>
      <c r="D7" s="13">
        <f t="shared" si="0"/>
        <v>1750</v>
      </c>
      <c r="E7" s="3">
        <v>0</v>
      </c>
      <c r="F7" s="13">
        <f t="shared" si="0"/>
        <v>0</v>
      </c>
      <c r="G7" s="3">
        <v>0</v>
      </c>
      <c r="H7" s="13">
        <f t="shared" si="1"/>
        <v>0</v>
      </c>
      <c r="I7" s="3">
        <v>0</v>
      </c>
      <c r="J7" s="13">
        <f t="shared" si="2"/>
        <v>0</v>
      </c>
      <c r="K7" s="3">
        <v>0.3</v>
      </c>
      <c r="L7" s="13">
        <f t="shared" si="3"/>
        <v>0</v>
      </c>
      <c r="M7" s="14">
        <f t="shared" ref="M7:M10" si="5">IF(N7="geen 100%","geen 100%",SUM(D7+F7+H7+J7+L7))</f>
        <v>1750</v>
      </c>
      <c r="N7" s="1" t="str">
        <f t="shared" si="4"/>
        <v>100% ingevuld</v>
      </c>
    </row>
    <row r="8" spans="1:14" x14ac:dyDescent="0.2">
      <c r="A8" s="17" t="s">
        <v>15</v>
      </c>
      <c r="B8" s="18">
        <v>0.25</v>
      </c>
      <c r="C8" s="3">
        <v>0</v>
      </c>
      <c r="D8" s="13">
        <f t="shared" si="0"/>
        <v>0</v>
      </c>
      <c r="E8" s="3">
        <v>1</v>
      </c>
      <c r="F8" s="13">
        <f t="shared" si="0"/>
        <v>1875</v>
      </c>
      <c r="G8" s="3">
        <v>0</v>
      </c>
      <c r="H8" s="13">
        <f t="shared" si="1"/>
        <v>0</v>
      </c>
      <c r="I8" s="3">
        <v>0</v>
      </c>
      <c r="J8" s="13">
        <f t="shared" si="2"/>
        <v>0</v>
      </c>
      <c r="K8" s="3">
        <v>0</v>
      </c>
      <c r="L8" s="13">
        <f t="shared" si="3"/>
        <v>0</v>
      </c>
      <c r="M8" s="14">
        <f t="shared" si="5"/>
        <v>1875</v>
      </c>
      <c r="N8" s="1" t="str">
        <f t="shared" si="4"/>
        <v>100% ingevuld</v>
      </c>
    </row>
    <row r="9" spans="1:14" x14ac:dyDescent="0.2">
      <c r="A9" s="17" t="s">
        <v>16</v>
      </c>
      <c r="B9" s="18">
        <v>0.15</v>
      </c>
      <c r="C9" s="3">
        <v>0</v>
      </c>
      <c r="D9" s="13">
        <f t="shared" si="0"/>
        <v>0</v>
      </c>
      <c r="E9" s="3">
        <v>0</v>
      </c>
      <c r="F9" s="13">
        <f t="shared" si="0"/>
        <v>0</v>
      </c>
      <c r="G9" s="3">
        <v>0</v>
      </c>
      <c r="H9" s="13">
        <f t="shared" si="1"/>
        <v>0</v>
      </c>
      <c r="I9" s="3">
        <v>0</v>
      </c>
      <c r="J9" s="13">
        <f t="shared" si="2"/>
        <v>0</v>
      </c>
      <c r="K9" s="3">
        <v>1</v>
      </c>
      <c r="L9" s="13">
        <f t="shared" si="3"/>
        <v>0</v>
      </c>
      <c r="M9" s="14">
        <f t="shared" si="5"/>
        <v>0</v>
      </c>
      <c r="N9" s="1" t="str">
        <f t="shared" si="4"/>
        <v>100% ingevuld</v>
      </c>
    </row>
    <row r="10" spans="1:14" x14ac:dyDescent="0.2">
      <c r="A10" s="17" t="s">
        <v>17</v>
      </c>
      <c r="B10" s="18">
        <v>0.1</v>
      </c>
      <c r="C10" s="3">
        <v>0</v>
      </c>
      <c r="D10" s="13">
        <f t="shared" si="0"/>
        <v>0</v>
      </c>
      <c r="E10" s="3">
        <v>0</v>
      </c>
      <c r="F10" s="13">
        <f t="shared" si="0"/>
        <v>0</v>
      </c>
      <c r="G10" s="3">
        <v>0</v>
      </c>
      <c r="H10" s="13">
        <f t="shared" si="1"/>
        <v>0</v>
      </c>
      <c r="I10" s="3">
        <v>0</v>
      </c>
      <c r="J10" s="13">
        <f t="shared" si="2"/>
        <v>0</v>
      </c>
      <c r="K10" s="3">
        <v>1</v>
      </c>
      <c r="L10" s="13">
        <f t="shared" si="3"/>
        <v>0</v>
      </c>
      <c r="M10" s="14">
        <f t="shared" si="5"/>
        <v>0</v>
      </c>
      <c r="N10" s="1" t="str">
        <f t="shared" si="4"/>
        <v>100% ingevuld</v>
      </c>
    </row>
    <row r="11" spans="1:14" ht="15.75" x14ac:dyDescent="0.25">
      <c r="A11" s="4" t="s">
        <v>9</v>
      </c>
      <c r="B11" s="2">
        <f>SUM(B6:B10)</f>
        <v>1</v>
      </c>
      <c r="H11" s="150" t="s">
        <v>21</v>
      </c>
      <c r="I11" s="150"/>
      <c r="J11" s="150"/>
      <c r="K11" s="150"/>
      <c r="L11" s="150"/>
      <c r="M11" s="15">
        <f>IF(N11="geen 100%","geen 100%",SUM(M6:M10))</f>
        <v>5625</v>
      </c>
      <c r="N11" s="1" t="str">
        <f>IF(OR(N6="geen 100%",N7="geen 100%",N8="geen 100%",N9="geen 100%",N10="geen 100%"),"geen 100%","100% ingevuld")</f>
        <v>100% ingevuld</v>
      </c>
    </row>
    <row r="12" spans="1:14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4" x14ac:dyDescent="0.2">
      <c r="A13" s="10"/>
      <c r="C13" s="151" t="s">
        <v>32</v>
      </c>
      <c r="D13" s="151"/>
      <c r="E13" s="151"/>
      <c r="F13" s="151"/>
      <c r="G13" s="151"/>
      <c r="H13" s="151"/>
      <c r="I13" s="151"/>
      <c r="J13" s="151"/>
      <c r="K13" s="151"/>
      <c r="L13" s="11"/>
    </row>
    <row r="14" spans="1:14" ht="38.25" x14ac:dyDescent="0.2">
      <c r="B14" s="152" t="s">
        <v>0</v>
      </c>
      <c r="C14" s="5" t="s">
        <v>1</v>
      </c>
      <c r="D14" s="154" t="s">
        <v>19</v>
      </c>
      <c r="E14" s="5" t="s">
        <v>5</v>
      </c>
      <c r="F14" s="154" t="s">
        <v>19</v>
      </c>
      <c r="G14" s="5" t="s">
        <v>4</v>
      </c>
      <c r="H14" s="154" t="s">
        <v>19</v>
      </c>
      <c r="I14" s="5" t="s">
        <v>6</v>
      </c>
      <c r="J14" s="154" t="s">
        <v>19</v>
      </c>
      <c r="K14" s="5" t="s">
        <v>34</v>
      </c>
      <c r="L14" s="154" t="s">
        <v>19</v>
      </c>
      <c r="M14" s="152" t="s">
        <v>20</v>
      </c>
    </row>
    <row r="15" spans="1:14" x14ac:dyDescent="0.2">
      <c r="B15" s="153"/>
      <c r="C15" s="19">
        <v>1</v>
      </c>
      <c r="D15" s="155"/>
      <c r="E15" s="19">
        <v>0.75</v>
      </c>
      <c r="F15" s="155"/>
      <c r="G15" s="19">
        <v>0.5</v>
      </c>
      <c r="H15" s="155"/>
      <c r="I15" s="19">
        <v>0.25</v>
      </c>
      <c r="J15" s="155"/>
      <c r="K15" s="19">
        <v>0</v>
      </c>
      <c r="L15" s="155"/>
      <c r="M15" s="153"/>
    </row>
    <row r="16" spans="1:14" x14ac:dyDescent="0.2">
      <c r="A16" s="17" t="s">
        <v>13</v>
      </c>
      <c r="B16" s="18">
        <v>0.25</v>
      </c>
      <c r="C16" s="3">
        <v>0.5</v>
      </c>
      <c r="D16" s="13">
        <f t="shared" ref="D16:D20" si="6">C16*C$5*$B$2*$B16</f>
        <v>1250</v>
      </c>
      <c r="E16" s="3">
        <v>0</v>
      </c>
      <c r="F16" s="13">
        <f t="shared" ref="F16:F20" si="7">E16*E$5*$B$2*$B16</f>
        <v>0</v>
      </c>
      <c r="G16" s="3">
        <v>0</v>
      </c>
      <c r="H16" s="13">
        <f t="shared" ref="H16:H20" si="8">G16*G$5*$B$2*$B16</f>
        <v>0</v>
      </c>
      <c r="I16" s="3">
        <v>0</v>
      </c>
      <c r="J16" s="13">
        <f t="shared" ref="J16:J20" si="9">I16*I$5*$B$2*$B16</f>
        <v>0</v>
      </c>
      <c r="K16" s="3">
        <v>0.5</v>
      </c>
      <c r="L16" s="13">
        <f t="shared" ref="L16:L20" si="10">K16*K$5*$B$2*$B16</f>
        <v>0</v>
      </c>
      <c r="M16" s="14">
        <f>IF(N16="geen 100%","geen 100%",SUM(D16+F16+H16+J16+L16))</f>
        <v>1250</v>
      </c>
      <c r="N16" s="1" t="str">
        <f t="shared" ref="N16:N20" si="11">IF(SUM(C16+E16+G16+I16+K16)&lt;&gt;100%,"geen 100%","100% ingevuld")</f>
        <v>100% ingevuld</v>
      </c>
    </row>
    <row r="17" spans="1:14" x14ac:dyDescent="0.2">
      <c r="A17" s="17" t="s">
        <v>14</v>
      </c>
      <c r="B17" s="18">
        <v>0.25</v>
      </c>
      <c r="C17" s="3">
        <v>0.4</v>
      </c>
      <c r="D17" s="13">
        <f t="shared" si="6"/>
        <v>1000</v>
      </c>
      <c r="E17" s="3">
        <v>0</v>
      </c>
      <c r="F17" s="13">
        <f t="shared" si="7"/>
        <v>0</v>
      </c>
      <c r="G17" s="3">
        <v>0</v>
      </c>
      <c r="H17" s="13">
        <f t="shared" si="8"/>
        <v>0</v>
      </c>
      <c r="I17" s="3">
        <v>0</v>
      </c>
      <c r="J17" s="13">
        <f t="shared" si="9"/>
        <v>0</v>
      </c>
      <c r="K17" s="3">
        <v>0.6</v>
      </c>
      <c r="L17" s="13">
        <f t="shared" si="10"/>
        <v>0</v>
      </c>
      <c r="M17" s="14">
        <f t="shared" ref="M17:M20" si="12">IF(N17="geen 100%","geen 100%",SUM(D17+F17+H17+J17+L17))</f>
        <v>1000</v>
      </c>
      <c r="N17" s="1" t="str">
        <f t="shared" si="11"/>
        <v>100% ingevuld</v>
      </c>
    </row>
    <row r="18" spans="1:14" x14ac:dyDescent="0.2">
      <c r="A18" s="17" t="s">
        <v>15</v>
      </c>
      <c r="B18" s="18">
        <v>0.25</v>
      </c>
      <c r="C18" s="3">
        <v>0</v>
      </c>
      <c r="D18" s="13">
        <f t="shared" si="6"/>
        <v>0</v>
      </c>
      <c r="E18" s="3">
        <v>1</v>
      </c>
      <c r="F18" s="13">
        <f t="shared" si="7"/>
        <v>1875</v>
      </c>
      <c r="G18" s="3">
        <v>0</v>
      </c>
      <c r="H18" s="13">
        <f t="shared" si="8"/>
        <v>0</v>
      </c>
      <c r="I18" s="3">
        <v>0</v>
      </c>
      <c r="J18" s="13">
        <f t="shared" si="9"/>
        <v>0</v>
      </c>
      <c r="K18" s="3">
        <v>0</v>
      </c>
      <c r="L18" s="13">
        <f t="shared" si="10"/>
        <v>0</v>
      </c>
      <c r="M18" s="14">
        <f t="shared" si="12"/>
        <v>1875</v>
      </c>
      <c r="N18" s="1" t="str">
        <f t="shared" si="11"/>
        <v>100% ingevuld</v>
      </c>
    </row>
    <row r="19" spans="1:14" x14ac:dyDescent="0.2">
      <c r="A19" s="17" t="s">
        <v>16</v>
      </c>
      <c r="B19" s="18">
        <v>0.15</v>
      </c>
      <c r="C19" s="3">
        <v>0</v>
      </c>
      <c r="D19" s="13">
        <f t="shared" si="6"/>
        <v>0</v>
      </c>
      <c r="E19" s="3">
        <v>0</v>
      </c>
      <c r="F19" s="13">
        <f t="shared" si="7"/>
        <v>0</v>
      </c>
      <c r="G19" s="3">
        <v>0</v>
      </c>
      <c r="H19" s="13">
        <f t="shared" si="8"/>
        <v>0</v>
      </c>
      <c r="I19" s="3">
        <v>0</v>
      </c>
      <c r="J19" s="13">
        <f t="shared" si="9"/>
        <v>0</v>
      </c>
      <c r="K19" s="3">
        <v>1</v>
      </c>
      <c r="L19" s="13">
        <f t="shared" si="10"/>
        <v>0</v>
      </c>
      <c r="M19" s="14">
        <f t="shared" si="12"/>
        <v>0</v>
      </c>
      <c r="N19" s="1" t="str">
        <f t="shared" si="11"/>
        <v>100% ingevuld</v>
      </c>
    </row>
    <row r="20" spans="1:14" x14ac:dyDescent="0.2">
      <c r="A20" s="17" t="s">
        <v>17</v>
      </c>
      <c r="B20" s="18">
        <v>0.1</v>
      </c>
      <c r="C20" s="3">
        <v>0</v>
      </c>
      <c r="D20" s="13">
        <f t="shared" si="6"/>
        <v>0</v>
      </c>
      <c r="E20" s="3">
        <v>0</v>
      </c>
      <c r="F20" s="13">
        <f t="shared" si="7"/>
        <v>0</v>
      </c>
      <c r="G20" s="3">
        <v>0</v>
      </c>
      <c r="H20" s="13">
        <f t="shared" si="8"/>
        <v>0</v>
      </c>
      <c r="I20" s="3">
        <v>0</v>
      </c>
      <c r="J20" s="13">
        <f t="shared" si="9"/>
        <v>0</v>
      </c>
      <c r="K20" s="3">
        <v>1</v>
      </c>
      <c r="L20" s="13">
        <f t="shared" si="10"/>
        <v>0</v>
      </c>
      <c r="M20" s="14">
        <f t="shared" si="12"/>
        <v>0</v>
      </c>
      <c r="N20" s="1" t="str">
        <f t="shared" si="11"/>
        <v>100% ingevuld</v>
      </c>
    </row>
    <row r="21" spans="1:14" ht="15.75" x14ac:dyDescent="0.25">
      <c r="A21" s="4" t="s">
        <v>9</v>
      </c>
      <c r="B21" s="2">
        <f>SUM(B16:B20)</f>
        <v>1</v>
      </c>
      <c r="H21" s="150" t="s">
        <v>21</v>
      </c>
      <c r="I21" s="150"/>
      <c r="J21" s="150"/>
      <c r="K21" s="150"/>
      <c r="L21" s="150"/>
      <c r="M21" s="15">
        <f>IF(N21="geen 100%","geen 100%",SUM(M16:M20))</f>
        <v>4125</v>
      </c>
      <c r="N21" s="1" t="str">
        <f>IF(OR(N16="geen 100%",N17="geen 100%",N18="geen 100%",N19="geen 100%",N20="geen 100%"),"geen 100%","100% ingevuld")</f>
        <v>100% ingevuld</v>
      </c>
    </row>
    <row r="24" spans="1:14" x14ac:dyDescent="0.2">
      <c r="M24" s="20">
        <f>M21-M11</f>
        <v>-1500</v>
      </c>
    </row>
  </sheetData>
  <sheetProtection sheet="1" selectLockedCells="1"/>
  <mergeCells count="19">
    <mergeCell ref="A1:B1"/>
    <mergeCell ref="C3:K3"/>
    <mergeCell ref="B4:B5"/>
    <mergeCell ref="D4:D5"/>
    <mergeCell ref="F4:F5"/>
    <mergeCell ref="H4:H5"/>
    <mergeCell ref="J4:J5"/>
    <mergeCell ref="L4:L5"/>
    <mergeCell ref="J14:J15"/>
    <mergeCell ref="L14:L15"/>
    <mergeCell ref="M4:M5"/>
    <mergeCell ref="H11:L11"/>
    <mergeCell ref="M14:M15"/>
    <mergeCell ref="H21:L21"/>
    <mergeCell ref="C13:K13"/>
    <mergeCell ref="B14:B15"/>
    <mergeCell ref="D14:D15"/>
    <mergeCell ref="F14:F15"/>
    <mergeCell ref="H14:H15"/>
  </mergeCells>
  <conditionalFormatting sqref="M6:M11">
    <cfRule type="cellIs" dxfId="1" priority="4" operator="equal">
      <formula>"geen 100%"</formula>
    </cfRule>
  </conditionalFormatting>
  <conditionalFormatting sqref="M16:M21">
    <cfRule type="cellIs" dxfId="0" priority="1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GOW__-DM-CO2-PM__meerjarig (%)</vt:lpstr>
      <vt:lpstr>K.4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2021-02-16T11:30:59Z</cp:lastPrinted>
  <dcterms:created xsi:type="dcterms:W3CDTF">2020-03-03T07:56:04Z</dcterms:created>
  <dcterms:modified xsi:type="dcterms:W3CDTF">2024-06-26T12:05:26Z</dcterms:modified>
</cp:coreProperties>
</file>