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keyquality275553.sharepoint.com/sites/Klanten/NL_Actief/Stichting Markland College (O) ##/Aanbestedingen/Aanbesteding schoonmaak 2024/"/>
    </mc:Choice>
  </mc:AlternateContent>
  <xr:revisionPtr revIDLastSave="5" documentId="8_{9B43F036-9067-47B6-9DB5-A9391D183061}" xr6:coauthVersionLast="47" xr6:coauthVersionMax="47" xr10:uidLastSave="{C5EF030C-B062-4DF3-9955-00DFB95E368C}"/>
  <bookViews>
    <workbookView xWindow="28680" yWindow="-120" windowWidth="29040" windowHeight="15720" activeTab="4"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Invulblad!$K$8:$K$29</definedName>
    <definedName name="_xlnm._FilterDatabase" localSheetId="3" hidden="1">'Ruimtestaat en calculatie'!$A$11:$O$247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 i="3" l="1"/>
  <c r="E13" i="3"/>
  <c r="L198" i="1"/>
  <c r="L199" i="1"/>
  <c r="L200" i="1"/>
  <c r="L201" i="1"/>
  <c r="L202" i="1"/>
  <c r="L203" i="1"/>
  <c r="L204" i="1"/>
  <c r="L205" i="1"/>
  <c r="L206" i="1"/>
  <c r="L162" i="1"/>
  <c r="L207" i="1"/>
  <c r="L208" i="1"/>
  <c r="L209" i="1"/>
  <c r="L210" i="1"/>
  <c r="L211" i="1"/>
  <c r="L212" i="1"/>
  <c r="L213" i="1"/>
  <c r="L214" i="1"/>
  <c r="L215" i="1"/>
  <c r="L216" i="1"/>
  <c r="L217" i="1"/>
  <c r="L218" i="1"/>
  <c r="L219" i="1"/>
  <c r="L220" i="1"/>
  <c r="L221" i="1"/>
  <c r="L222" i="1"/>
  <c r="L223" i="1"/>
  <c r="L224" i="1"/>
  <c r="L225" i="1"/>
  <c r="L226" i="1"/>
  <c r="L163" i="1"/>
  <c r="L227" i="1"/>
  <c r="L164" i="1"/>
  <c r="L165" i="1"/>
  <c r="L166" i="1"/>
  <c r="L167" i="1"/>
  <c r="L168" i="1"/>
  <c r="L169" i="1"/>
  <c r="L153" i="1"/>
  <c r="L170" i="1"/>
  <c r="L171" i="1"/>
  <c r="L172" i="1"/>
  <c r="L173" i="1"/>
  <c r="L174" i="1"/>
  <c r="L175" i="1"/>
  <c r="L176" i="1"/>
  <c r="L177" i="1"/>
  <c r="L178" i="1"/>
  <c r="L179" i="1"/>
  <c r="L154" i="1"/>
  <c r="L180" i="1"/>
  <c r="L181" i="1"/>
  <c r="L182" i="1"/>
  <c r="L183" i="1"/>
  <c r="L184" i="1"/>
  <c r="L185" i="1"/>
  <c r="L186" i="1"/>
  <c r="L187" i="1"/>
  <c r="L188" i="1"/>
  <c r="L189" i="1"/>
  <c r="L155" i="1"/>
  <c r="L190" i="1"/>
  <c r="L191" i="1"/>
  <c r="L192" i="1"/>
  <c r="L193" i="1"/>
  <c r="L194" i="1"/>
  <c r="L195" i="1"/>
  <c r="L196" i="1"/>
  <c r="L197" i="1"/>
  <c r="L156" i="1"/>
  <c r="L157" i="1"/>
  <c r="L158" i="1"/>
  <c r="L159" i="1"/>
  <c r="L160" i="1"/>
  <c r="L228" i="1"/>
  <c r="L229" i="1"/>
  <c r="L230" i="1"/>
  <c r="L231" i="1"/>
  <c r="L232" i="1"/>
  <c r="L233" i="1"/>
  <c r="L234" i="1"/>
  <c r="L235" i="1"/>
  <c r="L236" i="1"/>
  <c r="L237" i="1"/>
  <c r="L238" i="1"/>
  <c r="L239" i="1"/>
  <c r="L240" i="1"/>
  <c r="L241" i="1"/>
  <c r="L242" i="1"/>
  <c r="L243" i="1"/>
  <c r="L244" i="1"/>
  <c r="L245" i="1"/>
  <c r="L246" i="1"/>
  <c r="L247" i="1"/>
  <c r="L92" i="1"/>
  <c r="L93" i="1"/>
  <c r="L144" i="1"/>
  <c r="L145" i="1"/>
  <c r="L94" i="1"/>
  <c r="L95" i="1"/>
  <c r="L96" i="1"/>
  <c r="L97" i="1"/>
  <c r="L98" i="1"/>
  <c r="L99" i="1"/>
  <c r="L100" i="1"/>
  <c r="L101" i="1"/>
  <c r="L146" i="1"/>
  <c r="L147" i="1"/>
  <c r="L148" i="1"/>
  <c r="L149" i="1"/>
  <c r="L150" i="1"/>
  <c r="L102" i="1"/>
  <c r="L103" i="1"/>
  <c r="L151" i="1"/>
  <c r="L104" i="1"/>
  <c r="L105" i="1"/>
  <c r="L12" i="1"/>
  <c r="L106" i="1"/>
  <c r="L107" i="1"/>
  <c r="L13" i="1"/>
  <c r="L108" i="1"/>
  <c r="L14"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5" i="1"/>
  <c r="L135" i="1"/>
  <c r="L16" i="1"/>
  <c r="L136" i="1"/>
  <c r="L17" i="1"/>
  <c r="L137" i="1"/>
  <c r="L138" i="1"/>
  <c r="L139" i="1"/>
  <c r="L18" i="1"/>
  <c r="L140" i="1"/>
  <c r="L141" i="1"/>
  <c r="L19" i="1"/>
  <c r="L142" i="1"/>
  <c r="M142" i="1" s="1"/>
  <c r="L20" i="1"/>
  <c r="M20" i="1" s="1"/>
  <c r="L143" i="1"/>
  <c r="M143"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L72" i="1"/>
  <c r="L73" i="1"/>
  <c r="L74" i="1"/>
  <c r="M74" i="1" s="1"/>
  <c r="L75" i="1"/>
  <c r="M75" i="1" s="1"/>
  <c r="L76" i="1"/>
  <c r="M76" i="1" s="1"/>
  <c r="L77" i="1"/>
  <c r="M77" i="1" s="1"/>
  <c r="L78" i="1"/>
  <c r="M78" i="1" s="1"/>
  <c r="L89" i="1"/>
  <c r="M89" i="1" s="1"/>
  <c r="L79" i="1"/>
  <c r="M79" i="1" s="1"/>
  <c r="L80" i="1"/>
  <c r="M80" i="1" s="1"/>
  <c r="L81" i="1"/>
  <c r="M81" i="1" s="1"/>
  <c r="L82" i="1"/>
  <c r="M82" i="1" s="1"/>
  <c r="L83" i="1"/>
  <c r="M83" i="1" s="1"/>
  <c r="L84" i="1"/>
  <c r="M84" i="1" s="1"/>
  <c r="L85" i="1"/>
  <c r="M85" i="1" s="1"/>
  <c r="L86" i="1"/>
  <c r="M86" i="1" s="1"/>
  <c r="L87" i="1"/>
  <c r="M87" i="1" s="1"/>
  <c r="L88" i="1"/>
  <c r="M88" i="1" s="1"/>
  <c r="L90" i="1"/>
  <c r="M90" i="1" s="1"/>
  <c r="L91" i="1"/>
  <c r="M91" i="1" s="1"/>
  <c r="L152" i="1"/>
  <c r="L161" i="1"/>
  <c r="F13" i="2"/>
  <c r="F23" i="2"/>
  <c r="F24" i="2"/>
  <c r="F26" i="2"/>
  <c r="F22" i="2"/>
  <c r="F32" i="2"/>
  <c r="F9" i="2"/>
  <c r="F30" i="2"/>
  <c r="F19" i="2"/>
  <c r="F21" i="2"/>
  <c r="F27" i="2"/>
  <c r="F33" i="2"/>
  <c r="F18" i="2"/>
  <c r="F15" i="2"/>
  <c r="F20" i="2"/>
  <c r="F14" i="2"/>
  <c r="F17" i="2"/>
  <c r="F25" i="2"/>
  <c r="F12" i="2"/>
  <c r="F16" i="2"/>
  <c r="F31" i="2"/>
  <c r="F10" i="2"/>
  <c r="F11" i="2"/>
  <c r="F28" i="2"/>
  <c r="F29" i="2"/>
  <c r="E22" i="2"/>
  <c r="E32" i="2"/>
  <c r="E9" i="2"/>
  <c r="E30" i="2"/>
  <c r="E19" i="2"/>
  <c r="E21" i="2"/>
  <c r="E27" i="2"/>
  <c r="E33" i="2"/>
  <c r="E18" i="2"/>
  <c r="E15" i="2"/>
  <c r="E20" i="2"/>
  <c r="E14" i="2"/>
  <c r="E17" i="2"/>
  <c r="E25" i="2"/>
  <c r="E12" i="2"/>
  <c r="E16" i="2"/>
  <c r="E31" i="2"/>
  <c r="E10" i="2"/>
  <c r="E11" i="2"/>
  <c r="E28" i="2"/>
  <c r="E13" i="2"/>
  <c r="E23" i="2"/>
  <c r="E24" i="2"/>
  <c r="E26" i="2"/>
  <c r="E29" i="2"/>
  <c r="N8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143" i="1"/>
  <c r="N20" i="1"/>
  <c r="N91" i="1"/>
  <c r="N90" i="1"/>
  <c r="N88" i="1"/>
  <c r="N87" i="1"/>
  <c r="N86" i="1"/>
  <c r="N85" i="1"/>
  <c r="N84" i="1"/>
  <c r="N83" i="1"/>
  <c r="N82" i="1"/>
  <c r="N81" i="1"/>
  <c r="N80" i="1"/>
  <c r="N79" i="1"/>
  <c r="N142" i="1"/>
  <c r="O20" i="1" l="1"/>
  <c r="O21" i="1"/>
  <c r="O22" i="1"/>
  <c r="O23" i="1"/>
  <c r="O25" i="1"/>
  <c r="O26" i="1"/>
  <c r="O27" i="1"/>
  <c r="O29" i="1"/>
  <c r="O30" i="1"/>
  <c r="O31" i="1"/>
  <c r="O33" i="1"/>
  <c r="O34" i="1"/>
  <c r="O35" i="1"/>
  <c r="O143" i="1"/>
  <c r="O24" i="1"/>
  <c r="O28" i="1"/>
  <c r="O32"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89" i="1"/>
  <c r="O82" i="1"/>
  <c r="O83" i="1"/>
  <c r="O84" i="1"/>
  <c r="O85" i="1"/>
  <c r="O86" i="1"/>
  <c r="O87" i="1"/>
  <c r="O88" i="1"/>
  <c r="O90" i="1"/>
  <c r="O91" i="1"/>
  <c r="O142" i="1"/>
  <c r="O79" i="1"/>
  <c r="O80" i="1"/>
  <c r="O81" i="1"/>
  <c r="B3" i="3" l="1"/>
  <c r="C3" i="2"/>
  <c r="A35" i="3" l="1"/>
  <c r="A34" i="3"/>
  <c r="A33" i="3"/>
  <c r="A32" i="3"/>
  <c r="B8" i="5"/>
  <c r="F9" i="1" l="1"/>
  <c r="B13" i="3" l="1"/>
  <c r="G9" i="1" l="1"/>
  <c r="M191" i="1" l="1"/>
  <c r="M155" i="1"/>
  <c r="N155" i="1"/>
  <c r="M190" i="1"/>
  <c r="N190" i="1"/>
  <c r="N191" i="1"/>
  <c r="M222" i="1"/>
  <c r="N222" i="1"/>
  <c r="M119" i="1"/>
  <c r="N119" i="1"/>
  <c r="H23" i="2"/>
  <c r="H11" i="2"/>
  <c r="M236" i="1"/>
  <c r="N236" i="1"/>
  <c r="M237" i="1"/>
  <c r="N237" i="1"/>
  <c r="M238" i="1"/>
  <c r="N238" i="1"/>
  <c r="M192" i="1"/>
  <c r="N192" i="1"/>
  <c r="M193" i="1"/>
  <c r="N193" i="1"/>
  <c r="M194" i="1"/>
  <c r="N194" i="1"/>
  <c r="M164" i="1"/>
  <c r="N164" i="1"/>
  <c r="M239" i="1"/>
  <c r="N239" i="1"/>
  <c r="M240" i="1"/>
  <c r="N240" i="1"/>
  <c r="M241" i="1"/>
  <c r="N241" i="1"/>
  <c r="M242" i="1"/>
  <c r="N242" i="1"/>
  <c r="M243" i="1"/>
  <c r="N243" i="1"/>
  <c r="M244" i="1"/>
  <c r="N244" i="1"/>
  <c r="N245" i="1"/>
  <c r="M246" i="1"/>
  <c r="N246" i="1"/>
  <c r="M247" i="1"/>
  <c r="N247" i="1"/>
  <c r="O246" i="1" l="1"/>
  <c r="O242" i="1"/>
  <c r="O164" i="1"/>
  <c r="O238" i="1"/>
  <c r="O245" i="1"/>
  <c r="O241" i="1"/>
  <c r="O194" i="1"/>
  <c r="O237" i="1"/>
  <c r="O191" i="1"/>
  <c r="B15" i="3"/>
  <c r="O222" i="1"/>
  <c r="O190" i="1"/>
  <c r="O155" i="1"/>
  <c r="O119" i="1"/>
  <c r="O192" i="1"/>
  <c r="O247" i="1"/>
  <c r="O236" i="1"/>
  <c r="O243" i="1"/>
  <c r="O240" i="1"/>
  <c r="O239" i="1"/>
  <c r="O193" i="1"/>
  <c r="O244" i="1"/>
  <c r="H12" i="2" l="1"/>
  <c r="H24" i="2"/>
  <c r="H29" i="2"/>
  <c r="H16" i="2"/>
  <c r="H13" i="2"/>
  <c r="H17" i="2"/>
  <c r="H32" i="2"/>
  <c r="H19" i="2"/>
  <c r="H33" i="2"/>
  <c r="H27" i="2"/>
  <c r="H14" i="2"/>
  <c r="H25" i="2"/>
  <c r="H26" i="2"/>
  <c r="H10" i="2"/>
  <c r="H9" i="2"/>
  <c r="H30" i="2"/>
  <c r="H31" i="2"/>
  <c r="H22" i="2"/>
  <c r="H15" i="2"/>
  <c r="H21" i="2"/>
  <c r="H28" i="2"/>
  <c r="H20" i="2"/>
  <c r="H18" i="2"/>
  <c r="M134" i="1" l="1"/>
  <c r="N134" i="1"/>
  <c r="M15" i="1"/>
  <c r="N15" i="1"/>
  <c r="M135" i="1"/>
  <c r="N135" i="1"/>
  <c r="M16" i="1"/>
  <c r="N16" i="1"/>
  <c r="O135" i="1" l="1"/>
  <c r="O134" i="1"/>
  <c r="O16" i="1"/>
  <c r="O15" i="1"/>
  <c r="M202" i="1" l="1"/>
  <c r="N202" i="1"/>
  <c r="M203" i="1"/>
  <c r="N203" i="1"/>
  <c r="M152" i="1"/>
  <c r="N152" i="1"/>
  <c r="M161" i="1"/>
  <c r="N161" i="1"/>
  <c r="M204" i="1"/>
  <c r="N204" i="1"/>
  <c r="M195" i="1"/>
  <c r="N195" i="1"/>
  <c r="M196" i="1"/>
  <c r="N196" i="1"/>
  <c r="M165" i="1"/>
  <c r="N165" i="1"/>
  <c r="M166" i="1"/>
  <c r="N166" i="1"/>
  <c r="M167" i="1"/>
  <c r="N167" i="1"/>
  <c r="M205" i="1"/>
  <c r="N205" i="1"/>
  <c r="M198" i="1"/>
  <c r="N198" i="1"/>
  <c r="M206" i="1"/>
  <c r="N206" i="1"/>
  <c r="M162" i="1"/>
  <c r="N162" i="1"/>
  <c r="M207" i="1"/>
  <c r="N207" i="1"/>
  <c r="M197" i="1"/>
  <c r="N197" i="1"/>
  <c r="M156" i="1"/>
  <c r="N156" i="1"/>
  <c r="M157" i="1"/>
  <c r="N157" i="1"/>
  <c r="M158" i="1"/>
  <c r="N158" i="1"/>
  <c r="M159" i="1"/>
  <c r="N159" i="1"/>
  <c r="M160" i="1"/>
  <c r="N160" i="1"/>
  <c r="M228" i="1"/>
  <c r="N228" i="1"/>
  <c r="M168" i="1"/>
  <c r="N168" i="1"/>
  <c r="M169" i="1"/>
  <c r="N169" i="1"/>
  <c r="M153" i="1"/>
  <c r="N153" i="1"/>
  <c r="M170" i="1"/>
  <c r="N170" i="1"/>
  <c r="M171" i="1"/>
  <c r="N171" i="1"/>
  <c r="M172" i="1"/>
  <c r="N172" i="1"/>
  <c r="M173" i="1"/>
  <c r="N173" i="1"/>
  <c r="M174" i="1"/>
  <c r="N174" i="1"/>
  <c r="M175" i="1"/>
  <c r="N175" i="1"/>
  <c r="M176" i="1"/>
  <c r="N176" i="1"/>
  <c r="M177" i="1"/>
  <c r="N177" i="1"/>
  <c r="M208" i="1"/>
  <c r="N208" i="1"/>
  <c r="M209" i="1"/>
  <c r="N209" i="1"/>
  <c r="M210" i="1"/>
  <c r="N210" i="1"/>
  <c r="M211" i="1"/>
  <c r="N211" i="1"/>
  <c r="M212" i="1"/>
  <c r="N212" i="1"/>
  <c r="M213" i="1"/>
  <c r="N213" i="1"/>
  <c r="M199" i="1"/>
  <c r="N199" i="1"/>
  <c r="M214" i="1"/>
  <c r="N214" i="1"/>
  <c r="M215" i="1"/>
  <c r="N215" i="1"/>
  <c r="M178" i="1"/>
  <c r="N178" i="1"/>
  <c r="M229" i="1"/>
  <c r="N229" i="1"/>
  <c r="M216" i="1"/>
  <c r="N216" i="1"/>
  <c r="M217" i="1"/>
  <c r="N217" i="1"/>
  <c r="M179" i="1"/>
  <c r="N179" i="1"/>
  <c r="M200" i="1"/>
  <c r="N200" i="1"/>
  <c r="M154" i="1"/>
  <c r="N154" i="1"/>
  <c r="M180" i="1"/>
  <c r="N180" i="1"/>
  <c r="M218" i="1"/>
  <c r="N218" i="1"/>
  <c r="M219" i="1"/>
  <c r="N219" i="1"/>
  <c r="M220" i="1"/>
  <c r="N220" i="1"/>
  <c r="M221" i="1"/>
  <c r="N221" i="1"/>
  <c r="M230" i="1"/>
  <c r="N230" i="1"/>
  <c r="M231" i="1"/>
  <c r="N231" i="1"/>
  <c r="M232" i="1"/>
  <c r="N232" i="1"/>
  <c r="M233" i="1"/>
  <c r="N233" i="1"/>
  <c r="M234" i="1"/>
  <c r="N234" i="1"/>
  <c r="M181" i="1"/>
  <c r="N181" i="1"/>
  <c r="M182" i="1"/>
  <c r="N182" i="1"/>
  <c r="M183" i="1"/>
  <c r="N183" i="1"/>
  <c r="M184" i="1"/>
  <c r="N184" i="1"/>
  <c r="M185" i="1"/>
  <c r="N185" i="1"/>
  <c r="M186" i="1"/>
  <c r="N186" i="1"/>
  <c r="M187" i="1"/>
  <c r="N187" i="1"/>
  <c r="M188" i="1"/>
  <c r="N188" i="1"/>
  <c r="M189" i="1"/>
  <c r="N189" i="1"/>
  <c r="M223" i="1"/>
  <c r="N223" i="1"/>
  <c r="M224" i="1"/>
  <c r="N224" i="1"/>
  <c r="M225" i="1"/>
  <c r="N225" i="1"/>
  <c r="M201" i="1"/>
  <c r="N201" i="1"/>
  <c r="M226" i="1"/>
  <c r="N226" i="1"/>
  <c r="M163" i="1"/>
  <c r="N163" i="1"/>
  <c r="M227" i="1"/>
  <c r="N227" i="1"/>
  <c r="M235" i="1"/>
  <c r="N235" i="1"/>
  <c r="O225" i="1" l="1"/>
  <c r="O188" i="1"/>
  <c r="O184" i="1"/>
  <c r="O230" i="1"/>
  <c r="O226" i="1"/>
  <c r="O223" i="1"/>
  <c r="O186" i="1"/>
  <c r="O182" i="1"/>
  <c r="O232" i="1"/>
  <c r="O163" i="1"/>
  <c r="O224" i="1"/>
  <c r="O187" i="1"/>
  <c r="O183" i="1"/>
  <c r="O233" i="1"/>
  <c r="O221" i="1"/>
  <c r="O217" i="1"/>
  <c r="O212" i="1"/>
  <c r="O174" i="1"/>
  <c r="O228" i="1"/>
  <c r="O162" i="1"/>
  <c r="O195" i="1"/>
  <c r="O227" i="1"/>
  <c r="O234" i="1"/>
  <c r="O235" i="1"/>
  <c r="O201" i="1"/>
  <c r="O189" i="1"/>
  <c r="O185" i="1"/>
  <c r="O181" i="1"/>
  <c r="O231" i="1"/>
  <c r="O180" i="1"/>
  <c r="O215" i="1"/>
  <c r="O208" i="1"/>
  <c r="O170" i="1"/>
  <c r="O157" i="1"/>
  <c r="O167" i="1"/>
  <c r="O203" i="1"/>
  <c r="O179" i="1"/>
  <c r="O178" i="1"/>
  <c r="O213" i="1"/>
  <c r="O209" i="1"/>
  <c r="O175" i="1"/>
  <c r="O171" i="1"/>
  <c r="O168" i="1"/>
  <c r="O158" i="1"/>
  <c r="O205" i="1"/>
  <c r="O196" i="1"/>
  <c r="O152" i="1"/>
  <c r="O219" i="1"/>
  <c r="O200" i="1"/>
  <c r="O229" i="1"/>
  <c r="O199" i="1"/>
  <c r="O210" i="1"/>
  <c r="O176" i="1"/>
  <c r="O172" i="1"/>
  <c r="O169" i="1"/>
  <c r="O159" i="1"/>
  <c r="O197" i="1"/>
  <c r="O198" i="1"/>
  <c r="O165" i="1"/>
  <c r="O161" i="1"/>
  <c r="O218" i="1"/>
  <c r="O207" i="1"/>
  <c r="O220" i="1"/>
  <c r="O154" i="1"/>
  <c r="O216" i="1"/>
  <c r="O214" i="1"/>
  <c r="O211" i="1"/>
  <c r="O177" i="1"/>
  <c r="O173" i="1"/>
  <c r="O153" i="1"/>
  <c r="O160" i="1"/>
  <c r="O156" i="1"/>
  <c r="O206" i="1"/>
  <c r="O166" i="1"/>
  <c r="O204" i="1"/>
  <c r="O202" i="1"/>
  <c r="M146" i="1" l="1"/>
  <c r="N127" i="1"/>
  <c r="N148" i="1"/>
  <c r="N149" i="1"/>
  <c r="N98" i="1"/>
  <c r="N128" i="1"/>
  <c r="N129" i="1"/>
  <c r="N130" i="1"/>
  <c r="N131" i="1"/>
  <c r="N132" i="1"/>
  <c r="N133" i="1"/>
  <c r="N150" i="1"/>
  <c r="N102" i="1"/>
  <c r="N103" i="1"/>
  <c r="N151" i="1"/>
  <c r="N104" i="1"/>
  <c r="N105" i="1"/>
  <c r="N12" i="1"/>
  <c r="N106" i="1"/>
  <c r="N136" i="1"/>
  <c r="N17" i="1"/>
  <c r="N137" i="1"/>
  <c r="N138" i="1"/>
  <c r="N139" i="1"/>
  <c r="N18" i="1"/>
  <c r="N99" i="1"/>
  <c r="N140" i="1"/>
  <c r="N107" i="1"/>
  <c r="N141" i="1"/>
  <c r="N19" i="1"/>
  <c r="N13" i="1"/>
  <c r="N100" i="1"/>
  <c r="N108" i="1"/>
  <c r="N14" i="1"/>
  <c r="N109" i="1"/>
  <c r="N110" i="1"/>
  <c r="N111" i="1"/>
  <c r="N112" i="1"/>
  <c r="N113" i="1"/>
  <c r="N114" i="1"/>
  <c r="N115" i="1"/>
  <c r="N101" i="1"/>
  <c r="N116" i="1"/>
  <c r="N117" i="1"/>
  <c r="N118" i="1"/>
  <c r="N92" i="1"/>
  <c r="N93" i="1"/>
  <c r="N144" i="1"/>
  <c r="N145" i="1"/>
  <c r="N94" i="1"/>
  <c r="N95" i="1"/>
  <c r="N120" i="1"/>
  <c r="N121" i="1"/>
  <c r="N122" i="1"/>
  <c r="N147" i="1"/>
  <c r="N96" i="1"/>
  <c r="N123" i="1"/>
  <c r="N124" i="1"/>
  <c r="N125" i="1"/>
  <c r="N97" i="1"/>
  <c r="N126" i="1"/>
  <c r="N146" i="1"/>
  <c r="B4" i="3" l="1"/>
  <c r="M93" i="1" l="1"/>
  <c r="M144" i="1"/>
  <c r="M145" i="1"/>
  <c r="M94" i="1"/>
  <c r="M95" i="1"/>
  <c r="O93" i="1" l="1"/>
  <c r="O94" i="1"/>
  <c r="O144" i="1"/>
  <c r="O95" i="1"/>
  <c r="O145" i="1"/>
  <c r="M13" i="1"/>
  <c r="O13" i="1" l="1"/>
  <c r="M100" i="1" l="1"/>
  <c r="O100" i="1" l="1"/>
  <c r="M147" i="1" l="1"/>
  <c r="M96" i="1"/>
  <c r="M123" i="1"/>
  <c r="M124" i="1"/>
  <c r="M125" i="1"/>
  <c r="M97" i="1"/>
  <c r="M126" i="1"/>
  <c r="M127" i="1"/>
  <c r="M148" i="1"/>
  <c r="M149" i="1"/>
  <c r="M98" i="1"/>
  <c r="M128" i="1"/>
  <c r="M129" i="1"/>
  <c r="M130" i="1"/>
  <c r="M131" i="1"/>
  <c r="M132" i="1"/>
  <c r="M133" i="1"/>
  <c r="M150" i="1"/>
  <c r="M102" i="1"/>
  <c r="M103" i="1"/>
  <c r="M151" i="1"/>
  <c r="M12" i="1"/>
  <c r="M106" i="1"/>
  <c r="M136" i="1"/>
  <c r="M17" i="1"/>
  <c r="M137" i="1"/>
  <c r="M138" i="1"/>
  <c r="M139" i="1"/>
  <c r="M18" i="1"/>
  <c r="M99" i="1"/>
  <c r="M140" i="1"/>
  <c r="M107" i="1"/>
  <c r="M141" i="1"/>
  <c r="M19" i="1"/>
  <c r="M108" i="1"/>
  <c r="M14" i="1"/>
  <c r="M109" i="1"/>
  <c r="M110" i="1"/>
  <c r="M111" i="1"/>
  <c r="M112" i="1"/>
  <c r="M113" i="1"/>
  <c r="M114" i="1"/>
  <c r="M115" i="1"/>
  <c r="M101" i="1"/>
  <c r="M116" i="1"/>
  <c r="M117" i="1"/>
  <c r="M118" i="1"/>
  <c r="M92" i="1"/>
  <c r="M120" i="1"/>
  <c r="M121" i="1"/>
  <c r="M122" i="1"/>
  <c r="M9" i="1" l="1"/>
  <c r="C13" i="3"/>
  <c r="F13" i="3" s="1"/>
  <c r="J13" i="3" s="1"/>
  <c r="D13" i="3" l="1"/>
  <c r="L13" i="3" s="1"/>
  <c r="M13" i="3" s="1"/>
  <c r="O13" i="3" s="1"/>
  <c r="O131" i="1"/>
  <c r="O92" i="1"/>
  <c r="O109" i="1"/>
  <c r="O118" i="1"/>
  <c r="O101" i="1"/>
  <c r="O138" i="1"/>
  <c r="O136" i="1"/>
  <c r="O140" i="1"/>
  <c r="O139" i="1"/>
  <c r="O151" i="1"/>
  <c r="O150" i="1"/>
  <c r="O113" i="1"/>
  <c r="O107" i="1"/>
  <c r="O104" i="1"/>
  <c r="O115" i="1"/>
  <c r="O14" i="1"/>
  <c r="O130" i="1"/>
  <c r="O112" i="1"/>
  <c r="O106" i="1"/>
  <c r="O117" i="1"/>
  <c r="O111" i="1"/>
  <c r="O108" i="1"/>
  <c r="O19" i="1"/>
  <c r="O99" i="1"/>
  <c r="O137" i="1"/>
  <c r="O12" i="1"/>
  <c r="O103" i="1"/>
  <c r="O133" i="1"/>
  <c r="O116" i="1"/>
  <c r="O114" i="1"/>
  <c r="O110" i="1"/>
  <c r="O141" i="1"/>
  <c r="O18" i="1"/>
  <c r="O17" i="1"/>
  <c r="O105" i="1"/>
  <c r="O102" i="1"/>
  <c r="O132" i="1"/>
  <c r="I13" i="3" l="1"/>
  <c r="H13" i="3" s="1"/>
  <c r="C6" i="1"/>
  <c r="Q13" i="3" l="1"/>
  <c r="C5" i="1"/>
  <c r="O146" i="1" l="1"/>
  <c r="O129" i="1"/>
  <c r="O128" i="1"/>
  <c r="O98" i="1"/>
  <c r="O127" i="1"/>
  <c r="O126" i="1"/>
  <c r="O147" i="1"/>
  <c r="O96" i="1"/>
  <c r="O121" i="1"/>
  <c r="O122" i="1"/>
  <c r="O125" i="1"/>
  <c r="O124" i="1"/>
  <c r="O123" i="1"/>
  <c r="O149" i="1"/>
  <c r="O148" i="1"/>
  <c r="O97" i="1"/>
  <c r="B16" i="5" l="1"/>
  <c r="A19" i="5" s="1"/>
  <c r="O120" i="1"/>
  <c r="O9" i="1" s="1"/>
  <c r="C15" i="3" l="1"/>
  <c r="D15" i="3" l="1"/>
  <c r="M15" i="3" l="1"/>
  <c r="P15" i="3" s="1"/>
  <c r="F15" i="3"/>
  <c r="O15" i="3"/>
  <c r="K15" i="3" l="1"/>
  <c r="I15" i="3" l="1"/>
</calcChain>
</file>

<file path=xl/sharedStrings.xml><?xml version="1.0" encoding="utf-8"?>
<sst xmlns="http://schemas.openxmlformats.org/spreadsheetml/2006/main" count="1932" uniqueCount="537">
  <si>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</si>
  <si>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</si>
  <si>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</si>
  <si>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</si>
  <si>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</si>
  <si>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</si>
  <si>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</si>
  <si>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</si>
  <si>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</si>
  <si>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</si>
  <si>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</si>
  <si>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</si>
  <si>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</si>
  <si>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</si>
  <si>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</si>
  <si>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</si>
  <si>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</si>
  <si>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</si>
  <si>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</si>
  <si>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</si>
  <si>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</si>
  <si>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</si>
  <si>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t>12.</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</si>
  <si>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</si>
  <si>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Inschrijfblad</t>
  </si>
  <si>
    <t>opdrachtgever</t>
  </si>
  <si>
    <t>Stichting Markland College locatie Oudenbosch</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</si>
  <si>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</si>
  <si>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</si>
  <si>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</si>
  <si>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</si>
  <si>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</si>
  <si>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</si>
  <si>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</si>
  <si>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</si>
  <si>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</si>
  <si>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</si>
  <si>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</si>
  <si>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</si>
  <si>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</si>
  <si>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</si>
  <si>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</si>
  <si>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</si>
  <si>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</si>
  <si>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</si>
  <si>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</si>
  <si>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</si>
  <si>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</si>
  <si>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</si>
  <si>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</si>
  <si>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</si>
  <si>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</si>
  <si>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</si>
  <si>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</si>
  <si>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</si>
  <si>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</si>
  <si>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</si>
  <si>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</si>
  <si>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</si>
  <si>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</si>
  <si>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</si>
  <si>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</si>
  <si>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</si>
  <si>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</si>
  <si>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</si>
  <si>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</si>
  <si>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</si>
  <si>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</si>
  <si>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</si>
  <si>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</si>
  <si>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</si>
  <si>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</si>
  <si>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</si>
  <si>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AULAA</t>
  </si>
  <si>
    <t>Aula</t>
  </si>
  <si>
    <t>Linoleum</t>
  </si>
  <si>
    <t/>
  </si>
  <si>
    <t>DGVRA</t>
  </si>
  <si>
    <t>Personeelskamer</t>
  </si>
  <si>
    <t>DGVRB</t>
  </si>
  <si>
    <t>Tapijt</t>
  </si>
  <si>
    <t>ENTRC</t>
  </si>
  <si>
    <t>Entree</t>
  </si>
  <si>
    <t>Tegelvloer</t>
  </si>
  <si>
    <t>GANGA</t>
  </si>
  <si>
    <t>Verkeersruimte (gangen, trappen, algemene ruimte)</t>
  </si>
  <si>
    <t>Marmoleum</t>
  </si>
  <si>
    <t>GANGB</t>
  </si>
  <si>
    <t>GANGC</t>
  </si>
  <si>
    <t>GRDRA</t>
  </si>
  <si>
    <t xml:space="preserve">Garderobe </t>
  </si>
  <si>
    <t>GRDRB</t>
  </si>
  <si>
    <t>Garderobe</t>
  </si>
  <si>
    <t>KEKNC</t>
  </si>
  <si>
    <t>keukenlokaal</t>
  </si>
  <si>
    <t>Gietvloer</t>
  </si>
  <si>
    <t>KLDRC</t>
  </si>
  <si>
    <t>Kleedruimte jongens</t>
  </si>
  <si>
    <t>KLWAC</t>
  </si>
  <si>
    <t>Kleedruimte/douche</t>
  </si>
  <si>
    <t>KNTRA</t>
  </si>
  <si>
    <t>Werkplek/kantoor</t>
  </si>
  <si>
    <t>KNTRB</t>
  </si>
  <si>
    <t>LSLKA</t>
  </si>
  <si>
    <t>Theorielokaal</t>
  </si>
  <si>
    <t>Praktijklokaal</t>
  </si>
  <si>
    <t>LSLKB</t>
  </si>
  <si>
    <t>Leerplein</t>
  </si>
  <si>
    <t>LSLKC</t>
  </si>
  <si>
    <t>lokaal</t>
  </si>
  <si>
    <t>RSTRA</t>
  </si>
  <si>
    <t>Restaurant</t>
  </si>
  <si>
    <t>SPRTA</t>
  </si>
  <si>
    <t xml:space="preserve">Gymzaal </t>
  </si>
  <si>
    <t>TLTC</t>
  </si>
  <si>
    <t xml:space="preserve">Toilet </t>
  </si>
  <si>
    <t>VRGDA</t>
  </si>
  <si>
    <t>Spreekkamer</t>
  </si>
  <si>
    <t>VRGDB</t>
  </si>
  <si>
    <t>WRKPC</t>
  </si>
  <si>
    <t>Bakkerij</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</si>
  <si>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</si>
  <si>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</si>
  <si>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</si>
  <si>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</si>
  <si>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</si>
  <si>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</si>
  <si>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Bouwdeel</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</si>
  <si>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</si>
  <si>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</si>
  <si>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</si>
  <si>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</si>
  <si>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</si>
  <si>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</si>
  <si>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</si>
  <si>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</si>
  <si>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</si>
  <si>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</si>
  <si>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</si>
  <si>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</si>
  <si>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Oudenbosch</t>
  </si>
  <si>
    <t>1</t>
  </si>
  <si>
    <t>Gymzaal P0.109 leshuis beroepsgerichte leerweg</t>
  </si>
  <si>
    <t>2</t>
  </si>
  <si>
    <t>Gymzaal  TM1.14 leshuis VWO-Havo 1e verd.</t>
  </si>
  <si>
    <t>3</t>
  </si>
  <si>
    <t>Gymzaal  TM1.17  leshuis VWO-Havo 1e verd.</t>
  </si>
  <si>
    <t>BE Begande grond</t>
  </si>
  <si>
    <t>BE0</t>
  </si>
  <si>
    <t>BE0.01</t>
  </si>
  <si>
    <t>Catering</t>
  </si>
  <si>
    <t>KEKNA</t>
  </si>
  <si>
    <t>BE0.02</t>
  </si>
  <si>
    <t>BE0.03</t>
  </si>
  <si>
    <t>BE0.04</t>
  </si>
  <si>
    <t>Techniek onderbouw</t>
  </si>
  <si>
    <t>praktijklokaal</t>
  </si>
  <si>
    <t>BE0.05</t>
  </si>
  <si>
    <t>Beeldende vorming</t>
  </si>
  <si>
    <t>BE0.06</t>
  </si>
  <si>
    <t>BE0.07</t>
  </si>
  <si>
    <t>Teamleider BGL</t>
  </si>
  <si>
    <t>BE0.08</t>
  </si>
  <si>
    <t xml:space="preserve">Leco VMBO </t>
  </si>
  <si>
    <t>BE0.09</t>
  </si>
  <si>
    <t>Concierge BGL</t>
  </si>
  <si>
    <t>BE0.10</t>
  </si>
  <si>
    <t>BE0.11</t>
  </si>
  <si>
    <t>BE0.12</t>
  </si>
  <si>
    <t>Schoonmaak</t>
  </si>
  <si>
    <t>MGZNA</t>
  </si>
  <si>
    <t>BE0.13/BE0.14</t>
  </si>
  <si>
    <t>Aula BGL</t>
  </si>
  <si>
    <t>BE0.15</t>
  </si>
  <si>
    <t>Toilet personeel</t>
  </si>
  <si>
    <t>BE0.16</t>
  </si>
  <si>
    <t>Toilet jongens</t>
  </si>
  <si>
    <t>BE0.17</t>
  </si>
  <si>
    <t>MIVA toilet</t>
  </si>
  <si>
    <t>BE0.18</t>
  </si>
  <si>
    <t>Toilet meiden</t>
  </si>
  <si>
    <t>BE0.20</t>
  </si>
  <si>
    <t>Kleedruimte techniek jongens</t>
  </si>
  <si>
    <t>BE0.21</t>
  </si>
  <si>
    <t>Kleedruimte techniek meiden</t>
  </si>
  <si>
    <t>BE0.23</t>
  </si>
  <si>
    <t xml:space="preserve">Werkplek PIE &amp; BWI </t>
  </si>
  <si>
    <t>BE0.24</t>
  </si>
  <si>
    <t>BWI lokaal (houtbewerking)</t>
  </si>
  <si>
    <t xml:space="preserve">praktijklokaal </t>
  </si>
  <si>
    <t>BE0.25</t>
  </si>
  <si>
    <t>PIE/BWI opslag</t>
  </si>
  <si>
    <t>MGZNC</t>
  </si>
  <si>
    <t>BE0.26</t>
  </si>
  <si>
    <t>PIE lokaal (metaalbewerking)</t>
  </si>
  <si>
    <t>BE0.27</t>
  </si>
  <si>
    <t>BE Eerste verdieping</t>
  </si>
  <si>
    <t>BE1</t>
  </si>
  <si>
    <t>BE1.02</t>
  </si>
  <si>
    <t>Opslag</t>
  </si>
  <si>
    <t>BE1.03</t>
  </si>
  <si>
    <t>BE1.04</t>
  </si>
  <si>
    <t>BE1.05</t>
  </si>
  <si>
    <t>BE1.06</t>
  </si>
  <si>
    <t>BE1.09</t>
  </si>
  <si>
    <t>BE1.10</t>
  </si>
  <si>
    <t>Kleedruimte meiden</t>
  </si>
  <si>
    <t>BE1.11</t>
  </si>
  <si>
    <t>Meldpunt BGL</t>
  </si>
  <si>
    <t>BE1.12</t>
  </si>
  <si>
    <t>BE1.13</t>
  </si>
  <si>
    <t>BE1.14</t>
  </si>
  <si>
    <t>BE1.16</t>
  </si>
  <si>
    <t>Z&amp;W</t>
  </si>
  <si>
    <t>BE1.17</t>
  </si>
  <si>
    <t>BE1.18</t>
  </si>
  <si>
    <t>Z&amp;W opslag</t>
  </si>
  <si>
    <t>BE1.19</t>
  </si>
  <si>
    <t>BE1.20</t>
  </si>
  <si>
    <t>BE1.21</t>
  </si>
  <si>
    <t>HBR &amp; Z&amp;W onderbouw</t>
  </si>
  <si>
    <t>BE1.22</t>
  </si>
  <si>
    <t>BE1.23</t>
  </si>
  <si>
    <t>Opslag bakkerij</t>
  </si>
  <si>
    <t>BE1.24</t>
  </si>
  <si>
    <t>HBR keuken</t>
  </si>
  <si>
    <t>BE1.26</t>
  </si>
  <si>
    <t>Opslag HBR</t>
  </si>
  <si>
    <t>BE1.27</t>
  </si>
  <si>
    <t>BE1.28</t>
  </si>
  <si>
    <t>CB Begane grond</t>
  </si>
  <si>
    <t>CB0</t>
  </si>
  <si>
    <t>CB0.03</t>
  </si>
  <si>
    <t>Cabinet</t>
  </si>
  <si>
    <t>CB0.04</t>
  </si>
  <si>
    <t>CB0.05</t>
  </si>
  <si>
    <t>Practicum Binask</t>
  </si>
  <si>
    <t>CB0.08</t>
  </si>
  <si>
    <t>Opslag/oud toilet</t>
  </si>
  <si>
    <t>CB0.09</t>
  </si>
  <si>
    <t>CB0.10</t>
  </si>
  <si>
    <t>CB0.11</t>
  </si>
  <si>
    <t>Opslag gymzaal</t>
  </si>
  <si>
    <t>N.v.t.</t>
  </si>
  <si>
    <t>onbekend</t>
  </si>
  <si>
    <t>CB0.12</t>
  </si>
  <si>
    <t>Gymzaal</t>
  </si>
  <si>
    <t>SPRTC</t>
  </si>
  <si>
    <t>CB0.13</t>
  </si>
  <si>
    <t>CB0.15</t>
  </si>
  <si>
    <t>Teamleiders</t>
  </si>
  <si>
    <t>CB0.16</t>
  </si>
  <si>
    <t>Toilet</t>
  </si>
  <si>
    <t>CB0.17</t>
  </si>
  <si>
    <t>Flexplek</t>
  </si>
  <si>
    <t>CB0.18</t>
  </si>
  <si>
    <t>CB0.22</t>
  </si>
  <si>
    <t>CB0.23</t>
  </si>
  <si>
    <t>CB0.24/25</t>
  </si>
  <si>
    <t>Keuken Aula</t>
  </si>
  <si>
    <t>CB0.26</t>
  </si>
  <si>
    <t>CB0.27</t>
  </si>
  <si>
    <t>Concierge</t>
  </si>
  <si>
    <t>CB0.28</t>
  </si>
  <si>
    <t>CB0.30</t>
  </si>
  <si>
    <t>Opslag schoonmaak</t>
  </si>
  <si>
    <t>CB0.31</t>
  </si>
  <si>
    <t>Opslag Markies</t>
  </si>
  <si>
    <t>CB Eerste verdieping</t>
  </si>
  <si>
    <t>CB1</t>
  </si>
  <si>
    <t>CB1.02</t>
  </si>
  <si>
    <t>Roosterkamer</t>
  </si>
  <si>
    <t>CB1.03</t>
  </si>
  <si>
    <t>Grote vergaderruimte</t>
  </si>
  <si>
    <t>CB1.04</t>
  </si>
  <si>
    <t>Leerlingen administratie</t>
  </si>
  <si>
    <t>CB1.05</t>
  </si>
  <si>
    <t>Algemene ruimte</t>
  </si>
  <si>
    <t>CB1.06</t>
  </si>
  <si>
    <t>CB1.07</t>
  </si>
  <si>
    <t>Toilet (defect)</t>
  </si>
  <si>
    <t>CB1.09</t>
  </si>
  <si>
    <t>Afdelingsleider VMBO</t>
  </si>
  <si>
    <t>CB1.10</t>
  </si>
  <si>
    <t>D&amp;P lokaal</t>
  </si>
  <si>
    <t>CB1.11</t>
  </si>
  <si>
    <t>T&amp;T lokaal</t>
  </si>
  <si>
    <t>CB1.12</t>
  </si>
  <si>
    <t>CB1.15</t>
  </si>
  <si>
    <t>CB1.16</t>
  </si>
  <si>
    <t>CB1.17</t>
  </si>
  <si>
    <t>CB1.18</t>
  </si>
  <si>
    <t>CB1.19</t>
  </si>
  <si>
    <t>CB1.21</t>
  </si>
  <si>
    <t>CC Begane grond</t>
  </si>
  <si>
    <t>CC</t>
  </si>
  <si>
    <t>Verkeersruimte (gangen + algemene ruimte)</t>
  </si>
  <si>
    <t>CC.00</t>
  </si>
  <si>
    <t>Tijdelijke opslag techniek</t>
  </si>
  <si>
    <t>CC.01</t>
  </si>
  <si>
    <t>CC.02</t>
  </si>
  <si>
    <t>CC.03</t>
  </si>
  <si>
    <t>CC.04</t>
  </si>
  <si>
    <t>CC.05</t>
  </si>
  <si>
    <t>CC.06</t>
  </si>
  <si>
    <t>CC.07</t>
  </si>
  <si>
    <t>CC.08</t>
  </si>
  <si>
    <t>CC.09</t>
  </si>
  <si>
    <t>CC.10</t>
  </si>
  <si>
    <t>CC.11</t>
  </si>
  <si>
    <t>Opslag concierge</t>
  </si>
  <si>
    <t>MGZNB</t>
  </si>
  <si>
    <t>CC.12</t>
  </si>
  <si>
    <t>CC.13</t>
  </si>
  <si>
    <t>CC.14</t>
  </si>
  <si>
    <t>CC.15</t>
  </si>
  <si>
    <t>CC.16</t>
  </si>
  <si>
    <t>Kantoor Zorg</t>
  </si>
  <si>
    <t>CC.17</t>
  </si>
  <si>
    <t>Flexplek (incl. PR)</t>
  </si>
  <si>
    <t>CC.18</t>
  </si>
  <si>
    <t>Teamleider Basis</t>
  </si>
  <si>
    <t>CC.20</t>
  </si>
  <si>
    <t>Teamleider MAVO</t>
  </si>
  <si>
    <t>CC.21</t>
  </si>
  <si>
    <t>CC.22</t>
  </si>
  <si>
    <t>CC.23</t>
  </si>
  <si>
    <t>CC.24</t>
  </si>
  <si>
    <t>Leco MAVO</t>
  </si>
  <si>
    <t>CC.27</t>
  </si>
  <si>
    <t>Afdelingskamer VMBO</t>
  </si>
  <si>
    <t>CC.28</t>
  </si>
  <si>
    <t>CC.29</t>
  </si>
  <si>
    <t>CC.30</t>
  </si>
  <si>
    <t>CC.31</t>
  </si>
  <si>
    <t>CC.32</t>
  </si>
  <si>
    <t>CC.33</t>
  </si>
  <si>
    <t>Delta</t>
  </si>
  <si>
    <t>CC.34</t>
  </si>
  <si>
    <t>CC.35</t>
  </si>
  <si>
    <t>SER</t>
  </si>
  <si>
    <t>TCHRC</t>
  </si>
  <si>
    <t>CC.36</t>
  </si>
  <si>
    <t>CC.37</t>
  </si>
  <si>
    <t>Werkkast</t>
  </si>
  <si>
    <t>TM Begande grond</t>
  </si>
  <si>
    <t>TM0</t>
  </si>
  <si>
    <t>Verkeersruimte (gangen, trappen, algemene ruimten)</t>
  </si>
  <si>
    <t>TM0.01</t>
  </si>
  <si>
    <t>Berging</t>
  </si>
  <si>
    <t>TM0.02</t>
  </si>
  <si>
    <t>Theorielokaal (MBHB project)</t>
  </si>
  <si>
    <t>TM0.03</t>
  </si>
  <si>
    <t>TM0.04</t>
  </si>
  <si>
    <t>Afdelingskamer HV</t>
  </si>
  <si>
    <t>TM0.05</t>
  </si>
  <si>
    <t>Leco HV</t>
  </si>
  <si>
    <t>TM0.06</t>
  </si>
  <si>
    <t>TM0.07</t>
  </si>
  <si>
    <t>TM0.08</t>
  </si>
  <si>
    <t>TM0.10</t>
  </si>
  <si>
    <t>Management assistente</t>
  </si>
  <si>
    <t>TM0.11</t>
  </si>
  <si>
    <t>Receptie</t>
  </si>
  <si>
    <t>TM0.12</t>
  </si>
  <si>
    <t>TM0.13</t>
  </si>
  <si>
    <t>Concierge/ repro</t>
  </si>
  <si>
    <t>TM0.14</t>
  </si>
  <si>
    <t>TM0.15</t>
  </si>
  <si>
    <t>TM0.16</t>
  </si>
  <si>
    <t>TM0.17</t>
  </si>
  <si>
    <t>TM0.18</t>
  </si>
  <si>
    <t>Muzieklokaal</t>
  </si>
  <si>
    <t>TM0.19</t>
  </si>
  <si>
    <t>Opslag PR/concierge</t>
  </si>
  <si>
    <t>TM0.21</t>
  </si>
  <si>
    <t>TM0.22</t>
  </si>
  <si>
    <t xml:space="preserve">Garderobe leerlingen </t>
  </si>
  <si>
    <t>TM0.23</t>
  </si>
  <si>
    <t>TM0.24</t>
  </si>
  <si>
    <t>Mediatheek</t>
  </si>
  <si>
    <t>TM0.25</t>
  </si>
  <si>
    <t>Toetsruimte/stiltewerkplekken</t>
  </si>
  <si>
    <t>TM0.27</t>
  </si>
  <si>
    <t>TM0.28</t>
  </si>
  <si>
    <t>TM0.29</t>
  </si>
  <si>
    <t>TM0.32</t>
  </si>
  <si>
    <t>Opslag systeembeheer</t>
  </si>
  <si>
    <t>TM0.33</t>
  </si>
  <si>
    <t>Decaan HV &amp; flexplek teamleiders</t>
  </si>
  <si>
    <t>TM0.34</t>
  </si>
  <si>
    <t>TM0.35</t>
  </si>
  <si>
    <t>TM0.36</t>
  </si>
  <si>
    <t>TM0.37</t>
  </si>
  <si>
    <t>Theorielokaal (TMC)</t>
  </si>
  <si>
    <t>TM0.38</t>
  </si>
  <si>
    <t>TM0.39</t>
  </si>
  <si>
    <t>TM0.40</t>
  </si>
  <si>
    <t>TM0.41</t>
  </si>
  <si>
    <t>TM0.42</t>
  </si>
  <si>
    <t>ruimte gesplitst i.v.m 2 vloer</t>
  </si>
  <si>
    <t>TM0.43</t>
  </si>
  <si>
    <t>Kluisjes/postvakken</t>
  </si>
  <si>
    <t>TM0.44</t>
  </si>
  <si>
    <t>Vergaderkamer</t>
  </si>
  <si>
    <t>TM0.45</t>
  </si>
  <si>
    <t>TM Eerste verdieping</t>
  </si>
  <si>
    <t>TM1</t>
  </si>
  <si>
    <t>TM1.02</t>
  </si>
  <si>
    <t>TM1.03</t>
  </si>
  <si>
    <t>TM1.04</t>
  </si>
  <si>
    <t>TM1.06</t>
  </si>
  <si>
    <t>Teamleider O&amp;P</t>
  </si>
  <si>
    <t>TM1.07</t>
  </si>
  <si>
    <t>Afdelingsleider HV</t>
  </si>
  <si>
    <t>TM1.08</t>
  </si>
  <si>
    <t>TM1.09</t>
  </si>
  <si>
    <t>TM1.11</t>
  </si>
  <si>
    <t>Kantoor conrector</t>
  </si>
  <si>
    <t>TM1.12</t>
  </si>
  <si>
    <t>Kantoor rector</t>
  </si>
  <si>
    <t>TM1.13</t>
  </si>
  <si>
    <t>TM1.14</t>
  </si>
  <si>
    <t>TM1.15</t>
  </si>
  <si>
    <t>Practicumruimte binask</t>
  </si>
  <si>
    <t>TM1.17</t>
  </si>
  <si>
    <t>TM1.19/TM1.20</t>
  </si>
  <si>
    <t>TOA kabinet</t>
  </si>
  <si>
    <t>TM1.21</t>
  </si>
  <si>
    <t>TM1.22</t>
  </si>
  <si>
    <t>TM1.24</t>
  </si>
  <si>
    <t>Praktijkruimte HBR</t>
  </si>
  <si>
    <t>TM1.25</t>
  </si>
  <si>
    <t>TM1.26</t>
  </si>
  <si>
    <t>TM1.27</t>
  </si>
  <si>
    <t xml:space="preserve">Technasium/O&amp;O </t>
  </si>
  <si>
    <t>TM1.28</t>
  </si>
  <si>
    <t>Technasium/O&amp;O</t>
  </si>
  <si>
    <t>TM1.29</t>
  </si>
  <si>
    <t>TM1.30</t>
  </si>
  <si>
    <t>Gastentoilet</t>
  </si>
  <si>
    <t>TM1.32</t>
  </si>
  <si>
    <t>Flexplek teamleider</t>
  </si>
  <si>
    <t>TM1.33</t>
  </si>
  <si>
    <t>Kantoor zorg</t>
  </si>
  <si>
    <t>TM1.34</t>
  </si>
  <si>
    <t>TM1.35</t>
  </si>
  <si>
    <t>TM1.36</t>
  </si>
  <si>
    <t>TM1.37</t>
  </si>
  <si>
    <t>TM1.41</t>
  </si>
  <si>
    <t>TM1.42</t>
  </si>
  <si>
    <t>Technasium/O&amp;O (machinekamer)</t>
  </si>
  <si>
    <t>TM1.43</t>
  </si>
  <si>
    <t>TM1.44</t>
  </si>
  <si>
    <t>Technasium/O&amp;O (magazijn)</t>
  </si>
  <si>
    <t>TM1.45</t>
  </si>
  <si>
    <t xml:space="preserve">TM Tweede verdieping </t>
  </si>
  <si>
    <t>TM2</t>
  </si>
  <si>
    <t>TM2.02</t>
  </si>
  <si>
    <t>TM2.03</t>
  </si>
  <si>
    <t>TM2.04</t>
  </si>
  <si>
    <t>TM2.05</t>
  </si>
  <si>
    <t>TM2.06</t>
  </si>
  <si>
    <t>TM2.07</t>
  </si>
  <si>
    <t>TM2.08</t>
  </si>
  <si>
    <t>TM2.09</t>
  </si>
  <si>
    <t>TM2.10</t>
  </si>
  <si>
    <t>TM2.11</t>
  </si>
  <si>
    <t>TM2.14</t>
  </si>
  <si>
    <t>TM2.15</t>
  </si>
  <si>
    <t>TM2.16</t>
  </si>
  <si>
    <t>TM2.17</t>
  </si>
  <si>
    <t>TM2.18</t>
  </si>
  <si>
    <t>TM2.19</t>
  </si>
  <si>
    <t>TM2.21</t>
  </si>
  <si>
    <t>Sectiekasten</t>
  </si>
  <si>
    <t>TM2.22</t>
  </si>
  <si>
    <t>TM2.23</t>
  </si>
  <si>
    <t>TM2.24</t>
  </si>
  <si>
    <t>TM2.25</t>
  </si>
  <si>
    <t>TM2.26</t>
  </si>
  <si>
    <t>TM2.27</t>
  </si>
  <si>
    <t>Utopia Begane grond</t>
  </si>
  <si>
    <t>U0</t>
  </si>
  <si>
    <t>U0.03</t>
  </si>
  <si>
    <t>ICT helpdesk</t>
  </si>
  <si>
    <t>U0.04</t>
  </si>
  <si>
    <t>U0.05</t>
  </si>
  <si>
    <t>Utopia (vergaderruimte)</t>
  </si>
  <si>
    <t>U0.06</t>
  </si>
  <si>
    <t>Tribune zaal</t>
  </si>
  <si>
    <t>Utopia eerste verdieping</t>
  </si>
  <si>
    <t>U1.02</t>
  </si>
  <si>
    <t>Kantoor Matti (ICT)</t>
  </si>
  <si>
    <t>U1.03</t>
  </si>
  <si>
    <t>Kantoor Paul (Facilitair)</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</si>
  <si>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</si>
  <si>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</si>
  <si>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</si>
  <si>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</si>
  <si>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</si>
  <si>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</si>
  <si>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</si>
  <si>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</si>
  <si>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</si>
  <si>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</si>
  <si>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</si>
  <si>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</si>
  <si>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</si>
  <si>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</si>
  <si>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</si>
  <si>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</si>
  <si>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</si>
  <si>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</si>
  <si>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</si>
  <si>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</si>
  <si>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</si>
  <si>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</si>
  <si>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</si>
  <si>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</si>
  <si>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</si>
  <si>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</si>
  <si>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</si>
  <si>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</si>
  <si>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</si>
  <si>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</si>
  <si>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</si>
  <si>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</si>
  <si>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</si>
  <si>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Handtekening:</t>
  </si>
  <si>
    <t>Bodembedrag conform Aanbestedingsdocument Schoonmaak Markland College paragraaf 5.3.1.</t>
  </si>
  <si>
    <t>Tarkett linoleum</t>
  </si>
  <si>
    <t>Bijlage 10a -  Invulformulier schoonmaakdienstverlening perceel 1 - versie 3</t>
  </si>
  <si>
    <t>Bijlage 10a - Invulformulier schoonmaakdienstverlening perceel 1 versie 3</t>
  </si>
  <si>
    <t>Bijlage 10a Kengetallenoverzicht schoonmaakonderhoud perceel 1 versie 3</t>
  </si>
  <si>
    <t>Bijlage 10a Ruimtestaat en calculatie perceel 1 - versie 3</t>
  </si>
  <si>
    <t>Bijlage 10a Totaaloverzicht perceel 1 -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</si>
</sst>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3">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name val="Calibri"/>
      <family val="2"/>
    </font>
    <font>
      <sz val="10"/>
      <color rgb="FFFF0000"/>
      <name val="MS Sans Serif"/>
      <family val="2"/>
    </font>
    <font>
      <sz val="10"/>
      <name val="MS Sans Serif"/>
    </font>
    <font>
      <b/>
      <sz val="10"/>
      <color rgb="FFFF000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48">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9"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2" fontId="25" fillId="4" borderId="1" xfId="4" applyNumberFormat="1" applyFont="1" applyFill="1" applyBorder="1" applyAlignment="1">
      <alignment horizontal="center" vertical="center" wrapText="1"/>
    </xf>
    <xf numFmtId="170" fontId="25" fillId="4" borderId="1" xfId="4" applyNumberFormat="1" applyFont="1" applyFill="1" applyBorder="1" applyAlignment="1">
      <alignment horizontal="center" vertical="center" wrapText="1"/>
    </xf>
    <xf numFmtId="3" fontId="25"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8" borderId="1" xfId="2" applyFont="1" applyFill="1" applyBorder="1" applyAlignment="1">
      <alignment horizontal="right"/>
    </xf>
    <xf numFmtId="43" fontId="27" fillId="8" borderId="1" xfId="2" applyFont="1" applyFill="1" applyBorder="1" applyAlignment="1">
      <alignment horizontal="center"/>
    </xf>
    <xf numFmtId="165" fontId="27" fillId="8" borderId="1" xfId="27" applyFont="1" applyFill="1" applyBorder="1" applyAlignment="1">
      <alignment horizontal="center"/>
    </xf>
    <xf numFmtId="2" fontId="22" fillId="0" borderId="0" xfId="4" applyNumberFormat="1" applyFont="1" applyAlignment="1">
      <alignment horizontal="left"/>
    </xf>
    <xf numFmtId="2" fontId="25" fillId="4" borderId="1" xfId="4" applyNumberFormat="1" applyFont="1" applyFill="1" applyBorder="1" applyAlignment="1">
      <alignment horizontal="left" vertical="center" wrapText="1"/>
    </xf>
    <xf numFmtId="165" fontId="25" fillId="4" borderId="1" xfId="27" applyFont="1" applyFill="1" applyBorder="1" applyAlignment="1">
      <alignment horizontal="center" vertical="center" wrapText="1"/>
    </xf>
    <xf numFmtId="2" fontId="16" fillId="9" borderId="1" xfId="4" applyNumberFormat="1" applyFont="1" applyFill="1" applyBorder="1" applyAlignment="1">
      <alignment horizontal="left" vertical="center" wrapText="1"/>
    </xf>
    <xf numFmtId="2" fontId="16" fillId="9" borderId="1" xfId="4" applyNumberFormat="1" applyFont="1" applyFill="1" applyBorder="1" applyAlignment="1">
      <alignment horizontal="center" vertical="center" wrapText="1"/>
    </xf>
    <xf numFmtId="1" fontId="16" fillId="9"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5"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44" fontId="27" fillId="6" borderId="3" xfId="0" applyNumberFormat="1" applyFont="1" applyFill="1" applyBorder="1" applyAlignment="1">
      <alignment horizontal="center"/>
    </xf>
    <xf numFmtId="173" fontId="27" fillId="4" borderId="3" xfId="0" applyNumberFormat="1" applyFont="1" applyFill="1" applyBorder="1" applyAlignment="1">
      <alignment horizontal="center"/>
    </xf>
    <xf numFmtId="172" fontId="27" fillId="4" borderId="3" xfId="26" applyFont="1" applyFill="1" applyBorder="1" applyAlignment="1">
      <alignment horizontal="center"/>
    </xf>
    <xf numFmtId="0" fontId="27" fillId="4" borderId="3" xfId="0" applyFont="1" applyFill="1" applyBorder="1" applyAlignment="1">
      <alignment horizontal="center"/>
    </xf>
    <xf numFmtId="9" fontId="27" fillId="4" borderId="3" xfId="3"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3" fontId="25" fillId="4" borderId="1" xfId="4" applyNumberFormat="1" applyFont="1" applyFill="1" applyBorder="1" applyAlignment="1">
      <alignment horizontal="center" vertical="center" textRotation="90" wrapText="1"/>
    </xf>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0" fontId="0" fillId="9" borderId="0" xfId="0" applyFill="1"/>
    <xf numFmtId="0" fontId="41" fillId="9" borderId="0" xfId="0" applyFont="1" applyFill="1"/>
    <xf numFmtId="0" fontId="23" fillId="9" borderId="0" xfId="0" applyFont="1" applyFill="1"/>
    <xf numFmtId="0" fontId="38" fillId="0" borderId="3" xfId="0" applyFont="1" applyBorder="1"/>
    <xf numFmtId="0" fontId="42" fillId="0" borderId="3" xfId="0" applyFont="1" applyBorder="1"/>
    <xf numFmtId="0" fontId="43" fillId="0" borderId="3" xfId="0" applyFont="1" applyBorder="1"/>
    <xf numFmtId="0" fontId="1" fillId="0" borderId="3" xfId="0" applyFont="1" applyBorder="1"/>
    <xf numFmtId="166" fontId="16" fillId="9" borderId="0" xfId="15" applyFont="1" applyFill="1" applyAlignment="1">
      <alignment horizontal="left"/>
    </xf>
    <xf numFmtId="170" fontId="16" fillId="9" borderId="0" xfId="14" applyNumberFormat="1" applyFont="1" applyFill="1" applyAlignment="1">
      <alignment horizontal="center"/>
    </xf>
    <xf numFmtId="3" fontId="16" fillId="9" borderId="0" xfId="14" applyNumberFormat="1" applyFont="1" applyFill="1" applyAlignment="1">
      <alignment horizontal="right"/>
    </xf>
    <xf numFmtId="0" fontId="16" fillId="9" borderId="0" xfId="14" applyFont="1" applyFill="1"/>
    <xf numFmtId="0" fontId="7" fillId="9" borderId="0" xfId="14" applyFont="1" applyFill="1"/>
    <xf numFmtId="0" fontId="7" fillId="9" borderId="0" xfId="18" applyFont="1" applyFill="1"/>
    <xf numFmtId="0" fontId="3" fillId="9" borderId="0" xfId="4" applyFill="1"/>
    <xf numFmtId="0" fontId="44" fillId="9" borderId="16" xfId="30" applyFont="1" applyFill="1" applyBorder="1" applyAlignment="1">
      <alignment vertical="top"/>
    </xf>
    <xf numFmtId="0" fontId="44" fillId="9" borderId="0" xfId="30" applyFont="1" applyFill="1" applyBorder="1" applyAlignment="1">
      <alignment vertical="top"/>
    </xf>
    <xf numFmtId="0" fontId="3" fillId="9" borderId="0" xfId="4" applyFill="1" applyAlignment="1">
      <alignment horizontal="right" vertical="top"/>
    </xf>
    <xf numFmtId="0" fontId="3" fillId="9" borderId="0" xfId="4" applyFill="1" applyAlignment="1">
      <alignment vertical="top" wrapText="1"/>
    </xf>
    <xf numFmtId="0" fontId="3" fillId="9" borderId="0" xfId="4" applyFill="1" applyAlignment="1">
      <alignment vertical="top"/>
    </xf>
    <xf numFmtId="0" fontId="16" fillId="9" borderId="0" xfId="11" applyFont="1" applyFill="1" applyAlignment="1">
      <alignment horizontal="left" vertical="top" wrapText="1"/>
    </xf>
    <xf numFmtId="0" fontId="36" fillId="9" borderId="0" xfId="11" applyFont="1" applyFill="1" applyAlignment="1">
      <alignment horizontal="left" vertical="top" wrapText="1"/>
    </xf>
    <xf numFmtId="2" fontId="45" fillId="9" borderId="0" xfId="11" applyNumberFormat="1" applyFont="1" applyFill="1"/>
    <xf numFmtId="0" fontId="2" fillId="9" borderId="0" xfId="4" applyFont="1" applyFill="1"/>
    <xf numFmtId="0" fontId="2" fillId="9" borderId="0" xfId="4" applyFont="1" applyFill="1" applyAlignment="1">
      <alignment wrapText="1"/>
    </xf>
    <xf numFmtId="0" fontId="3" fillId="0" borderId="0" xfId="4"/>
    <xf numFmtId="177" fontId="18" fillId="9" borderId="0" xfId="4" applyNumberFormat="1" applyFont="1" applyFill="1"/>
    <xf numFmtId="165" fontId="47" fillId="9" borderId="0" xfId="31" applyFont="1" applyFill="1" applyAlignment="1">
      <alignment horizontal="center" wrapText="1"/>
    </xf>
    <xf numFmtId="0" fontId="0" fillId="0" borderId="0" xfId="0" applyAlignment="1">
      <alignment horizontal="left" vertical="top" wrapText="1"/>
    </xf>
    <xf numFmtId="172" fontId="16" fillId="0" borderId="3" xfId="26" applyFont="1" applyFill="1" applyBorder="1" applyAlignment="1">
      <alignment horizontal="left"/>
    </xf>
    <xf numFmtId="0" fontId="27" fillId="0" borderId="3" xfId="0" applyFont="1" applyBorder="1"/>
    <xf numFmtId="0" fontId="1" fillId="9" borderId="0" xfId="4" applyFont="1" applyFill="1"/>
    <xf numFmtId="0" fontId="12" fillId="9" borderId="0" xfId="0" applyFont="1" applyFill="1"/>
    <xf numFmtId="0" fontId="41" fillId="0" borderId="0" xfId="0" applyFont="1"/>
    <xf numFmtId="0" fontId="3" fillId="0" borderId="0" xfId="4" applyAlignment="1">
      <alignment vertical="top" wrapText="1"/>
    </xf>
    <xf numFmtId="2" fontId="1"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9" borderId="1" xfId="4" applyNumberFormat="1" applyFont="1" applyFill="1" applyBorder="1" applyAlignment="1">
      <alignment horizontal="center" vertical="center" wrapText="1"/>
    </xf>
    <xf numFmtId="0" fontId="9" fillId="0" borderId="0" xfId="0" applyFont="1"/>
    <xf numFmtId="165" fontId="49" fillId="9" borderId="0" xfId="31" applyFont="1" applyFill="1" applyAlignment="1">
      <alignment horizontal="left" wrapText="1"/>
    </xf>
    <xf numFmtId="177" fontId="46" fillId="11" borderId="0" xfId="4" applyNumberFormat="1" applyFont="1" applyFill="1" applyProtection="1">
      <protection locked="0"/>
    </xf>
    <xf numFmtId="2" fontId="16" fillId="7" borderId="2" xfId="4" applyNumberFormat="1" applyFont="1" applyFill="1" applyBorder="1" applyAlignment="1" applyProtection="1">
      <alignment horizontal="center"/>
      <protection locked="0"/>
    </xf>
    <xf numFmtId="1" fontId="16" fillId="7" borderId="1" xfId="4" applyNumberFormat="1" applyFont="1" applyFill="1" applyBorder="1" applyAlignment="1" applyProtection="1">
      <alignment horizontal="center"/>
      <protection locked="0"/>
    </xf>
    <xf numFmtId="0" fontId="24" fillId="7" borderId="1" xfId="0" applyFont="1" applyFill="1" applyBorder="1" applyAlignment="1" applyProtection="1">
      <alignment horizontal="center" vertical="center"/>
      <protection locked="0"/>
    </xf>
    <xf numFmtId="165" fontId="27" fillId="7" borderId="1" xfId="27" applyFont="1" applyFill="1" applyBorder="1" applyAlignment="1" applyProtection="1">
      <alignment vertical="center"/>
      <protection locked="0"/>
    </xf>
    <xf numFmtId="172" fontId="16" fillId="5" borderId="3" xfId="26" applyFont="1" applyFill="1" applyBorder="1" applyAlignment="1" applyProtection="1">
      <alignment horizontal="center"/>
      <protection locked="0"/>
    </xf>
    <xf numFmtId="174" fontId="16" fillId="5" borderId="3" xfId="0" applyNumberFormat="1" applyFont="1" applyFill="1" applyBorder="1" applyAlignment="1" applyProtection="1">
      <alignment horizontal="center"/>
      <protection locked="0"/>
    </xf>
    <xf numFmtId="0" fontId="50" fillId="9" borderId="0" xfId="4" applyFont="1" applyFill="1"/>
    <xf numFmtId="0" fontId="36" fillId="7" borderId="0" xfId="11" applyFont="1" applyFill="1" applyAlignment="1" applyProtection="1">
      <alignment horizontal="left" vertical="top" wrapText="1"/>
      <protection locked="0"/>
    </xf>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178" fontId="0" fillId="12" borderId="0" xfId="0" applyNumberFormat="1" applyFill="1"/>
    <xf numFmtId="0" fontId="0" fillId="12" borderId="0" xfId="0" applyFill="1"/>
    <xf numFmtId="0" fontId="1" fillId="0" borderId="1" xfId="1" applyFont="1" applyBorder="1" applyAlignment="1">
      <alignment horizontal="center" vertical="center" wrapText="1" readingOrder="1"/>
    </xf>
    <xf numFmtId="49" fontId="16" fillId="0" borderId="1" xfId="9" applyNumberFormat="1" applyFont="1" applyFill="1" applyBorder="1" applyAlignment="1">
      <alignment horizontal="center"/>
    </xf>
    <xf numFmtId="49" fontId="1" fillId="0" borderId="1" xfId="1" applyNumberFormat="1" applyFont="1" applyBorder="1" applyAlignment="1">
      <alignment horizontal="center" vertical="center" wrapText="1" readingOrder="1"/>
    </xf>
    <xf numFmtId="0" fontId="52" fillId="9" borderId="0" xfId="4" applyFont="1" applyFill="1"/>
    <xf numFmtId="178" fontId="0" fillId="9" borderId="0" xfId="0" applyNumberFormat="1" applyFill="1"/>
    <xf numFmtId="0" fontId="51" fillId="9" borderId="0" xfId="4" applyFont="1" applyFill="1" applyAlignment="1">
      <alignment vertical="top" wrapText="1"/>
    </xf>
    <xf numFmtId="178" fontId="18" fillId="9" borderId="0" xfId="0" applyNumberFormat="1" applyFont="1" applyFill="1"/>
    <xf numFmtId="0" fontId="27" fillId="10" borderId="0" xfId="4" applyFont="1" applyFill="1" applyAlignment="1">
      <alignment horizontal="center"/>
    </xf>
    <xf numFmtId="0" fontId="3" fillId="0" borderId="0" xfId="4" applyAlignment="1">
      <alignment horizontal="left" vertical="top" wrapText="1"/>
    </xf>
    <xf numFmtId="0" fontId="36" fillId="7" borderId="0" xfId="11" applyFont="1" applyFill="1" applyAlignment="1" applyProtection="1">
      <alignment horizontal="left" vertical="top" wrapText="1"/>
      <protection locked="0"/>
    </xf>
    <xf numFmtId="166" fontId="16" fillId="0" borderId="0" xfId="15" applyFont="1" applyFill="1" applyAlignment="1">
      <alignment horizontal="left"/>
    </xf>
    <xf numFmtId="0" fontId="36" fillId="9" borderId="0" xfId="11" applyFont="1" applyFill="1" applyAlignment="1">
      <alignment horizontal="left" vertical="top" wrapText="1"/>
    </xf>
    <xf numFmtId="0" fontId="16" fillId="10" borderId="0" xfId="4" applyFont="1" applyFill="1" applyAlignment="1">
      <alignment horizontal="center" vertical="center" wrapText="1"/>
    </xf>
    <xf numFmtId="0" fontId="3" fillId="7" borderId="0" xfId="4" applyFill="1" applyAlignment="1">
      <alignment horizontal="center"/>
    </xf>
    <xf numFmtId="177" fontId="18" fillId="11" borderId="0" xfId="4" applyNumberFormat="1" applyFont="1" applyFill="1" applyAlignment="1">
      <alignment horizontal="center"/>
    </xf>
    <xf numFmtId="165" fontId="49" fillId="9" borderId="0" xfId="31" quotePrefix="1" applyFont="1" applyFill="1" applyAlignment="1">
      <alignment horizontal="left" wrapText="1"/>
    </xf>
    <xf numFmtId="165" fontId="49" fillId="9" borderId="0" xfId="31" applyFont="1" applyFill="1" applyAlignment="1">
      <alignment horizontal="left" wrapText="1"/>
    </xf>
    <xf numFmtId="1" fontId="27" fillId="7" borderId="10" xfId="4" applyNumberFormat="1" applyFont="1" applyFill="1" applyBorder="1" applyAlignment="1">
      <alignment horizontal="center" vertical="top" wrapText="1"/>
    </xf>
    <xf numFmtId="1" fontId="27" fillId="7" borderId="11" xfId="4" applyNumberFormat="1" applyFont="1" applyFill="1" applyBorder="1" applyAlignment="1">
      <alignment horizontal="center" vertical="top" wrapText="1"/>
    </xf>
    <xf numFmtId="1" fontId="16" fillId="7" borderId="5" xfId="4" applyNumberFormat="1" applyFont="1" applyFill="1" applyBorder="1" applyAlignment="1">
      <alignment horizontal="left" vertical="top" wrapText="1"/>
    </xf>
    <xf numFmtId="1" fontId="16" fillId="7" borderId="4" xfId="4" applyNumberFormat="1" applyFont="1" applyFill="1" applyBorder="1" applyAlignment="1">
      <alignment horizontal="left" vertical="top" wrapText="1"/>
    </xf>
    <xf numFmtId="1" fontId="16" fillId="7" borderId="6" xfId="4" applyNumberFormat="1" applyFont="1" applyFill="1" applyBorder="1" applyAlignment="1">
      <alignment horizontal="left" vertical="top" wrapText="1"/>
    </xf>
    <xf numFmtId="1" fontId="16" fillId="7" borderId="7" xfId="4" applyNumberFormat="1" applyFont="1" applyFill="1" applyBorder="1" applyAlignment="1">
      <alignment horizontal="left" vertical="top" wrapText="1"/>
    </xf>
    <xf numFmtId="1" fontId="16" fillId="7" borderId="8" xfId="4" applyNumberFormat="1" applyFont="1" applyFill="1" applyBorder="1" applyAlignment="1">
      <alignment horizontal="left" vertical="top" wrapText="1"/>
    </xf>
    <xf numFmtId="1" fontId="16" fillId="7" borderId="9" xfId="4" applyNumberFormat="1" applyFont="1" applyFill="1" applyBorder="1" applyAlignment="1">
      <alignment horizontal="left" vertical="top" wrapText="1"/>
    </xf>
    <xf numFmtId="2" fontId="27" fillId="7"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right" vertical="top" wrapText="1"/>
    </xf>
    <xf numFmtId="43" fontId="27" fillId="8" borderId="13" xfId="2" applyFont="1" applyFill="1" applyBorder="1" applyAlignment="1">
      <alignment horizontal="center"/>
    </xf>
    <xf numFmtId="43" fontId="27" fillId="8" borderId="14" xfId="2" applyFont="1" applyFill="1" applyBorder="1" applyAlignment="1">
      <alignment horizontal="center"/>
    </xf>
    <xf numFmtId="43" fontId="27" fillId="8" borderId="2" xfId="2" applyFont="1" applyFill="1" applyBorder="1" applyAlignment="1">
      <alignment horizontal="center"/>
    </xf>
    <xf numFmtId="1" fontId="27" fillId="7" borderId="10" xfId="4" applyNumberFormat="1" applyFont="1" applyFill="1" applyBorder="1" applyAlignment="1">
      <alignment horizontal="center" vertical="top"/>
    </xf>
    <xf numFmtId="1" fontId="27" fillId="7" borderId="11" xfId="4" applyNumberFormat="1" applyFont="1" applyFill="1" applyBorder="1" applyAlignment="1">
      <alignment horizontal="center" vertical="top"/>
    </xf>
    <xf numFmtId="2" fontId="27" fillId="0" borderId="0" xfId="4" applyNumberFormat="1" applyFont="1" applyAlignment="1">
      <alignment horizontal="center"/>
    </xf>
    <xf numFmtId="0" fontId="27" fillId="7" borderId="0" xfId="11" applyFont="1" applyFill="1" applyAlignment="1" applyProtection="1">
      <alignment horizontal="left" vertical="top" wrapText="1"/>
      <protection locked="0"/>
    </xf>
    <xf numFmtId="0" fontId="2" fillId="3" borderId="0" xfId="0" applyFont="1" applyFill="1" applyAlignment="1">
      <alignment horizontal="center"/>
    </xf>
    <xf numFmtId="0" fontId="0" fillId="0" borderId="0" xfId="1" applyFont="1" applyAlignment="1">
      <alignment horizontal="left" vertical="center" wrapText="1" readingOrder="1"/>
    </xf>
    <xf numFmtId="0" fontId="36" fillId="0" borderId="0" xfId="11" applyFont="1" applyAlignment="1">
      <alignment horizontal="left" vertical="top" wrapText="1"/>
    </xf>
    <xf numFmtId="0" fontId="2" fillId="0" borderId="0" xfId="0" applyFont="1" applyAlignment="1">
      <alignment horizontal="left" vertical="top" wrapText="1"/>
    </xf>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219075</xdr:rowOff>
    </xdr:from>
    <xdr:to>
      <xdr:col>1</xdr:col>
      <xdr:colOff>1610249</xdr:colOff>
      <xdr:row>2</xdr:row>
      <xdr:rowOff>164643</xdr:rowOff>
    </xdr:to>
    <xdr:pic>
      <xdr:nvPicPr>
        <xdr:cNvPr id="3" name="Afbeelding 2">
          <a:extLst>
            <a:ext uri="{FF2B5EF4-FFF2-40B4-BE49-F238E27FC236}">
              <a16:creationId xmlns:a16="http://schemas.microsoft.com/office/drawing/2014/main" id="{B5F3A160-7863-F7BA-B3F1-6A624DB7BFA4}"/>
            </a:ext>
          </a:extLst>
        </xdr:cNvPr>
        <xdr:cNvPicPr>
          <a:picLocks noChangeAspect="1"/>
        </xdr:cNvPicPr>
      </xdr:nvPicPr>
      <xdr:blipFill>
        <a:blip xmlns:r="http://schemas.openxmlformats.org/officeDocument/2006/relationships" r:embed="rId1"/>
        <a:stretch>
          <a:fillRect/>
        </a:stretch>
      </xdr:blipFill>
      <xdr:spPr>
        <a:xfrm>
          <a:off x="190500" y="219075"/>
          <a:ext cx="1655969" cy="591363"/>
        </a:xfrm>
        <a:prstGeom prst="rect">
          <a:avLst/>
        </a:prstGeom>
      </xdr:spPr>
    </xdr:pic>
    <xdr:clientData/>
  </xdr:twoCellAnchor>
  <xdr:twoCellAnchor editAs="oneCell">
    <xdr:from>
      <xdr:col>2</xdr:col>
      <xdr:colOff>209550</xdr:colOff>
      <xdr:row>0</xdr:row>
      <xdr:rowOff>142875</xdr:rowOff>
    </xdr:from>
    <xdr:to>
      <xdr:col>6</xdr:col>
      <xdr:colOff>72596</xdr:colOff>
      <xdr:row>2</xdr:row>
      <xdr:rowOff>182178</xdr:rowOff>
    </xdr:to>
    <xdr:pic>
      <xdr:nvPicPr>
        <xdr:cNvPr id="5" name="Afbeelding 4">
          <a:extLst>
            <a:ext uri="{FF2B5EF4-FFF2-40B4-BE49-F238E27FC236}">
              <a16:creationId xmlns:a16="http://schemas.microsoft.com/office/drawing/2014/main" id="{7CAE3314-C064-779A-BF9D-FC2F5D173B91}"/>
            </a:ext>
          </a:extLst>
        </xdr:cNvPr>
        <xdr:cNvPicPr>
          <a:picLocks noChangeAspect="1"/>
        </xdr:cNvPicPr>
      </xdr:nvPicPr>
      <xdr:blipFill>
        <a:blip xmlns:r="http://schemas.openxmlformats.org/officeDocument/2006/relationships" r:embed="rId2"/>
        <a:stretch>
          <a:fillRect/>
        </a:stretch>
      </xdr:blipFill>
      <xdr:spPr>
        <a:xfrm>
          <a:off x="6800850" y="142875"/>
          <a:ext cx="237764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190500</xdr:rowOff>
    </xdr:from>
    <xdr:to>
      <xdr:col>0</xdr:col>
      <xdr:colOff>2073927</xdr:colOff>
      <xdr:row>2</xdr:row>
      <xdr:rowOff>150166</xdr:rowOff>
    </xdr:to>
    <xdr:pic>
      <xdr:nvPicPr>
        <xdr:cNvPr id="4" name="Afbeelding 3">
          <a:extLst>
            <a:ext uri="{FF2B5EF4-FFF2-40B4-BE49-F238E27FC236}">
              <a16:creationId xmlns:a16="http://schemas.microsoft.com/office/drawing/2014/main" id="{DA6A5E2D-B3C5-6095-02C1-3FCD9BC4A676}"/>
            </a:ext>
          </a:extLst>
        </xdr:cNvPr>
        <xdr:cNvPicPr>
          <a:picLocks noChangeAspect="1"/>
        </xdr:cNvPicPr>
      </xdr:nvPicPr>
      <xdr:blipFill>
        <a:blip xmlns:r="http://schemas.openxmlformats.org/officeDocument/2006/relationships" r:embed="rId1"/>
        <a:stretch>
          <a:fillRect/>
        </a:stretch>
      </xdr:blipFill>
      <xdr:spPr>
        <a:xfrm>
          <a:off x="409575" y="190500"/>
          <a:ext cx="1660542" cy="607366"/>
        </a:xfrm>
        <a:prstGeom prst="rect">
          <a:avLst/>
        </a:prstGeom>
      </xdr:spPr>
    </xdr:pic>
    <xdr:clientData/>
  </xdr:twoCellAnchor>
  <xdr:twoCellAnchor editAs="oneCell">
    <xdr:from>
      <xdr:col>2</xdr:col>
      <xdr:colOff>438150</xdr:colOff>
      <xdr:row>0</xdr:row>
      <xdr:rowOff>123825</xdr:rowOff>
    </xdr:from>
    <xdr:to>
      <xdr:col>5</xdr:col>
      <xdr:colOff>167846</xdr:colOff>
      <xdr:row>2</xdr:row>
      <xdr:rowOff>168843</xdr:rowOff>
    </xdr:to>
    <xdr:pic>
      <xdr:nvPicPr>
        <xdr:cNvPr id="5" name="Afbeelding 4">
          <a:extLst>
            <a:ext uri="{FF2B5EF4-FFF2-40B4-BE49-F238E27FC236}">
              <a16:creationId xmlns:a16="http://schemas.microsoft.com/office/drawing/2014/main" id="{293596C7-8072-BF9C-46B2-441D4D849FD9}"/>
            </a:ext>
          </a:extLst>
        </xdr:cNvPr>
        <xdr:cNvPicPr>
          <a:picLocks noChangeAspect="1"/>
        </xdr:cNvPicPr>
      </xdr:nvPicPr>
      <xdr:blipFill>
        <a:blip xmlns:r="http://schemas.openxmlformats.org/officeDocument/2006/relationships" r:embed="rId2"/>
        <a:stretch>
          <a:fillRect/>
        </a:stretch>
      </xdr:blipFill>
      <xdr:spPr>
        <a:xfrm>
          <a:off x="4610100" y="123825"/>
          <a:ext cx="238145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590550</xdr:colOff>
      <xdr:row>0</xdr:row>
      <xdr:rowOff>228600</xdr:rowOff>
    </xdr:from>
    <xdr:to>
      <xdr:col>17</xdr:col>
      <xdr:colOff>439819</xdr:colOff>
      <xdr:row>3</xdr:row>
      <xdr:rowOff>148643</xdr:rowOff>
    </xdr:to>
    <xdr:pic>
      <xdr:nvPicPr>
        <xdr:cNvPr id="4" name="Afbeelding 3">
          <a:extLst>
            <a:ext uri="{FF2B5EF4-FFF2-40B4-BE49-F238E27FC236}">
              <a16:creationId xmlns:a16="http://schemas.microsoft.com/office/drawing/2014/main" id="{5491F287-597C-AF0E-BD1F-0BFD5AA2C8A4}"/>
            </a:ext>
          </a:extLst>
        </xdr:cNvPr>
        <xdr:cNvPicPr>
          <a:picLocks noChangeAspect="1"/>
        </xdr:cNvPicPr>
      </xdr:nvPicPr>
      <xdr:blipFill>
        <a:blip xmlns:r="http://schemas.openxmlformats.org/officeDocument/2006/relationships" r:embed="rId1"/>
        <a:stretch>
          <a:fillRect/>
        </a:stretch>
      </xdr:blipFill>
      <xdr:spPr>
        <a:xfrm>
          <a:off x="13487400" y="228600"/>
          <a:ext cx="1668544" cy="605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1295400</xdr:colOff>
      <xdr:row>0</xdr:row>
      <xdr:rowOff>123825</xdr:rowOff>
    </xdr:from>
    <xdr:to>
      <xdr:col>11</xdr:col>
      <xdr:colOff>18814</xdr:colOff>
      <xdr:row>3</xdr:row>
      <xdr:rowOff>133403</xdr:rowOff>
    </xdr:to>
    <xdr:pic>
      <xdr:nvPicPr>
        <xdr:cNvPr id="3" name="Afbeelding 2">
          <a:extLst>
            <a:ext uri="{FF2B5EF4-FFF2-40B4-BE49-F238E27FC236}">
              <a16:creationId xmlns:a16="http://schemas.microsoft.com/office/drawing/2014/main" id="{7E8FF389-D972-05B1-8F30-90A4DB8873E5}"/>
            </a:ext>
          </a:extLst>
        </xdr:cNvPr>
        <xdr:cNvPicPr>
          <a:picLocks noChangeAspect="1"/>
        </xdr:cNvPicPr>
      </xdr:nvPicPr>
      <xdr:blipFill>
        <a:blip xmlns:r="http://schemas.openxmlformats.org/officeDocument/2006/relationships" r:embed="rId1"/>
        <a:stretch>
          <a:fillRect/>
        </a:stretch>
      </xdr:blipFill>
      <xdr:spPr>
        <a:xfrm>
          <a:off x="15982950" y="123825"/>
          <a:ext cx="1668544" cy="605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180975</xdr:colOff>
      <xdr:row>0</xdr:row>
      <xdr:rowOff>238125</xdr:rowOff>
    </xdr:from>
    <xdr:to>
      <xdr:col>8</xdr:col>
      <xdr:colOff>1007509</xdr:colOff>
      <xdr:row>4</xdr:row>
      <xdr:rowOff>40058</xdr:rowOff>
    </xdr:to>
    <xdr:pic>
      <xdr:nvPicPr>
        <xdr:cNvPr id="3" name="Afbeelding 2">
          <a:extLst>
            <a:ext uri="{FF2B5EF4-FFF2-40B4-BE49-F238E27FC236}">
              <a16:creationId xmlns:a16="http://schemas.microsoft.com/office/drawing/2014/main" id="{5A60973D-E6CD-0262-F28F-41D9EF9AD88E}"/>
            </a:ext>
          </a:extLst>
        </xdr:cNvPr>
        <xdr:cNvPicPr>
          <a:picLocks noChangeAspect="1"/>
        </xdr:cNvPicPr>
      </xdr:nvPicPr>
      <xdr:blipFill>
        <a:blip xmlns:r="http://schemas.openxmlformats.org/officeDocument/2006/relationships" r:embed="rId1"/>
        <a:stretch>
          <a:fillRect/>
        </a:stretch>
      </xdr:blipFill>
      <xdr:spPr>
        <a:xfrm>
          <a:off x="7886700" y="238125"/>
          <a:ext cx="1674259" cy="6115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workbookViewId="0">
      <selection activeCell="A4" sqref="A4"/>
    </sheetView>
  </sheetViews>
  <sheetFormatPr defaultColWidth="9.109375" defaultRowHeight="12.6"/>
  <cols>
    <col min="1" max="1" width="3.44140625" style="167" customWidth="1"/>
    <col min="2" max="2" width="92.6640625" style="167" customWidth="1"/>
    <col min="3" max="16384" width="9.109375" style="167"/>
  </cols>
  <sheetData>
    <row r="1" spans="1:15" s="156" customFormat="1" ht="25.8">
      <c r="A1" s="155"/>
      <c r="B1"/>
      <c r="C1" s="154"/>
      <c r="D1" s="154"/>
      <c r="E1" s="154"/>
      <c r="F1" s="154"/>
      <c r="G1" s="154"/>
    </row>
    <row r="2" spans="1:15" s="156" customFormat="1" ht="25.8">
      <c r="A2" s="155"/>
      <c r="B2" s="154"/>
      <c r="C2" s="154"/>
      <c r="D2" s="154"/>
      <c r="E2" s="154"/>
      <c r="F2" s="154"/>
      <c r="G2" s="154"/>
    </row>
    <row r="3" spans="1:15" s="156" customFormat="1" ht="25.8">
      <c r="A3" s="155"/>
      <c r="B3" s="154"/>
      <c r="C3" s="154"/>
      <c r="D3" s="154"/>
      <c r="E3" s="154"/>
      <c r="F3" s="154"/>
      <c r="G3" s="154"/>
    </row>
    <row r="4" spans="1:15" s="156" customFormat="1" ht="21">
      <c r="A4" s="157" t="s">
        <v>532</v>
      </c>
      <c r="B4" s="158"/>
      <c r="C4" s="158"/>
      <c r="D4" s="158"/>
      <c r="E4" s="159"/>
      <c r="F4" s="154"/>
      <c r="G4" s="154"/>
    </row>
    <row r="5" spans="1:15" ht="14.4">
      <c r="A5" s="113"/>
      <c r="B5" s="113"/>
      <c r="C5" s="113"/>
      <c r="D5" s="113"/>
      <c r="E5" s="160"/>
      <c r="F5" s="161"/>
      <c r="G5" s="162"/>
      <c r="H5" s="163"/>
      <c r="I5" s="164"/>
      <c r="J5" s="164"/>
      <c r="K5" s="164"/>
      <c r="L5" s="164"/>
      <c r="M5" s="164"/>
      <c r="N5" s="165"/>
      <c r="O5" s="166"/>
    </row>
    <row r="6" spans="1:15" ht="19.8" thickBot="1">
      <c r="A6" s="168" t="s">
        <v>0</v>
      </c>
      <c r="B6" s="168"/>
      <c r="C6" s="169"/>
      <c r="D6" s="169"/>
      <c r="E6" s="169"/>
      <c r="F6" s="166"/>
    </row>
    <row r="7" spans="1:15" ht="19.2">
      <c r="A7" s="169"/>
      <c r="B7" s="169"/>
      <c r="C7" s="169"/>
      <c r="D7" s="169"/>
      <c r="E7" s="169"/>
      <c r="F7" s="166"/>
    </row>
    <row r="8" spans="1:15" ht="14.4">
      <c r="A8" s="1" t="s">
        <v>1</v>
      </c>
      <c r="B8" s="1"/>
    </row>
    <row r="9" spans="1:15" ht="14.4">
      <c r="A9" s="217" t="s">
        <v>2</v>
      </c>
      <c r="B9" s="217"/>
    </row>
    <row r="11" spans="1:15">
      <c r="A11" s="170" t="s">
        <v>3</v>
      </c>
      <c r="B11" s="171" t="s">
        <v>4</v>
      </c>
    </row>
    <row r="12" spans="1:15" ht="25.2">
      <c r="A12" s="170" t="s">
        <v>5</v>
      </c>
      <c r="B12" s="171" t="s">
        <v>6</v>
      </c>
    </row>
    <row r="13" spans="1:15" ht="50.4">
      <c r="A13" s="170" t="s">
        <v>7</v>
      </c>
      <c r="B13" s="171" t="s">
        <v>8</v>
      </c>
      <c r="D13" s="184"/>
    </row>
    <row r="14" spans="1:15" ht="25.2">
      <c r="A14" s="170" t="s">
        <v>9</v>
      </c>
      <c r="B14" s="171" t="s">
        <v>10</v>
      </c>
    </row>
    <row r="15" spans="1:15" ht="25.2">
      <c r="A15" s="170" t="s">
        <v>11</v>
      </c>
      <c r="B15" s="171" t="s">
        <v>12</v>
      </c>
    </row>
    <row r="16" spans="1:15" ht="25.2">
      <c r="A16" s="170" t="s">
        <v>13</v>
      </c>
      <c r="B16" s="171" t="s">
        <v>14</v>
      </c>
    </row>
    <row r="17" spans="1:4" ht="14.4">
      <c r="A17" s="170" t="s">
        <v>15</v>
      </c>
      <c r="B17" s="187" t="s">
        <v>16</v>
      </c>
    </row>
    <row r="18" spans="1:4" ht="37.799999999999997">
      <c r="A18" s="170" t="s">
        <v>17</v>
      </c>
      <c r="B18" s="171" t="s">
        <v>18</v>
      </c>
    </row>
    <row r="19" spans="1:4" ht="25.2">
      <c r="A19" s="170" t="s">
        <v>19</v>
      </c>
      <c r="B19" s="171" t="s">
        <v>20</v>
      </c>
      <c r="D19" s="184"/>
    </row>
    <row r="20" spans="1:4" ht="14.4">
      <c r="A20" s="170" t="s">
        <v>21</v>
      </c>
      <c r="B20" s="215" t="s">
        <v>530</v>
      </c>
      <c r="D20" s="184"/>
    </row>
    <row r="21" spans="1:4" ht="43.2">
      <c r="A21" s="170" t="s">
        <v>22</v>
      </c>
      <c r="B21" s="171" t="s">
        <v>23</v>
      </c>
      <c r="D21" s="184"/>
    </row>
    <row r="22" spans="1:4">
      <c r="A22" s="170"/>
      <c r="B22" s="171"/>
    </row>
    <row r="23" spans="1:4">
      <c r="A23" s="170"/>
      <c r="B23" s="171"/>
    </row>
    <row r="24" spans="1:4">
      <c r="A24" s="170"/>
      <c r="B24" s="171"/>
    </row>
    <row r="25" spans="1:4">
      <c r="A25" s="170"/>
      <c r="B25" s="171"/>
    </row>
    <row r="26" spans="1:4">
      <c r="A26" s="172"/>
      <c r="B26" s="17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3"/>
  <sheetViews>
    <sheetView workbookViewId="0">
      <selection activeCell="I22" sqref="I22"/>
    </sheetView>
  </sheetViews>
  <sheetFormatPr defaultColWidth="9.109375" defaultRowHeight="14.4"/>
  <cols>
    <col min="1" max="1" width="45.33203125" style="154" customWidth="1"/>
    <col min="2" max="2" width="15.5546875" style="154" customWidth="1"/>
    <col min="3" max="3" width="11.44140625" style="154" customWidth="1"/>
    <col min="4" max="4" width="18" style="154" customWidth="1"/>
    <col min="5" max="5" width="9.109375" style="154"/>
    <col min="6" max="6" width="11.6640625" style="154" bestFit="1" customWidth="1"/>
    <col min="7" max="7" width="11.5546875" style="154" bestFit="1" customWidth="1"/>
    <col min="8" max="8" width="9.109375" style="154"/>
    <col min="9" max="10" width="11.44140625" style="154" bestFit="1" customWidth="1"/>
    <col min="11" max="16384" width="9.109375" style="154"/>
  </cols>
  <sheetData>
    <row r="1" spans="1:10" ht="25.8">
      <c r="A1" s="155"/>
    </row>
    <row r="2" spans="1:10" ht="25.8">
      <c r="A2" s="186"/>
    </row>
    <row r="3" spans="1:10" ht="25.8">
      <c r="A3" s="155"/>
    </row>
    <row r="4" spans="1:10" ht="21">
      <c r="A4" s="157" t="s">
        <v>533</v>
      </c>
      <c r="B4" s="158"/>
      <c r="C4" s="158"/>
      <c r="D4" s="158"/>
      <c r="E4" s="159"/>
    </row>
    <row r="5" spans="1:10">
      <c r="A5" s="113"/>
      <c r="B5" s="113"/>
      <c r="C5" s="113"/>
      <c r="D5" s="113"/>
      <c r="E5" s="160"/>
      <c r="F5" s="161"/>
      <c r="G5" s="162"/>
    </row>
    <row r="6" spans="1:10" ht="19.8" thickBot="1">
      <c r="A6" s="168" t="s">
        <v>24</v>
      </c>
      <c r="B6" s="168"/>
      <c r="C6" s="169"/>
      <c r="D6" s="169"/>
      <c r="E6" s="169"/>
      <c r="F6" s="166"/>
      <c r="G6" s="167"/>
    </row>
    <row r="7" spans="1:10">
      <c r="A7" s="167" t="s">
        <v>25</v>
      </c>
      <c r="B7" s="220" t="s">
        <v>26</v>
      </c>
      <c r="C7" s="220"/>
      <c r="D7" s="220"/>
    </row>
    <row r="8" spans="1:10">
      <c r="A8" s="167" t="s">
        <v>27</v>
      </c>
      <c r="B8" s="221" t="str">
        <f>IF(A27="naam inschrijver invullen","&lt;&lt;vul de naam in op het inschrijfblad&gt;&gt;",A27)</f>
        <v>&lt;&lt;vul de naam in op het inschrijfblad&gt;&gt;</v>
      </c>
      <c r="C8" s="221"/>
      <c r="D8" s="221"/>
    </row>
    <row r="9" spans="1:10">
      <c r="A9" s="167"/>
      <c r="B9" s="173"/>
      <c r="C9" s="174"/>
      <c r="D9" s="174"/>
    </row>
    <row r="10" spans="1:10">
      <c r="A10" s="222" t="s">
        <v>28</v>
      </c>
      <c r="B10" s="222"/>
      <c r="C10" s="222"/>
      <c r="D10" s="222"/>
    </row>
    <row r="11" spans="1:10">
      <c r="A11" s="223" t="s">
        <v>29</v>
      </c>
      <c r="B11" s="223"/>
      <c r="C11" s="223"/>
      <c r="D11" s="223"/>
    </row>
    <row r="12" spans="1:10">
      <c r="A12" s="224" t="s">
        <v>30</v>
      </c>
      <c r="B12" s="224"/>
      <c r="C12" s="224"/>
      <c r="D12" s="224"/>
    </row>
    <row r="13" spans="1:10">
      <c r="A13" s="167"/>
      <c r="B13" s="167"/>
      <c r="C13" s="167"/>
      <c r="D13" s="167"/>
    </row>
    <row r="14" spans="1:10" ht="15.6">
      <c r="A14" s="175" t="s">
        <v>31</v>
      </c>
      <c r="B14" s="167"/>
      <c r="C14" s="167"/>
      <c r="D14" s="167"/>
    </row>
    <row r="15" spans="1:10">
      <c r="A15" s="176" t="s">
        <v>32</v>
      </c>
      <c r="B15" s="176" t="s">
        <v>33</v>
      </c>
      <c r="C15" s="177"/>
      <c r="D15" s="167"/>
    </row>
    <row r="16" spans="1:10" ht="16.2">
      <c r="A16" s="178" t="s">
        <v>34</v>
      </c>
      <c r="B16" s="197">
        <f>Totalen!Q15</f>
        <v>0</v>
      </c>
      <c r="C16" s="179"/>
      <c r="D16" s="179"/>
      <c r="F16" s="154" t="s">
        <v>35</v>
      </c>
      <c r="G16" s="208">
        <v>224100</v>
      </c>
      <c r="H16" s="209" t="s">
        <v>36</v>
      </c>
      <c r="I16" s="214"/>
      <c r="J16" s="214"/>
    </row>
    <row r="17" spans="1:11">
      <c r="A17" s="167"/>
      <c r="B17" s="225"/>
      <c r="C17" s="226"/>
      <c r="D17" s="226"/>
      <c r="G17" s="216">
        <v>224099.99</v>
      </c>
    </row>
    <row r="18" spans="1:11" ht="31.5" customHeight="1">
      <c r="A18" s="204"/>
      <c r="B18" s="226"/>
      <c r="C18" s="226"/>
      <c r="D18" s="226"/>
      <c r="G18" s="185"/>
      <c r="H18" s="185"/>
      <c r="I18" s="185"/>
      <c r="J18" s="185"/>
      <c r="K18" s="185"/>
    </row>
    <row r="19" spans="1:11" ht="31.5" customHeight="1">
      <c r="A19" s="213" t="str">
        <f>IF(B16&gt;G17,"","let op: uw prijs valt buiten de gestelde bodemprijs. Uw inschrijving wordt hiermee ongeldig")</f>
        <v>let op: uw prijs valt buiten de gestelde bodemprijs. Uw inschrijving wordt hiermee ongeldig</v>
      </c>
      <c r="B19" s="196"/>
      <c r="C19" s="196"/>
      <c r="D19" s="196"/>
      <c r="G19" s="185"/>
      <c r="H19" s="185"/>
      <c r="I19" s="185"/>
      <c r="J19" s="185"/>
      <c r="K19" s="185"/>
    </row>
    <row r="20" spans="1:11">
      <c r="A20" s="167"/>
      <c r="B20" s="180"/>
      <c r="C20" s="180"/>
      <c r="D20" s="180"/>
    </row>
    <row r="21" spans="1:11">
      <c r="A21" s="218" t="s">
        <v>37</v>
      </c>
      <c r="B21" s="218"/>
      <c r="C21" s="218"/>
      <c r="D21" s="218"/>
    </row>
    <row r="22" spans="1:11">
      <c r="A22" s="167"/>
      <c r="B22" s="167"/>
      <c r="C22" s="167"/>
      <c r="D22" s="167"/>
    </row>
    <row r="23" spans="1:11" ht="15.6">
      <c r="A23" s="175" t="s">
        <v>38</v>
      </c>
      <c r="B23" s="167"/>
      <c r="C23" s="167"/>
      <c r="D23" s="167"/>
    </row>
    <row r="24" spans="1:11">
      <c r="A24" s="167"/>
      <c r="B24" s="167"/>
      <c r="C24" s="167"/>
      <c r="D24" s="167"/>
    </row>
    <row r="25" spans="1:11">
      <c r="A25" s="205" t="s">
        <v>39</v>
      </c>
      <c r="B25" s="167"/>
      <c r="C25" s="167"/>
      <c r="D25" s="167"/>
    </row>
    <row r="26" spans="1:11">
      <c r="A26" s="205" t="s">
        <v>40</v>
      </c>
      <c r="B26" s="167"/>
      <c r="C26" s="167"/>
      <c r="D26" s="167"/>
    </row>
    <row r="27" spans="1:11">
      <c r="A27" s="205" t="s">
        <v>41</v>
      </c>
      <c r="B27" s="167"/>
      <c r="C27" s="167"/>
      <c r="D27" s="167"/>
    </row>
    <row r="28" spans="1:11">
      <c r="A28" s="205" t="s">
        <v>42</v>
      </c>
      <c r="B28" s="167"/>
      <c r="C28" s="167"/>
      <c r="D28" s="167"/>
    </row>
    <row r="29" spans="1:11">
      <c r="A29" s="171"/>
      <c r="B29" s="167"/>
      <c r="C29" s="167"/>
      <c r="D29" s="167"/>
    </row>
    <row r="30" spans="1:11">
      <c r="A30" s="171" t="s">
        <v>43</v>
      </c>
      <c r="B30" s="167"/>
      <c r="C30" s="167"/>
      <c r="D30" s="167"/>
    </row>
    <row r="31" spans="1:11" ht="60.75" customHeight="1">
      <c r="A31" s="219"/>
      <c r="B31" s="219"/>
      <c r="C31" s="219"/>
      <c r="D31" s="178"/>
    </row>
    <row r="32" spans="1:11">
      <c r="A32" s="167"/>
      <c r="B32" s="167"/>
      <c r="C32" s="167"/>
      <c r="D32" s="167"/>
    </row>
    <row r="33" spans="1:4">
      <c r="A33" s="167"/>
      <c r="B33" s="167"/>
      <c r="C33" s="167"/>
      <c r="D33" s="167"/>
    </row>
  </sheetData>
  <mergeCells count="8">
    <mergeCell ref="A21:D21"/>
    <mergeCell ref="A31:C3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24"/>
  <sheetViews>
    <sheetView showGridLines="0" zoomScaleNormal="100" workbookViewId="0"/>
  </sheetViews>
  <sheetFormatPr defaultRowHeight="14.4"/>
  <cols>
    <col min="1" max="1" width="20.109375" customWidth="1"/>
    <col min="2" max="2" width="15.6640625" customWidth="1"/>
    <col min="3" max="3" width="47.44140625" bestFit="1" customWidth="1"/>
    <col min="4" max="4" width="16.88671875" bestFit="1" customWidth="1"/>
    <col min="5" max="5" width="12.88671875" style="21" customWidth="1"/>
    <col min="6" max="6" width="12.6640625" customWidth="1"/>
    <col min="7" max="7" width="15.6640625" customWidth="1"/>
    <col min="8" max="8" width="17.6640625" customWidth="1"/>
    <col min="13" max="13" width="7.5546875" customWidth="1"/>
  </cols>
  <sheetData>
    <row r="1" spans="1:26" ht="21">
      <c r="A1" s="148" t="s">
        <v>534</v>
      </c>
      <c r="B1" s="30"/>
      <c r="C1" s="30"/>
      <c r="D1" s="30"/>
      <c r="E1" s="31"/>
      <c r="F1" s="30"/>
      <c r="G1" s="32"/>
      <c r="H1" s="33"/>
      <c r="I1" s="34"/>
      <c r="J1" s="34"/>
      <c r="K1" s="34"/>
      <c r="L1" s="34"/>
      <c r="M1" s="34"/>
      <c r="N1" s="2"/>
      <c r="O1" s="3"/>
    </row>
    <row r="2" spans="1:26" ht="16.2">
      <c r="A2" s="35"/>
      <c r="B2" s="35"/>
      <c r="C2" s="35"/>
      <c r="D2" s="35"/>
      <c r="E2" s="36"/>
      <c r="F2" s="35"/>
      <c r="G2" s="37"/>
      <c r="H2" s="38"/>
      <c r="I2" s="35"/>
      <c r="J2" s="35"/>
      <c r="K2" s="35"/>
      <c r="L2" s="35"/>
      <c r="M2" s="35"/>
      <c r="N2" s="4"/>
      <c r="O2" s="4"/>
    </row>
    <row r="3" spans="1:26" ht="16.2">
      <c r="A3" s="39" t="s">
        <v>44</v>
      </c>
      <c r="B3" s="39"/>
      <c r="C3" s="39" t="str">
        <f>Inschrijfblad!B7</f>
        <v>Stichting Markland College locatie Oudenbosch</v>
      </c>
      <c r="D3" s="39"/>
      <c r="E3" s="152"/>
      <c r="F3" s="40"/>
      <c r="G3" s="24"/>
      <c r="H3" s="24"/>
      <c r="I3" s="24"/>
      <c r="J3" s="24"/>
      <c r="K3" s="24"/>
      <c r="L3" s="24"/>
      <c r="M3" s="24"/>
      <c r="N3" s="4"/>
      <c r="O3" s="4"/>
    </row>
    <row r="4" spans="1:26" ht="16.2">
      <c r="A4" s="39" t="s">
        <v>45</v>
      </c>
      <c r="B4" s="39"/>
      <c r="C4" s="235"/>
      <c r="D4" s="235"/>
      <c r="E4" s="41"/>
      <c r="F4" s="40"/>
      <c r="G4" s="227" t="s">
        <v>46</v>
      </c>
      <c r="H4" s="229" t="s">
        <v>47</v>
      </c>
      <c r="I4" s="230"/>
      <c r="J4" s="230"/>
      <c r="K4" s="230"/>
      <c r="L4" s="230"/>
      <c r="M4" s="231"/>
      <c r="N4" s="4"/>
      <c r="O4" s="4"/>
    </row>
    <row r="5" spans="1:26" ht="16.2">
      <c r="A5" s="42"/>
      <c r="B5" s="39"/>
      <c r="C5" s="235"/>
      <c r="D5" s="235"/>
      <c r="E5" s="41"/>
      <c r="F5" s="40"/>
      <c r="G5" s="228"/>
      <c r="H5" s="232"/>
      <c r="I5" s="233"/>
      <c r="J5" s="233"/>
      <c r="K5" s="233"/>
      <c r="L5" s="233"/>
      <c r="M5" s="234"/>
      <c r="N5" s="4"/>
      <c r="O5" s="4"/>
    </row>
    <row r="6" spans="1:26">
      <c r="A6" s="43"/>
      <c r="B6" s="43"/>
      <c r="C6" s="43"/>
      <c r="D6" s="43"/>
      <c r="E6" s="44"/>
      <c r="F6" s="43"/>
      <c r="G6" s="32"/>
      <c r="H6" s="33"/>
      <c r="I6" s="34"/>
      <c r="J6" s="35"/>
      <c r="K6" s="34"/>
      <c r="L6" s="34"/>
      <c r="M6" s="34"/>
      <c r="N6" s="2"/>
      <c r="O6" s="3"/>
    </row>
    <row r="7" spans="1:26" ht="57.75" customHeight="1">
      <c r="A7" s="45" t="s">
        <v>48</v>
      </c>
      <c r="B7" s="45" t="s">
        <v>49</v>
      </c>
      <c r="C7" s="45" t="s">
        <v>50</v>
      </c>
      <c r="D7" s="45" t="s">
        <v>51</v>
      </c>
      <c r="E7" s="45" t="s">
        <v>52</v>
      </c>
      <c r="F7" s="45" t="s">
        <v>53</v>
      </c>
      <c r="G7" s="46" t="s">
        <v>54</v>
      </c>
      <c r="H7" s="47" t="s">
        <v>55</v>
      </c>
      <c r="I7" s="34"/>
      <c r="J7" s="150" t="s">
        <v>56</v>
      </c>
      <c r="K7" s="150" t="s">
        <v>57</v>
      </c>
      <c r="L7" s="150" t="s">
        <v>58</v>
      </c>
      <c r="M7" s="150" t="s">
        <v>59</v>
      </c>
      <c r="N7" s="150" t="s">
        <v>60</v>
      </c>
      <c r="O7" s="150" t="s">
        <v>61</v>
      </c>
      <c r="P7" s="150" t="s">
        <v>62</v>
      </c>
      <c r="Q7" s="150" t="s">
        <v>63</v>
      </c>
      <c r="R7" s="150" t="s">
        <v>64</v>
      </c>
      <c r="S7" s="150" t="s">
        <v>65</v>
      </c>
      <c r="T7" s="150" t="s">
        <v>66</v>
      </c>
      <c r="U7" s="150" t="s">
        <v>67</v>
      </c>
      <c r="V7" s="150" t="s">
        <v>68</v>
      </c>
      <c r="W7" s="150" t="s">
        <v>69</v>
      </c>
      <c r="X7" s="150" t="s">
        <v>70</v>
      </c>
      <c r="Y7" s="150" t="s">
        <v>71</v>
      </c>
      <c r="Z7" s="150" t="s">
        <v>72</v>
      </c>
    </row>
    <row r="8" spans="1:26" ht="5.25" customHeight="1">
      <c r="A8" s="48"/>
      <c r="B8" s="48"/>
      <c r="C8" s="48"/>
      <c r="D8" s="48"/>
      <c r="E8" s="49"/>
      <c r="F8" s="48"/>
      <c r="G8" s="50"/>
      <c r="H8" s="51"/>
      <c r="I8" s="52"/>
      <c r="J8" s="51"/>
      <c r="K8" s="51"/>
      <c r="L8" s="51"/>
      <c r="M8" s="51"/>
      <c r="N8" s="51"/>
      <c r="O8" s="51"/>
      <c r="P8" s="51"/>
      <c r="Q8" s="51"/>
      <c r="R8" s="51"/>
      <c r="S8" s="51"/>
      <c r="T8" s="51"/>
      <c r="U8" s="51"/>
      <c r="V8" s="51"/>
      <c r="W8" s="51"/>
      <c r="X8" s="51"/>
      <c r="Y8" s="51"/>
      <c r="Z8" s="51"/>
    </row>
    <row r="9" spans="1:26" ht="15" customHeight="1">
      <c r="A9" s="26" t="s">
        <v>73</v>
      </c>
      <c r="B9" s="26">
        <v>200</v>
      </c>
      <c r="C9" s="25" t="s">
        <v>74</v>
      </c>
      <c r="D9" s="53" t="s">
        <v>75</v>
      </c>
      <c r="E9" s="27">
        <f>COUNTIFS('Ruimtestaat en calculatie'!H:H,A9,'Ruimtestaat en calculatie'!I:I,B9)</f>
        <v>4</v>
      </c>
      <c r="F9" s="28">
        <f>SUMIFS('Ruimtestaat en calculatie'!F:F,'Ruimtestaat en calculatie'!H:H,A9,'Ruimtestaat en calculatie'!I:I,B9)</f>
        <v>1093</v>
      </c>
      <c r="G9" s="198"/>
      <c r="H9" s="54" t="e">
        <f t="shared" ref="H9:H33" si="0">+B9/G9</f>
        <v>#DIV/0!</v>
      </c>
      <c r="I9" s="52"/>
      <c r="J9" s="151">
        <v>200</v>
      </c>
      <c r="K9" s="151" t="s">
        <v>76</v>
      </c>
      <c r="L9" s="151" t="s">
        <v>76</v>
      </c>
      <c r="M9" s="207">
        <v>36</v>
      </c>
      <c r="N9" s="151">
        <v>4</v>
      </c>
      <c r="O9" s="151" t="s">
        <v>76</v>
      </c>
      <c r="P9" s="151" t="s">
        <v>76</v>
      </c>
      <c r="Q9" s="151" t="s">
        <v>76</v>
      </c>
      <c r="R9" s="151">
        <v>200</v>
      </c>
      <c r="S9" s="151">
        <v>200</v>
      </c>
      <c r="T9" s="151">
        <v>200</v>
      </c>
      <c r="U9" s="151">
        <v>40</v>
      </c>
      <c r="V9" s="151" t="s">
        <v>76</v>
      </c>
      <c r="W9" s="151">
        <v>1</v>
      </c>
      <c r="X9" s="151" t="s">
        <v>76</v>
      </c>
      <c r="Y9" s="151" t="s">
        <v>76</v>
      </c>
      <c r="Z9" s="151" t="s">
        <v>76</v>
      </c>
    </row>
    <row r="10" spans="1:26" ht="15" customHeight="1">
      <c r="A10" s="26" t="s">
        <v>77</v>
      </c>
      <c r="B10" s="26">
        <v>80</v>
      </c>
      <c r="C10" s="25" t="s">
        <v>78</v>
      </c>
      <c r="D10" s="53" t="s">
        <v>75</v>
      </c>
      <c r="E10" s="27">
        <f>COUNTIFS('Ruimtestaat en calculatie'!H:H,A10,'Ruimtestaat en calculatie'!I:I,B10)</f>
        <v>1</v>
      </c>
      <c r="F10" s="28">
        <f>SUMIFS('Ruimtestaat en calculatie'!F:F,'Ruimtestaat en calculatie'!H:H,A10,'Ruimtestaat en calculatie'!I:I,B10)</f>
        <v>176</v>
      </c>
      <c r="G10" s="198"/>
      <c r="H10" s="54" t="e">
        <f t="shared" si="0"/>
        <v>#DIV/0!</v>
      </c>
      <c r="I10" s="52"/>
      <c r="J10" s="151">
        <v>80</v>
      </c>
      <c r="K10" s="151" t="s">
        <v>76</v>
      </c>
      <c r="L10" s="151" t="s">
        <v>76</v>
      </c>
      <c r="M10" s="207">
        <v>38</v>
      </c>
      <c r="N10" s="151">
        <v>2</v>
      </c>
      <c r="O10" s="151" t="s">
        <v>76</v>
      </c>
      <c r="P10" s="151" t="s">
        <v>76</v>
      </c>
      <c r="Q10" s="151" t="s">
        <v>76</v>
      </c>
      <c r="R10" s="151">
        <v>80</v>
      </c>
      <c r="S10" s="151">
        <v>80</v>
      </c>
      <c r="T10" s="151">
        <v>80</v>
      </c>
      <c r="U10" s="151">
        <v>40</v>
      </c>
      <c r="V10" s="151">
        <v>2</v>
      </c>
      <c r="W10" s="151">
        <v>1</v>
      </c>
      <c r="X10" s="151" t="s">
        <v>76</v>
      </c>
      <c r="Y10" s="151" t="s">
        <v>76</v>
      </c>
      <c r="Z10" s="151" t="s">
        <v>76</v>
      </c>
    </row>
    <row r="11" spans="1:26" ht="15" customHeight="1">
      <c r="A11" s="26" t="s">
        <v>79</v>
      </c>
      <c r="B11" s="26">
        <v>80</v>
      </c>
      <c r="C11" s="25" t="s">
        <v>78</v>
      </c>
      <c r="D11" s="53" t="s">
        <v>80</v>
      </c>
      <c r="E11" s="27">
        <f>COUNTIFS('Ruimtestaat en calculatie'!H:H,A11,'Ruimtestaat en calculatie'!I:I,B11)</f>
        <v>1</v>
      </c>
      <c r="F11" s="28">
        <f>SUMIFS('Ruimtestaat en calculatie'!F:F,'Ruimtestaat en calculatie'!H:H,A11,'Ruimtestaat en calculatie'!I:I,B11)</f>
        <v>71</v>
      </c>
      <c r="G11" s="198"/>
      <c r="H11" s="54" t="e">
        <f t="shared" si="0"/>
        <v>#DIV/0!</v>
      </c>
      <c r="I11" s="24"/>
      <c r="J11" s="151" t="s">
        <v>76</v>
      </c>
      <c r="K11" s="151">
        <v>40</v>
      </c>
      <c r="L11" s="151">
        <v>40</v>
      </c>
      <c r="M11" s="207" t="s">
        <v>76</v>
      </c>
      <c r="N11" s="151" t="s">
        <v>76</v>
      </c>
      <c r="O11" s="151" t="s">
        <v>76</v>
      </c>
      <c r="P11" s="151" t="s">
        <v>76</v>
      </c>
      <c r="Q11" s="151" t="s">
        <v>76</v>
      </c>
      <c r="R11" s="151">
        <v>80</v>
      </c>
      <c r="S11" s="151">
        <v>80</v>
      </c>
      <c r="T11" s="151">
        <v>80</v>
      </c>
      <c r="U11" s="151">
        <v>40</v>
      </c>
      <c r="V11" s="151">
        <v>2</v>
      </c>
      <c r="W11" s="151">
        <v>1</v>
      </c>
      <c r="X11" s="151" t="s">
        <v>76</v>
      </c>
      <c r="Y11" s="151" t="s">
        <v>76</v>
      </c>
      <c r="Z11" s="151" t="s">
        <v>76</v>
      </c>
    </row>
    <row r="12" spans="1:26" ht="15" customHeight="1">
      <c r="A12" s="26" t="s">
        <v>81</v>
      </c>
      <c r="B12" s="26">
        <v>200</v>
      </c>
      <c r="C12" s="25" t="s">
        <v>82</v>
      </c>
      <c r="D12" s="53" t="s">
        <v>83</v>
      </c>
      <c r="E12" s="27">
        <f>COUNTIFS('Ruimtestaat en calculatie'!H:H,A12,'Ruimtestaat en calculatie'!I:I,B12)</f>
        <v>1</v>
      </c>
      <c r="F12" s="28">
        <f>SUMIFS('Ruimtestaat en calculatie'!F:F,'Ruimtestaat en calculatie'!H:H,A12,'Ruimtestaat en calculatie'!I:I,B12)</f>
        <v>26</v>
      </c>
      <c r="G12" s="198"/>
      <c r="H12" s="54" t="e">
        <f t="shared" si="0"/>
        <v>#DIV/0!</v>
      </c>
      <c r="I12" s="24"/>
      <c r="J12" s="151">
        <v>200</v>
      </c>
      <c r="K12" s="151" t="s">
        <v>76</v>
      </c>
      <c r="L12" s="151" t="s">
        <v>76</v>
      </c>
      <c r="M12" s="207">
        <v>36</v>
      </c>
      <c r="N12" s="151">
        <v>4</v>
      </c>
      <c r="O12" s="151" t="s">
        <v>76</v>
      </c>
      <c r="P12" s="151" t="s">
        <v>76</v>
      </c>
      <c r="Q12" s="151" t="s">
        <v>76</v>
      </c>
      <c r="R12" s="151" t="s">
        <v>76</v>
      </c>
      <c r="S12" s="151">
        <v>200</v>
      </c>
      <c r="T12" s="151" t="s">
        <v>76</v>
      </c>
      <c r="U12" s="151">
        <v>40</v>
      </c>
      <c r="V12" s="151" t="s">
        <v>76</v>
      </c>
      <c r="W12" s="151">
        <v>1</v>
      </c>
      <c r="X12" s="151" t="s">
        <v>76</v>
      </c>
      <c r="Y12" s="151" t="s">
        <v>76</v>
      </c>
      <c r="Z12" s="151" t="s">
        <v>76</v>
      </c>
    </row>
    <row r="13" spans="1:26" ht="15" customHeight="1">
      <c r="A13" s="26" t="s">
        <v>84</v>
      </c>
      <c r="B13" s="26">
        <v>200</v>
      </c>
      <c r="C13" s="25" t="s">
        <v>85</v>
      </c>
      <c r="D13" s="53" t="s">
        <v>86</v>
      </c>
      <c r="E13" s="27">
        <f>COUNTIFS('Ruimtestaat en calculatie'!H:H,A13,'Ruimtestaat en calculatie'!I:I,B13)</f>
        <v>6</v>
      </c>
      <c r="F13" s="28">
        <f>SUMIFS('Ruimtestaat en calculatie'!F:F,'Ruimtestaat en calculatie'!H:H,A13,'Ruimtestaat en calculatie'!I:I,B13)</f>
        <v>1739.32</v>
      </c>
      <c r="G13" s="198"/>
      <c r="H13" s="54" t="e">
        <f t="shared" si="0"/>
        <v>#DIV/0!</v>
      </c>
      <c r="I13" s="52"/>
      <c r="J13" s="151">
        <v>200</v>
      </c>
      <c r="K13" s="151" t="s">
        <v>76</v>
      </c>
      <c r="L13" s="151" t="s">
        <v>76</v>
      </c>
      <c r="M13" s="207">
        <v>36</v>
      </c>
      <c r="N13" s="151">
        <v>4</v>
      </c>
      <c r="O13" s="151" t="s">
        <v>76</v>
      </c>
      <c r="P13" s="151" t="s">
        <v>76</v>
      </c>
      <c r="Q13" s="151" t="s">
        <v>76</v>
      </c>
      <c r="R13" s="151" t="s">
        <v>76</v>
      </c>
      <c r="S13" s="151">
        <v>200</v>
      </c>
      <c r="T13" s="151" t="s">
        <v>76</v>
      </c>
      <c r="U13" s="151">
        <v>40</v>
      </c>
      <c r="V13" s="151">
        <v>2</v>
      </c>
      <c r="W13" s="151">
        <v>1</v>
      </c>
      <c r="X13" s="151" t="s">
        <v>76</v>
      </c>
      <c r="Y13" s="151" t="s">
        <v>76</v>
      </c>
      <c r="Z13" s="151" t="s">
        <v>76</v>
      </c>
    </row>
    <row r="14" spans="1:26" ht="15" customHeight="1">
      <c r="A14" s="26" t="s">
        <v>87</v>
      </c>
      <c r="B14" s="26">
        <v>200</v>
      </c>
      <c r="C14" s="25" t="s">
        <v>85</v>
      </c>
      <c r="D14" s="53" t="s">
        <v>80</v>
      </c>
      <c r="E14" s="27">
        <f>COUNTIFS('Ruimtestaat en calculatie'!H:H,A14,'Ruimtestaat en calculatie'!I:I,B14)</f>
        <v>2</v>
      </c>
      <c r="F14" s="28">
        <f>SUMIFS('Ruimtestaat en calculatie'!F:F,'Ruimtestaat en calculatie'!H:H,A14,'Ruimtestaat en calculatie'!I:I,B14)</f>
        <v>145.69999999999999</v>
      </c>
      <c r="G14" s="198"/>
      <c r="H14" s="54" t="e">
        <f t="shared" si="0"/>
        <v>#DIV/0!</v>
      </c>
      <c r="I14" s="52"/>
      <c r="J14" s="151" t="s">
        <v>76</v>
      </c>
      <c r="K14" s="151">
        <v>160</v>
      </c>
      <c r="L14" s="151">
        <v>40</v>
      </c>
      <c r="M14" s="207" t="s">
        <v>76</v>
      </c>
      <c r="N14" s="151" t="s">
        <v>76</v>
      </c>
      <c r="O14" s="151" t="s">
        <v>76</v>
      </c>
      <c r="P14" s="151" t="s">
        <v>76</v>
      </c>
      <c r="Q14" s="151" t="s">
        <v>76</v>
      </c>
      <c r="R14" s="151" t="s">
        <v>76</v>
      </c>
      <c r="S14" s="151">
        <v>200</v>
      </c>
      <c r="T14" s="151" t="s">
        <v>76</v>
      </c>
      <c r="U14" s="151">
        <v>40</v>
      </c>
      <c r="V14" s="151">
        <v>2</v>
      </c>
      <c r="W14" s="151">
        <v>1</v>
      </c>
      <c r="X14" s="151" t="s">
        <v>76</v>
      </c>
      <c r="Y14" s="151" t="s">
        <v>76</v>
      </c>
      <c r="Z14" s="151" t="s">
        <v>76</v>
      </c>
    </row>
    <row r="15" spans="1:26" ht="15" customHeight="1">
      <c r="A15" s="26" t="s">
        <v>88</v>
      </c>
      <c r="B15" s="26">
        <v>200</v>
      </c>
      <c r="C15" s="25" t="s">
        <v>85</v>
      </c>
      <c r="D15" s="53" t="s">
        <v>83</v>
      </c>
      <c r="E15" s="27">
        <f>COUNTIFS('Ruimtestaat en calculatie'!H:H,A15,'Ruimtestaat en calculatie'!I:I,B15)</f>
        <v>2</v>
      </c>
      <c r="F15" s="28">
        <f>SUMIFS('Ruimtestaat en calculatie'!F:F,'Ruimtestaat en calculatie'!H:H,A15,'Ruimtestaat en calculatie'!I:I,B15)</f>
        <v>803.31</v>
      </c>
      <c r="G15" s="198"/>
      <c r="H15" s="54" t="e">
        <f t="shared" si="0"/>
        <v>#DIV/0!</v>
      </c>
      <c r="I15" s="52"/>
      <c r="J15" s="151">
        <v>200</v>
      </c>
      <c r="K15" s="151" t="s">
        <v>76</v>
      </c>
      <c r="L15" s="151" t="s">
        <v>76</v>
      </c>
      <c r="M15" s="207">
        <v>36</v>
      </c>
      <c r="N15" s="151">
        <v>4</v>
      </c>
      <c r="O15" s="151" t="s">
        <v>76</v>
      </c>
      <c r="P15" s="151" t="s">
        <v>76</v>
      </c>
      <c r="Q15" s="151" t="s">
        <v>76</v>
      </c>
      <c r="R15" s="151" t="s">
        <v>76</v>
      </c>
      <c r="S15" s="151">
        <v>200</v>
      </c>
      <c r="T15" s="151" t="s">
        <v>76</v>
      </c>
      <c r="U15" s="151">
        <v>40</v>
      </c>
      <c r="V15" s="151">
        <v>2</v>
      </c>
      <c r="W15" s="151">
        <v>1</v>
      </c>
      <c r="X15" s="151" t="s">
        <v>76</v>
      </c>
      <c r="Y15" s="151" t="s">
        <v>76</v>
      </c>
      <c r="Z15" s="151" t="s">
        <v>76</v>
      </c>
    </row>
    <row r="16" spans="1:26" ht="15" customHeight="1">
      <c r="A16" s="26" t="s">
        <v>89</v>
      </c>
      <c r="B16" s="26">
        <v>200</v>
      </c>
      <c r="C16" s="25" t="s">
        <v>90</v>
      </c>
      <c r="D16" s="53" t="s">
        <v>75</v>
      </c>
      <c r="E16" s="27">
        <f>COUNTIFS('Ruimtestaat en calculatie'!H:H,A16,'Ruimtestaat en calculatie'!I:I,B16)</f>
        <v>2</v>
      </c>
      <c r="F16" s="28">
        <f>SUMIFS('Ruimtestaat en calculatie'!F:F,'Ruimtestaat en calculatie'!H:H,A16,'Ruimtestaat en calculatie'!I:I,B16)</f>
        <v>241</v>
      </c>
      <c r="G16" s="198"/>
      <c r="H16" s="54" t="e">
        <f t="shared" si="0"/>
        <v>#DIV/0!</v>
      </c>
      <c r="I16" s="52"/>
      <c r="J16" s="151">
        <v>200</v>
      </c>
      <c r="K16" s="151" t="s">
        <v>76</v>
      </c>
      <c r="L16" s="151" t="s">
        <v>76</v>
      </c>
      <c r="M16" s="207">
        <v>36</v>
      </c>
      <c r="N16" s="151">
        <v>4</v>
      </c>
      <c r="O16" s="151" t="s">
        <v>76</v>
      </c>
      <c r="P16" s="151" t="s">
        <v>76</v>
      </c>
      <c r="Q16" s="151" t="s">
        <v>76</v>
      </c>
      <c r="R16" s="151">
        <v>200</v>
      </c>
      <c r="S16" s="151">
        <v>200</v>
      </c>
      <c r="T16" s="151" t="s">
        <v>76</v>
      </c>
      <c r="U16" s="151">
        <v>40</v>
      </c>
      <c r="V16" s="151" t="s">
        <v>76</v>
      </c>
      <c r="W16" s="151">
        <v>1</v>
      </c>
      <c r="X16" s="151" t="s">
        <v>76</v>
      </c>
      <c r="Y16" s="151" t="s">
        <v>76</v>
      </c>
      <c r="Z16" s="151" t="s">
        <v>76</v>
      </c>
    </row>
    <row r="17" spans="1:26" ht="15" customHeight="1">
      <c r="A17" s="26" t="s">
        <v>91</v>
      </c>
      <c r="B17" s="26">
        <v>200</v>
      </c>
      <c r="C17" s="25" t="s">
        <v>92</v>
      </c>
      <c r="D17" s="25" t="s">
        <v>80</v>
      </c>
      <c r="E17" s="27">
        <f>COUNTIFS('Ruimtestaat en calculatie'!H:H,A17,'Ruimtestaat en calculatie'!I:I,B17)</f>
        <v>1</v>
      </c>
      <c r="F17" s="28">
        <f>SUMIFS('Ruimtestaat en calculatie'!F:F,'Ruimtestaat en calculatie'!H:H,A17,'Ruimtestaat en calculatie'!I:I,B17)</f>
        <v>5.0999999999999996</v>
      </c>
      <c r="G17" s="198"/>
      <c r="H17" s="54" t="e">
        <f t="shared" si="0"/>
        <v>#DIV/0!</v>
      </c>
      <c r="I17" s="52"/>
      <c r="J17" s="151" t="s">
        <v>76</v>
      </c>
      <c r="K17" s="151">
        <v>160</v>
      </c>
      <c r="L17" s="151">
        <v>40</v>
      </c>
      <c r="M17" s="207" t="s">
        <v>76</v>
      </c>
      <c r="N17" s="151" t="s">
        <v>76</v>
      </c>
      <c r="O17" s="151" t="s">
        <v>76</v>
      </c>
      <c r="P17" s="151" t="s">
        <v>76</v>
      </c>
      <c r="Q17" s="151" t="s">
        <v>76</v>
      </c>
      <c r="R17" s="151">
        <v>200</v>
      </c>
      <c r="S17" s="151">
        <v>200</v>
      </c>
      <c r="T17" s="151" t="s">
        <v>76</v>
      </c>
      <c r="U17" s="151">
        <v>40</v>
      </c>
      <c r="V17" s="151" t="s">
        <v>76</v>
      </c>
      <c r="W17" s="151">
        <v>1</v>
      </c>
      <c r="X17" s="151" t="s">
        <v>76</v>
      </c>
      <c r="Y17" s="151" t="s">
        <v>76</v>
      </c>
      <c r="Z17" s="151" t="s">
        <v>76</v>
      </c>
    </row>
    <row r="18" spans="1:26" ht="15" customHeight="1">
      <c r="A18" s="26" t="s">
        <v>93</v>
      </c>
      <c r="B18" s="26">
        <v>80</v>
      </c>
      <c r="C18" s="25" t="s">
        <v>94</v>
      </c>
      <c r="D18" s="53" t="s">
        <v>95</v>
      </c>
      <c r="E18" s="27">
        <f>COUNTIFS('Ruimtestaat en calculatie'!H:H,A18,'Ruimtestaat en calculatie'!I:I,B18)</f>
        <v>1</v>
      </c>
      <c r="F18" s="28">
        <f>SUMIFS('Ruimtestaat en calculatie'!F:F,'Ruimtestaat en calculatie'!H:H,A18,'Ruimtestaat en calculatie'!I:I,B18)</f>
        <v>95</v>
      </c>
      <c r="G18" s="198"/>
      <c r="H18" s="54" t="e">
        <f t="shared" si="0"/>
        <v>#DIV/0!</v>
      </c>
      <c r="I18" s="52"/>
      <c r="J18" s="151">
        <v>80</v>
      </c>
      <c r="K18" s="151" t="s">
        <v>76</v>
      </c>
      <c r="L18" s="151" t="s">
        <v>76</v>
      </c>
      <c r="M18" s="207">
        <v>30</v>
      </c>
      <c r="N18" s="151">
        <v>10</v>
      </c>
      <c r="O18" s="151" t="s">
        <v>76</v>
      </c>
      <c r="P18" s="151" t="s">
        <v>76</v>
      </c>
      <c r="Q18" s="151" t="s">
        <v>76</v>
      </c>
      <c r="R18" s="151">
        <v>80</v>
      </c>
      <c r="S18" s="151">
        <v>80</v>
      </c>
      <c r="T18" s="151" t="s">
        <v>76</v>
      </c>
      <c r="U18" s="151">
        <v>40</v>
      </c>
      <c r="V18" s="151">
        <v>2</v>
      </c>
      <c r="W18" s="151">
        <v>1</v>
      </c>
      <c r="X18" s="151" t="s">
        <v>76</v>
      </c>
      <c r="Y18" s="151" t="s">
        <v>76</v>
      </c>
      <c r="Z18" s="151" t="s">
        <v>76</v>
      </c>
    </row>
    <row r="19" spans="1:26" ht="15" customHeight="1">
      <c r="A19" s="26" t="s">
        <v>96</v>
      </c>
      <c r="B19" s="26">
        <v>200</v>
      </c>
      <c r="C19" s="25" t="s">
        <v>97</v>
      </c>
      <c r="D19" s="25" t="s">
        <v>95</v>
      </c>
      <c r="E19" s="27">
        <f>COUNTIFS('Ruimtestaat en calculatie'!H:H,A19,'Ruimtestaat en calculatie'!I:I,B19)</f>
        <v>4</v>
      </c>
      <c r="F19" s="28">
        <f>SUMIFS('Ruimtestaat en calculatie'!F:F,'Ruimtestaat en calculatie'!H:H,A19,'Ruimtestaat en calculatie'!I:I,B19)</f>
        <v>44</v>
      </c>
      <c r="G19" s="198"/>
      <c r="H19" s="54" t="e">
        <f t="shared" si="0"/>
        <v>#DIV/0!</v>
      </c>
      <c r="I19" s="52"/>
      <c r="J19" s="151">
        <v>200</v>
      </c>
      <c r="K19" s="151" t="s">
        <v>76</v>
      </c>
      <c r="L19" s="151" t="s">
        <v>76</v>
      </c>
      <c r="M19" s="207">
        <v>36</v>
      </c>
      <c r="N19" s="151">
        <v>4</v>
      </c>
      <c r="O19" s="151" t="s">
        <v>76</v>
      </c>
      <c r="P19" s="151" t="s">
        <v>76</v>
      </c>
      <c r="Q19" s="151" t="s">
        <v>76</v>
      </c>
      <c r="R19" s="151">
        <v>200</v>
      </c>
      <c r="S19" s="151">
        <v>200</v>
      </c>
      <c r="T19" s="151" t="s">
        <v>76</v>
      </c>
      <c r="U19" s="151">
        <v>40</v>
      </c>
      <c r="V19" s="151">
        <v>2</v>
      </c>
      <c r="W19" s="151">
        <v>1</v>
      </c>
      <c r="X19" s="151" t="s">
        <v>76</v>
      </c>
      <c r="Y19" s="151" t="s">
        <v>76</v>
      </c>
      <c r="Z19" s="151" t="s">
        <v>76</v>
      </c>
    </row>
    <row r="20" spans="1:26" ht="15" customHeight="1">
      <c r="A20" s="26" t="s">
        <v>98</v>
      </c>
      <c r="B20" s="26">
        <v>200</v>
      </c>
      <c r="C20" s="25" t="s">
        <v>99</v>
      </c>
      <c r="D20" s="53" t="s">
        <v>83</v>
      </c>
      <c r="E20" s="27">
        <f>COUNTIFS('Ruimtestaat en calculatie'!H:H,A20,'Ruimtestaat en calculatie'!I:I,B20)</f>
        <v>2</v>
      </c>
      <c r="F20" s="28">
        <f>SUMIFS('Ruimtestaat en calculatie'!F:F,'Ruimtestaat en calculatie'!H:H,A20,'Ruimtestaat en calculatie'!I:I,B20)</f>
        <v>62.4</v>
      </c>
      <c r="G20" s="198"/>
      <c r="H20" s="54" t="e">
        <f t="shared" si="0"/>
        <v>#DIV/0!</v>
      </c>
      <c r="I20" s="24"/>
      <c r="J20" s="151" t="s">
        <v>76</v>
      </c>
      <c r="K20" s="151" t="s">
        <v>76</v>
      </c>
      <c r="L20" s="151" t="s">
        <v>76</v>
      </c>
      <c r="M20" s="207">
        <v>196</v>
      </c>
      <c r="N20" s="151">
        <v>4</v>
      </c>
      <c r="O20" s="151" t="s">
        <v>76</v>
      </c>
      <c r="P20" s="151" t="s">
        <v>76</v>
      </c>
      <c r="Q20" s="151" t="s">
        <v>76</v>
      </c>
      <c r="R20" s="151">
        <v>200</v>
      </c>
      <c r="S20" s="151">
        <v>200</v>
      </c>
      <c r="T20" s="151" t="s">
        <v>76</v>
      </c>
      <c r="U20" s="151">
        <v>40</v>
      </c>
      <c r="V20" s="151" t="s">
        <v>76</v>
      </c>
      <c r="W20" s="151">
        <v>1</v>
      </c>
      <c r="X20" s="151">
        <v>190</v>
      </c>
      <c r="Y20" s="151">
        <v>10</v>
      </c>
      <c r="Z20" s="151">
        <v>200</v>
      </c>
    </row>
    <row r="21" spans="1:26" ht="15" customHeight="1">
      <c r="A21" s="26" t="s">
        <v>100</v>
      </c>
      <c r="B21" s="26">
        <v>80</v>
      </c>
      <c r="C21" s="25" t="s">
        <v>101</v>
      </c>
      <c r="D21" s="53" t="s">
        <v>75</v>
      </c>
      <c r="E21" s="27">
        <f>COUNTIFS('Ruimtestaat en calculatie'!H:H,A21,'Ruimtestaat en calculatie'!I:I,B21)</f>
        <v>20</v>
      </c>
      <c r="F21" s="28">
        <f>SUMIFS('Ruimtestaat en calculatie'!F:F,'Ruimtestaat en calculatie'!H:H,A21,'Ruimtestaat en calculatie'!I:I,B21)</f>
        <v>369.84</v>
      </c>
      <c r="G21" s="198"/>
      <c r="H21" s="54" t="e">
        <f t="shared" si="0"/>
        <v>#DIV/0!</v>
      </c>
      <c r="I21" s="24"/>
      <c r="J21" s="151">
        <v>80</v>
      </c>
      <c r="K21" s="151" t="s">
        <v>76</v>
      </c>
      <c r="L21" s="151" t="s">
        <v>76</v>
      </c>
      <c r="M21" s="207">
        <v>38</v>
      </c>
      <c r="N21" s="151">
        <v>2</v>
      </c>
      <c r="O21" s="151" t="s">
        <v>76</v>
      </c>
      <c r="P21" s="151" t="s">
        <v>76</v>
      </c>
      <c r="Q21" s="151" t="s">
        <v>76</v>
      </c>
      <c r="R21" s="151">
        <v>80</v>
      </c>
      <c r="S21" s="151">
        <v>80</v>
      </c>
      <c r="T21" s="151">
        <v>80</v>
      </c>
      <c r="U21" s="151">
        <v>40</v>
      </c>
      <c r="V21" s="151">
        <v>2</v>
      </c>
      <c r="W21" s="151">
        <v>1</v>
      </c>
      <c r="X21" s="151" t="s">
        <v>76</v>
      </c>
      <c r="Y21" s="151" t="s">
        <v>76</v>
      </c>
      <c r="Z21" s="151" t="s">
        <v>76</v>
      </c>
    </row>
    <row r="22" spans="1:26" ht="15" customHeight="1">
      <c r="A22" s="26" t="s">
        <v>102</v>
      </c>
      <c r="B22" s="26">
        <v>80</v>
      </c>
      <c r="C22" s="25" t="s">
        <v>101</v>
      </c>
      <c r="D22" s="53" t="s">
        <v>80</v>
      </c>
      <c r="E22" s="27">
        <f>COUNTIFS('Ruimtestaat en calculatie'!H:H,A22,'Ruimtestaat en calculatie'!I:I,B22)</f>
        <v>19</v>
      </c>
      <c r="F22" s="28">
        <f>SUMIFS('Ruimtestaat en calculatie'!F:F,'Ruimtestaat en calculatie'!H:H,A22,'Ruimtestaat en calculatie'!I:I,B22)</f>
        <v>339.41999999999996</v>
      </c>
      <c r="G22" s="198"/>
      <c r="H22" s="54" t="e">
        <f t="shared" si="0"/>
        <v>#DIV/0!</v>
      </c>
      <c r="I22" s="52"/>
      <c r="J22" s="151" t="s">
        <v>76</v>
      </c>
      <c r="K22" s="151">
        <v>40</v>
      </c>
      <c r="L22" s="151">
        <v>40</v>
      </c>
      <c r="M22" s="207" t="s">
        <v>76</v>
      </c>
      <c r="N22" s="151" t="s">
        <v>76</v>
      </c>
      <c r="O22" s="151" t="s">
        <v>76</v>
      </c>
      <c r="P22" s="151" t="s">
        <v>76</v>
      </c>
      <c r="Q22" s="151" t="s">
        <v>76</v>
      </c>
      <c r="R22" s="151">
        <v>80</v>
      </c>
      <c r="S22" s="151">
        <v>80</v>
      </c>
      <c r="T22" s="151">
        <v>80</v>
      </c>
      <c r="U22" s="151">
        <v>40</v>
      </c>
      <c r="V22" s="151">
        <v>2</v>
      </c>
      <c r="W22" s="151">
        <v>1</v>
      </c>
      <c r="X22" s="151" t="s">
        <v>76</v>
      </c>
      <c r="Y22" s="151" t="s">
        <v>76</v>
      </c>
      <c r="Z22" s="151" t="s">
        <v>76</v>
      </c>
    </row>
    <row r="23" spans="1:26" ht="15" customHeight="1">
      <c r="A23" s="26" t="s">
        <v>103</v>
      </c>
      <c r="B23" s="26">
        <v>80</v>
      </c>
      <c r="C23" s="25" t="s">
        <v>104</v>
      </c>
      <c r="D23" s="53" t="s">
        <v>86</v>
      </c>
      <c r="E23" s="27">
        <f>COUNTIFS('Ruimtestaat en calculatie'!H:H,A23,'Ruimtestaat en calculatie'!I:I,B23)</f>
        <v>54</v>
      </c>
      <c r="F23" s="28">
        <f>SUMIFS('Ruimtestaat en calculatie'!F:F,'Ruimtestaat en calculatie'!H:H,A23,'Ruimtestaat en calculatie'!I:I,B23)</f>
        <v>3714.91</v>
      </c>
      <c r="G23" s="198"/>
      <c r="H23" s="54" t="e">
        <f t="shared" si="0"/>
        <v>#DIV/0!</v>
      </c>
      <c r="I23" s="24"/>
      <c r="J23" s="151">
        <v>80</v>
      </c>
      <c r="K23" s="151" t="s">
        <v>76</v>
      </c>
      <c r="L23" s="151" t="s">
        <v>76</v>
      </c>
      <c r="M23" s="207">
        <v>38</v>
      </c>
      <c r="N23" s="151">
        <v>2</v>
      </c>
      <c r="O23" s="151" t="s">
        <v>76</v>
      </c>
      <c r="P23" s="151" t="s">
        <v>76</v>
      </c>
      <c r="Q23" s="151" t="s">
        <v>76</v>
      </c>
      <c r="R23" s="151">
        <v>80</v>
      </c>
      <c r="S23" s="151">
        <v>80</v>
      </c>
      <c r="T23" s="151">
        <v>80</v>
      </c>
      <c r="U23" s="151">
        <v>40</v>
      </c>
      <c r="V23" s="151">
        <v>2</v>
      </c>
      <c r="W23" s="151">
        <v>1</v>
      </c>
      <c r="X23" s="151" t="s">
        <v>76</v>
      </c>
      <c r="Y23" s="151" t="s">
        <v>76</v>
      </c>
      <c r="Z23" s="151" t="s">
        <v>76</v>
      </c>
    </row>
    <row r="24" spans="1:26" ht="15" customHeight="1">
      <c r="A24" s="26" t="s">
        <v>103</v>
      </c>
      <c r="B24" s="26">
        <v>40</v>
      </c>
      <c r="C24" s="25" t="s">
        <v>105</v>
      </c>
      <c r="D24" s="53" t="s">
        <v>86</v>
      </c>
      <c r="E24" s="27">
        <f>COUNTIFS('Ruimtestaat en calculatie'!H:H,A24,'Ruimtestaat en calculatie'!I:I,B24)</f>
        <v>5</v>
      </c>
      <c r="F24" s="28">
        <f>SUMIFS('Ruimtestaat en calculatie'!F:F,'Ruimtestaat en calculatie'!H:H,A24,'Ruimtestaat en calculatie'!I:I,B24)</f>
        <v>369.46000000000004</v>
      </c>
      <c r="G24" s="198"/>
      <c r="H24" s="54" t="e">
        <f t="shared" si="0"/>
        <v>#DIV/0!</v>
      </c>
      <c r="I24" s="24"/>
      <c r="J24" s="151">
        <v>40</v>
      </c>
      <c r="K24" s="151" t="s">
        <v>76</v>
      </c>
      <c r="L24" s="151" t="s">
        <v>76</v>
      </c>
      <c r="M24" s="207">
        <v>38</v>
      </c>
      <c r="N24" s="151">
        <v>2</v>
      </c>
      <c r="O24" s="151" t="s">
        <v>76</v>
      </c>
      <c r="P24" s="151" t="s">
        <v>76</v>
      </c>
      <c r="Q24" s="151" t="s">
        <v>76</v>
      </c>
      <c r="R24" s="151" t="s">
        <v>76</v>
      </c>
      <c r="S24" s="151">
        <v>40</v>
      </c>
      <c r="T24" s="151">
        <v>40</v>
      </c>
      <c r="U24" s="151" t="s">
        <v>76</v>
      </c>
      <c r="V24" s="151" t="s">
        <v>76</v>
      </c>
      <c r="W24" s="151">
        <v>1</v>
      </c>
      <c r="X24" s="151" t="s">
        <v>76</v>
      </c>
      <c r="Y24" s="151" t="s">
        <v>76</v>
      </c>
      <c r="Z24" s="151" t="s">
        <v>76</v>
      </c>
    </row>
    <row r="25" spans="1:26" ht="15" customHeight="1">
      <c r="A25" s="26" t="s">
        <v>106</v>
      </c>
      <c r="B25" s="26">
        <v>80</v>
      </c>
      <c r="C25" s="25" t="s">
        <v>107</v>
      </c>
      <c r="D25" s="53" t="s">
        <v>80</v>
      </c>
      <c r="E25" s="27">
        <f>COUNTIFS('Ruimtestaat en calculatie'!H:H,A25,'Ruimtestaat en calculatie'!I:I,B25)</f>
        <v>15</v>
      </c>
      <c r="F25" s="28">
        <f>SUMIFS('Ruimtestaat en calculatie'!F:F,'Ruimtestaat en calculatie'!H:H,A25,'Ruimtestaat en calculatie'!I:I,B25)</f>
        <v>1327.1500000000005</v>
      </c>
      <c r="G25" s="198"/>
      <c r="H25" s="54" t="e">
        <f t="shared" si="0"/>
        <v>#DIV/0!</v>
      </c>
      <c r="I25" s="52"/>
      <c r="J25" s="151" t="s">
        <v>76</v>
      </c>
      <c r="K25" s="151">
        <v>40</v>
      </c>
      <c r="L25" s="151">
        <v>40</v>
      </c>
      <c r="M25" s="207" t="s">
        <v>76</v>
      </c>
      <c r="N25" s="151" t="s">
        <v>76</v>
      </c>
      <c r="O25" s="151" t="s">
        <v>76</v>
      </c>
      <c r="P25" s="151" t="s">
        <v>76</v>
      </c>
      <c r="Q25" s="151" t="s">
        <v>76</v>
      </c>
      <c r="R25" s="151">
        <v>80</v>
      </c>
      <c r="S25" s="151">
        <v>80</v>
      </c>
      <c r="T25" s="151">
        <v>80</v>
      </c>
      <c r="U25" s="151">
        <v>40</v>
      </c>
      <c r="V25" s="151">
        <v>2</v>
      </c>
      <c r="W25" s="151">
        <v>1</v>
      </c>
      <c r="X25" s="151" t="s">
        <v>76</v>
      </c>
      <c r="Y25" s="151" t="s">
        <v>76</v>
      </c>
      <c r="Z25" s="151" t="s">
        <v>76</v>
      </c>
    </row>
    <row r="26" spans="1:26" ht="15" customHeight="1">
      <c r="A26" s="26" t="s">
        <v>108</v>
      </c>
      <c r="B26" s="26">
        <v>80</v>
      </c>
      <c r="C26" s="25" t="s">
        <v>109</v>
      </c>
      <c r="D26" s="53" t="s">
        <v>95</v>
      </c>
      <c r="E26" s="27">
        <f>COUNTIFS('Ruimtestaat en calculatie'!H:H,A26,'Ruimtestaat en calculatie'!I:I,B26)</f>
        <v>7</v>
      </c>
      <c r="F26" s="28">
        <f>SUMIFS('Ruimtestaat en calculatie'!F:F,'Ruimtestaat en calculatie'!H:H,A26,'Ruimtestaat en calculatie'!I:I,B26)</f>
        <v>759</v>
      </c>
      <c r="G26" s="198"/>
      <c r="H26" s="54" t="e">
        <f t="shared" si="0"/>
        <v>#DIV/0!</v>
      </c>
      <c r="I26" s="52"/>
      <c r="J26" s="151">
        <v>80</v>
      </c>
      <c r="K26" s="151" t="s">
        <v>76</v>
      </c>
      <c r="L26" s="151" t="s">
        <v>76</v>
      </c>
      <c r="M26" s="207">
        <v>38</v>
      </c>
      <c r="N26" s="151">
        <v>2</v>
      </c>
      <c r="O26" s="151" t="s">
        <v>76</v>
      </c>
      <c r="P26" s="151" t="s">
        <v>76</v>
      </c>
      <c r="Q26" s="151" t="s">
        <v>76</v>
      </c>
      <c r="R26" s="151">
        <v>80</v>
      </c>
      <c r="S26" s="151">
        <v>80</v>
      </c>
      <c r="T26" s="151">
        <v>80</v>
      </c>
      <c r="U26" s="151">
        <v>40</v>
      </c>
      <c r="V26" s="151">
        <v>2</v>
      </c>
      <c r="W26" s="151">
        <v>1</v>
      </c>
      <c r="X26" s="151" t="s">
        <v>76</v>
      </c>
      <c r="Y26" s="151" t="s">
        <v>76</v>
      </c>
      <c r="Z26" s="151" t="s">
        <v>76</v>
      </c>
    </row>
    <row r="27" spans="1:26" ht="15" customHeight="1">
      <c r="A27" s="26" t="s">
        <v>108</v>
      </c>
      <c r="B27" s="26">
        <v>40</v>
      </c>
      <c r="C27" s="25" t="s">
        <v>105</v>
      </c>
      <c r="D27" s="53" t="s">
        <v>95</v>
      </c>
      <c r="E27" s="27">
        <f>COUNTIFS('Ruimtestaat en calculatie'!H:H,A27,'Ruimtestaat en calculatie'!I:I,B27)</f>
        <v>7</v>
      </c>
      <c r="F27" s="28">
        <f>SUMIFS('Ruimtestaat en calculatie'!F:F,'Ruimtestaat en calculatie'!H:H,A27,'Ruimtestaat en calculatie'!I:I,B27)</f>
        <v>672</v>
      </c>
      <c r="G27" s="198"/>
      <c r="H27" s="54" t="e">
        <f t="shared" si="0"/>
        <v>#DIV/0!</v>
      </c>
      <c r="I27" s="52"/>
      <c r="J27" s="151">
        <v>40</v>
      </c>
      <c r="K27" s="151" t="s">
        <v>76</v>
      </c>
      <c r="L27" s="151" t="s">
        <v>76</v>
      </c>
      <c r="M27" s="207">
        <v>38</v>
      </c>
      <c r="N27" s="151">
        <v>2</v>
      </c>
      <c r="O27" s="151" t="s">
        <v>76</v>
      </c>
      <c r="P27" s="151" t="s">
        <v>76</v>
      </c>
      <c r="Q27" s="151" t="s">
        <v>76</v>
      </c>
      <c r="R27" s="151" t="s">
        <v>76</v>
      </c>
      <c r="S27" s="151">
        <v>40</v>
      </c>
      <c r="T27" s="151">
        <v>40</v>
      </c>
      <c r="U27" s="151" t="s">
        <v>76</v>
      </c>
      <c r="V27" s="151" t="s">
        <v>76</v>
      </c>
      <c r="W27" s="151">
        <v>1</v>
      </c>
      <c r="X27" s="151" t="s">
        <v>76</v>
      </c>
      <c r="Y27" s="151" t="s">
        <v>76</v>
      </c>
      <c r="Z27" s="151" t="s">
        <v>76</v>
      </c>
    </row>
    <row r="28" spans="1:26" ht="15" customHeight="1">
      <c r="A28" s="26" t="s">
        <v>110</v>
      </c>
      <c r="B28" s="26">
        <v>200</v>
      </c>
      <c r="C28" s="25" t="s">
        <v>111</v>
      </c>
      <c r="D28" s="53" t="s">
        <v>75</v>
      </c>
      <c r="E28" s="27">
        <f>COUNTIFS('Ruimtestaat en calculatie'!H:H,A28,'Ruimtestaat en calculatie'!I:I,B28)</f>
        <v>1</v>
      </c>
      <c r="F28" s="28">
        <f>SUMIFS('Ruimtestaat en calculatie'!F:F,'Ruimtestaat en calculatie'!H:H,A28,'Ruimtestaat en calculatie'!I:I,B28)</f>
        <v>83</v>
      </c>
      <c r="G28" s="198"/>
      <c r="H28" s="54" t="e">
        <f t="shared" si="0"/>
        <v>#DIV/0!</v>
      </c>
      <c r="I28" s="24"/>
      <c r="J28" s="151">
        <v>200</v>
      </c>
      <c r="K28" s="151" t="s">
        <v>76</v>
      </c>
      <c r="L28" s="151" t="s">
        <v>76</v>
      </c>
      <c r="M28" s="207">
        <v>36</v>
      </c>
      <c r="N28" s="151">
        <v>4</v>
      </c>
      <c r="O28" s="151" t="s">
        <v>76</v>
      </c>
      <c r="P28" s="151" t="s">
        <v>76</v>
      </c>
      <c r="Q28" s="151" t="s">
        <v>76</v>
      </c>
      <c r="R28" s="151">
        <v>200</v>
      </c>
      <c r="S28" s="151">
        <v>200</v>
      </c>
      <c r="T28" s="151">
        <v>200</v>
      </c>
      <c r="U28" s="151">
        <v>40</v>
      </c>
      <c r="V28" s="151">
        <v>2</v>
      </c>
      <c r="W28" s="151">
        <v>1</v>
      </c>
      <c r="X28" s="151" t="s">
        <v>76</v>
      </c>
      <c r="Y28" s="151" t="s">
        <v>76</v>
      </c>
      <c r="Z28" s="151" t="s">
        <v>76</v>
      </c>
    </row>
    <row r="29" spans="1:26" ht="15" customHeight="1">
      <c r="A29" s="26" t="s">
        <v>112</v>
      </c>
      <c r="B29" s="26">
        <v>200</v>
      </c>
      <c r="C29" s="25" t="s">
        <v>113</v>
      </c>
      <c r="D29" s="53" t="s">
        <v>75</v>
      </c>
      <c r="E29" s="27">
        <f>COUNTIFS('Ruimtestaat en calculatie'!H:H,A29,'Ruimtestaat en calculatie'!I:I,B29)</f>
        <v>3</v>
      </c>
      <c r="F29" s="28">
        <f>SUMIFS('Ruimtestaat en calculatie'!F:F,'Ruimtestaat en calculatie'!H:H,A29,'Ruimtestaat en calculatie'!I:I,B29)</f>
        <v>737.45</v>
      </c>
      <c r="G29" s="198"/>
      <c r="H29" s="54" t="e">
        <f t="shared" si="0"/>
        <v>#DIV/0!</v>
      </c>
      <c r="I29" s="24"/>
      <c r="J29" s="151">
        <v>200</v>
      </c>
      <c r="K29" s="151" t="s">
        <v>76</v>
      </c>
      <c r="L29" s="151" t="s">
        <v>76</v>
      </c>
      <c r="M29" s="207" t="s">
        <v>76</v>
      </c>
      <c r="N29" s="151">
        <v>40</v>
      </c>
      <c r="O29" s="151" t="s">
        <v>76</v>
      </c>
      <c r="P29" s="151" t="s">
        <v>76</v>
      </c>
      <c r="Q29" s="151" t="s">
        <v>76</v>
      </c>
      <c r="R29" s="151" t="s">
        <v>76</v>
      </c>
      <c r="S29" s="151">
        <v>200</v>
      </c>
      <c r="T29" s="151" t="s">
        <v>76</v>
      </c>
      <c r="U29" s="151">
        <v>40</v>
      </c>
      <c r="V29" s="151">
        <v>2</v>
      </c>
      <c r="W29" s="151">
        <v>1</v>
      </c>
      <c r="X29" s="151" t="s">
        <v>76</v>
      </c>
      <c r="Y29" s="151" t="s">
        <v>76</v>
      </c>
      <c r="Z29" s="151" t="s">
        <v>76</v>
      </c>
    </row>
    <row r="30" spans="1:26">
      <c r="A30" s="26" t="s">
        <v>114</v>
      </c>
      <c r="B30" s="26">
        <v>200</v>
      </c>
      <c r="C30" s="25" t="s">
        <v>115</v>
      </c>
      <c r="D30" s="53" t="s">
        <v>95</v>
      </c>
      <c r="E30" s="27">
        <f>COUNTIFS('Ruimtestaat en calculatie'!H:H,A30,'Ruimtestaat en calculatie'!I:I,B30)</f>
        <v>30</v>
      </c>
      <c r="F30" s="28">
        <f>SUMIFS('Ruimtestaat en calculatie'!F:F,'Ruimtestaat en calculatie'!H:H,A30,'Ruimtestaat en calculatie'!I:I,B30)</f>
        <v>280.76</v>
      </c>
      <c r="G30" s="198"/>
      <c r="H30" s="54" t="e">
        <f t="shared" si="0"/>
        <v>#DIV/0!</v>
      </c>
      <c r="I30" s="52"/>
      <c r="J30" s="151" t="s">
        <v>76</v>
      </c>
      <c r="K30" s="151" t="s">
        <v>76</v>
      </c>
      <c r="L30" s="151" t="s">
        <v>76</v>
      </c>
      <c r="M30" s="207">
        <v>196</v>
      </c>
      <c r="N30" s="151">
        <v>4</v>
      </c>
      <c r="O30" s="151" t="s">
        <v>76</v>
      </c>
      <c r="P30" s="151" t="s">
        <v>76</v>
      </c>
      <c r="Q30" s="151" t="s">
        <v>76</v>
      </c>
      <c r="R30" s="151">
        <v>200</v>
      </c>
      <c r="S30" s="151" t="s">
        <v>76</v>
      </c>
      <c r="T30" s="151" t="s">
        <v>76</v>
      </c>
      <c r="U30" s="151">
        <v>40</v>
      </c>
      <c r="V30" s="151" t="s">
        <v>76</v>
      </c>
      <c r="W30" s="151" t="s">
        <v>76</v>
      </c>
      <c r="X30" s="151">
        <v>188</v>
      </c>
      <c r="Y30" s="151">
        <v>12</v>
      </c>
      <c r="Z30" s="151">
        <v>200</v>
      </c>
    </row>
    <row r="31" spans="1:26">
      <c r="A31" s="26" t="s">
        <v>116</v>
      </c>
      <c r="B31" s="26">
        <v>80</v>
      </c>
      <c r="C31" s="25" t="s">
        <v>117</v>
      </c>
      <c r="D31" s="53" t="s">
        <v>75</v>
      </c>
      <c r="E31" s="27">
        <f>COUNTIFS('Ruimtestaat en calculatie'!H:H,A31,'Ruimtestaat en calculatie'!I:I,B31)</f>
        <v>4</v>
      </c>
      <c r="F31" s="28">
        <f>SUMIFS('Ruimtestaat en calculatie'!F:F,'Ruimtestaat en calculatie'!H:H,A31,'Ruimtestaat en calculatie'!I:I,B31)</f>
        <v>121.34</v>
      </c>
      <c r="G31" s="198"/>
      <c r="H31" s="54" t="e">
        <f t="shared" si="0"/>
        <v>#DIV/0!</v>
      </c>
      <c r="I31" s="52"/>
      <c r="J31" s="151">
        <v>80</v>
      </c>
      <c r="K31" s="151" t="s">
        <v>76</v>
      </c>
      <c r="L31" s="151" t="s">
        <v>76</v>
      </c>
      <c r="M31" s="207">
        <v>38</v>
      </c>
      <c r="N31" s="151">
        <v>2</v>
      </c>
      <c r="O31" s="151" t="s">
        <v>76</v>
      </c>
      <c r="P31" s="151" t="s">
        <v>76</v>
      </c>
      <c r="Q31" s="151" t="s">
        <v>76</v>
      </c>
      <c r="R31" s="151">
        <v>80</v>
      </c>
      <c r="S31" s="151">
        <v>80</v>
      </c>
      <c r="T31" s="151">
        <v>80</v>
      </c>
      <c r="U31" s="151">
        <v>40</v>
      </c>
      <c r="V31" s="151">
        <v>2</v>
      </c>
      <c r="W31" s="151">
        <v>1</v>
      </c>
      <c r="X31" s="151" t="s">
        <v>76</v>
      </c>
      <c r="Y31" s="151" t="s">
        <v>76</v>
      </c>
      <c r="Z31" s="151" t="s">
        <v>76</v>
      </c>
    </row>
    <row r="32" spans="1:26">
      <c r="A32" s="26" t="s">
        <v>118</v>
      </c>
      <c r="B32" s="26">
        <v>80</v>
      </c>
      <c r="C32" s="25" t="s">
        <v>117</v>
      </c>
      <c r="D32" s="25" t="s">
        <v>80</v>
      </c>
      <c r="E32" s="27">
        <f>COUNTIFS('Ruimtestaat en calculatie'!H:H,A32,'Ruimtestaat en calculatie'!I:I,B32)</f>
        <v>5</v>
      </c>
      <c r="F32" s="28">
        <f>SUMIFS('Ruimtestaat en calculatie'!F:F,'Ruimtestaat en calculatie'!H:H,A32,'Ruimtestaat en calculatie'!I:I,B32)</f>
        <v>158.68</v>
      </c>
      <c r="G32" s="198"/>
      <c r="H32" s="54" t="e">
        <f t="shared" si="0"/>
        <v>#DIV/0!</v>
      </c>
      <c r="I32" s="52"/>
      <c r="J32" s="151" t="s">
        <v>76</v>
      </c>
      <c r="K32" s="151">
        <v>40</v>
      </c>
      <c r="L32" s="151">
        <v>40</v>
      </c>
      <c r="M32" s="207" t="s">
        <v>76</v>
      </c>
      <c r="N32" s="151" t="s">
        <v>76</v>
      </c>
      <c r="O32" s="151" t="s">
        <v>76</v>
      </c>
      <c r="P32" s="151" t="s">
        <v>76</v>
      </c>
      <c r="Q32" s="151" t="s">
        <v>76</v>
      </c>
      <c r="R32" s="151">
        <v>80</v>
      </c>
      <c r="S32" s="151">
        <v>80</v>
      </c>
      <c r="T32" s="151">
        <v>80</v>
      </c>
      <c r="U32" s="151">
        <v>40</v>
      </c>
      <c r="V32" s="151">
        <v>2</v>
      </c>
      <c r="W32" s="151">
        <v>1</v>
      </c>
      <c r="X32" s="151" t="s">
        <v>76</v>
      </c>
      <c r="Y32" s="151" t="s">
        <v>76</v>
      </c>
      <c r="Z32" s="151" t="s">
        <v>76</v>
      </c>
    </row>
    <row r="33" spans="1:26">
      <c r="A33" s="26" t="s">
        <v>119</v>
      </c>
      <c r="B33" s="26">
        <v>80</v>
      </c>
      <c r="C33" s="25" t="s">
        <v>120</v>
      </c>
      <c r="D33" s="53" t="s">
        <v>95</v>
      </c>
      <c r="E33" s="27">
        <f>COUNTIFS('Ruimtestaat en calculatie'!H:H,A33,'Ruimtestaat en calculatie'!I:I,B33)</f>
        <v>1</v>
      </c>
      <c r="F33" s="28">
        <f>SUMIFS('Ruimtestaat en calculatie'!F:F,'Ruimtestaat en calculatie'!H:H,A33,'Ruimtestaat en calculatie'!I:I,B33)</f>
        <v>112</v>
      </c>
      <c r="G33" s="198"/>
      <c r="H33" s="54" t="e">
        <f t="shared" si="0"/>
        <v>#DIV/0!</v>
      </c>
      <c r="I33" s="52"/>
      <c r="J33" s="151">
        <v>80</v>
      </c>
      <c r="K33" s="151" t="s">
        <v>76</v>
      </c>
      <c r="L33" s="151" t="s">
        <v>76</v>
      </c>
      <c r="M33" s="207">
        <v>30</v>
      </c>
      <c r="N33" s="151">
        <v>10</v>
      </c>
      <c r="O33" s="151" t="s">
        <v>76</v>
      </c>
      <c r="P33" s="151" t="s">
        <v>76</v>
      </c>
      <c r="Q33" s="151" t="s">
        <v>76</v>
      </c>
      <c r="R33" s="151">
        <v>80</v>
      </c>
      <c r="S33" s="151">
        <v>80</v>
      </c>
      <c r="T33" s="151" t="s">
        <v>76</v>
      </c>
      <c r="U33" s="151">
        <v>40</v>
      </c>
      <c r="V33" s="151">
        <v>2</v>
      </c>
      <c r="W33" s="151">
        <v>1</v>
      </c>
      <c r="X33" s="151" t="s">
        <v>76</v>
      </c>
      <c r="Y33" s="151" t="s">
        <v>76</v>
      </c>
      <c r="Z33" s="151" t="s">
        <v>76</v>
      </c>
    </row>
    <row r="34" spans="1:26">
      <c r="A34" s="24"/>
      <c r="B34" s="24"/>
      <c r="C34" s="24"/>
      <c r="D34" s="24"/>
      <c r="E34" s="29"/>
      <c r="F34" s="24"/>
      <c r="G34" s="24"/>
      <c r="H34" s="24"/>
      <c r="I34" s="24"/>
      <c r="J34" s="24"/>
      <c r="K34" s="24"/>
      <c r="L34" s="24"/>
      <c r="M34" s="24"/>
    </row>
    <row r="35" spans="1:26">
      <c r="A35" s="24"/>
      <c r="B35" s="24"/>
      <c r="C35" s="24"/>
      <c r="D35" s="24"/>
      <c r="E35" s="29"/>
      <c r="F35" s="24"/>
      <c r="G35" s="24"/>
      <c r="H35" s="24"/>
      <c r="I35" s="24"/>
      <c r="J35" s="24"/>
      <c r="K35" s="24"/>
      <c r="L35" s="24"/>
      <c r="M35" s="24"/>
    </row>
    <row r="36" spans="1:26">
      <c r="A36" s="24"/>
      <c r="B36" s="24"/>
      <c r="C36" s="24"/>
      <c r="D36" s="24"/>
      <c r="E36" s="29"/>
      <c r="F36" s="24"/>
      <c r="G36" s="24"/>
      <c r="H36" s="24"/>
      <c r="I36" s="24"/>
      <c r="J36" s="24"/>
      <c r="K36" s="24"/>
      <c r="L36" s="24"/>
      <c r="M36" s="24"/>
    </row>
    <row r="37" spans="1:26">
      <c r="A37" s="24"/>
      <c r="B37" s="24"/>
      <c r="C37" s="24"/>
      <c r="D37" s="24"/>
      <c r="E37" s="29"/>
      <c r="F37" s="24"/>
      <c r="G37" s="24"/>
      <c r="H37" s="24"/>
      <c r="I37" s="24"/>
      <c r="J37" s="24"/>
      <c r="K37" s="24"/>
      <c r="L37" s="24"/>
      <c r="M37" s="24"/>
    </row>
    <row r="38" spans="1:26">
      <c r="A38" s="24"/>
      <c r="B38" s="24"/>
      <c r="C38" s="24"/>
      <c r="D38" s="24"/>
      <c r="E38" s="29"/>
      <c r="F38" s="24"/>
      <c r="G38" s="24"/>
      <c r="H38" s="24"/>
      <c r="I38" s="24"/>
      <c r="J38" s="24"/>
      <c r="K38" s="24"/>
      <c r="L38" s="24"/>
      <c r="M38" s="24"/>
    </row>
    <row r="39" spans="1:26">
      <c r="A39" s="24"/>
      <c r="B39" s="24"/>
      <c r="C39" s="24"/>
      <c r="D39" s="24"/>
      <c r="E39" s="29"/>
      <c r="F39" s="24"/>
      <c r="G39" s="24"/>
      <c r="H39" s="24"/>
      <c r="I39" s="24"/>
      <c r="J39" s="24"/>
      <c r="K39" s="24"/>
      <c r="L39" s="24"/>
      <c r="M39" s="24"/>
    </row>
    <row r="40" spans="1:26">
      <c r="A40" s="24"/>
      <c r="B40" s="24"/>
      <c r="C40" s="24"/>
      <c r="D40" s="24"/>
      <c r="E40" s="29"/>
      <c r="F40" s="24"/>
      <c r="G40" s="24"/>
      <c r="H40" s="24"/>
      <c r="I40" s="24"/>
      <c r="J40" s="24"/>
      <c r="K40" s="24"/>
      <c r="L40" s="24"/>
      <c r="M40" s="24"/>
    </row>
    <row r="41" spans="1:26">
      <c r="A41" s="24"/>
      <c r="B41" s="24"/>
      <c r="C41" s="24"/>
      <c r="D41" s="24"/>
      <c r="E41" s="29"/>
      <c r="F41" s="24"/>
      <c r="G41" s="24"/>
      <c r="H41" s="24"/>
      <c r="I41" s="24"/>
      <c r="J41" s="24"/>
      <c r="K41" s="24"/>
      <c r="L41" s="24"/>
      <c r="M41" s="24"/>
    </row>
    <row r="42" spans="1:26">
      <c r="A42" s="24"/>
      <c r="B42" s="24"/>
      <c r="C42" s="24"/>
      <c r="D42" s="24"/>
      <c r="E42" s="29"/>
      <c r="F42" s="24"/>
      <c r="G42" s="24"/>
      <c r="H42" s="24"/>
      <c r="I42" s="24"/>
      <c r="J42" s="24"/>
      <c r="K42" s="24"/>
      <c r="L42" s="24"/>
      <c r="M42" s="24"/>
    </row>
    <row r="43" spans="1:26">
      <c r="A43" s="24"/>
      <c r="B43" s="24"/>
      <c r="C43" s="24"/>
      <c r="D43" s="24"/>
      <c r="E43" s="29"/>
      <c r="F43" s="24"/>
      <c r="G43" s="24"/>
      <c r="H43" s="24"/>
      <c r="I43" s="24"/>
      <c r="J43" s="24"/>
      <c r="K43" s="24"/>
      <c r="L43" s="24"/>
      <c r="M43" s="24"/>
    </row>
    <row r="44" spans="1:26">
      <c r="A44" s="24"/>
      <c r="B44" s="24"/>
      <c r="C44" s="24"/>
      <c r="D44" s="24"/>
      <c r="E44" s="29"/>
      <c r="F44" s="24"/>
      <c r="G44" s="24"/>
      <c r="H44" s="24"/>
      <c r="I44" s="24"/>
      <c r="J44" s="24"/>
      <c r="K44" s="24"/>
      <c r="L44" s="24"/>
      <c r="M44" s="24"/>
    </row>
    <row r="45" spans="1:26">
      <c r="A45" s="24"/>
      <c r="B45" s="24"/>
      <c r="C45" s="24"/>
      <c r="D45" s="24"/>
      <c r="E45" s="29"/>
      <c r="F45" s="24"/>
      <c r="G45" s="24"/>
      <c r="H45" s="24"/>
      <c r="I45" s="24"/>
      <c r="J45" s="24"/>
      <c r="K45" s="24"/>
      <c r="L45" s="24"/>
      <c r="M45" s="24"/>
    </row>
    <row r="46" spans="1:26">
      <c r="A46" s="24"/>
      <c r="B46" s="24"/>
      <c r="C46" s="24"/>
      <c r="D46" s="24"/>
      <c r="E46" s="29"/>
      <c r="F46" s="24"/>
      <c r="G46" s="24"/>
      <c r="H46" s="24"/>
      <c r="I46" s="24"/>
      <c r="J46" s="24"/>
      <c r="K46" s="24"/>
      <c r="L46" s="24"/>
      <c r="M46" s="24"/>
    </row>
    <row r="47" spans="1:26">
      <c r="A47" s="24"/>
      <c r="B47" s="24"/>
      <c r="C47" s="24"/>
      <c r="D47" s="24"/>
      <c r="E47" s="29"/>
      <c r="F47" s="24"/>
      <c r="G47" s="24"/>
      <c r="H47" s="24"/>
      <c r="I47" s="24"/>
      <c r="J47" s="24"/>
      <c r="K47" s="24"/>
      <c r="L47" s="24"/>
      <c r="M47" s="24"/>
    </row>
    <row r="48" spans="1:26">
      <c r="A48" s="24"/>
      <c r="B48" s="24"/>
      <c r="C48" s="24"/>
      <c r="D48" s="24"/>
      <c r="E48" s="29"/>
      <c r="F48" s="24"/>
      <c r="G48" s="24"/>
      <c r="H48" s="24"/>
      <c r="I48" s="24"/>
      <c r="J48" s="24"/>
      <c r="K48" s="24"/>
      <c r="L48" s="24"/>
      <c r="M48" s="24"/>
    </row>
    <row r="49" spans="1:13">
      <c r="A49" s="24"/>
      <c r="B49" s="24"/>
      <c r="C49" s="24"/>
      <c r="D49" s="24"/>
      <c r="E49" s="29"/>
      <c r="F49" s="24"/>
      <c r="G49" s="24"/>
      <c r="H49" s="24"/>
      <c r="I49" s="24"/>
      <c r="J49" s="24"/>
      <c r="K49" s="24"/>
      <c r="L49" s="24"/>
      <c r="M49" s="24"/>
    </row>
    <row r="50" spans="1:13">
      <c r="A50" s="24"/>
      <c r="B50" s="24"/>
      <c r="C50" s="24"/>
      <c r="D50" s="24"/>
      <c r="E50" s="29"/>
      <c r="F50" s="24"/>
      <c r="G50" s="24"/>
      <c r="H50" s="24"/>
      <c r="I50" s="24"/>
      <c r="J50" s="24"/>
      <c r="K50" s="24"/>
      <c r="L50" s="24"/>
      <c r="M50" s="24"/>
    </row>
    <row r="51" spans="1:13">
      <c r="A51" s="24"/>
      <c r="B51" s="24"/>
      <c r="C51" s="24"/>
      <c r="D51" s="24"/>
      <c r="E51" s="29"/>
      <c r="F51" s="24"/>
      <c r="G51" s="24"/>
      <c r="H51" s="24"/>
      <c r="I51" s="24"/>
      <c r="J51" s="24"/>
      <c r="K51" s="24"/>
      <c r="L51" s="24"/>
      <c r="M51" s="24"/>
    </row>
    <row r="52" spans="1:13">
      <c r="A52" s="24"/>
      <c r="B52" s="24"/>
      <c r="C52" s="24"/>
      <c r="D52" s="24"/>
      <c r="E52" s="29"/>
      <c r="F52" s="24"/>
      <c r="G52" s="24"/>
      <c r="H52" s="24"/>
      <c r="I52" s="24"/>
      <c r="J52" s="24"/>
      <c r="K52" s="24"/>
      <c r="L52" s="24"/>
      <c r="M52" s="24"/>
    </row>
    <row r="53" spans="1:13">
      <c r="A53" s="24"/>
      <c r="B53" s="24"/>
      <c r="C53" s="24"/>
      <c r="D53" s="24"/>
      <c r="E53" s="29"/>
      <c r="F53" s="24"/>
      <c r="G53" s="24"/>
      <c r="H53" s="24"/>
      <c r="I53" s="24"/>
      <c r="J53" s="24"/>
      <c r="K53" s="24"/>
      <c r="L53" s="24"/>
      <c r="M53" s="24"/>
    </row>
    <row r="54" spans="1:13">
      <c r="A54" s="24"/>
      <c r="B54" s="24"/>
      <c r="C54" s="24"/>
      <c r="D54" s="24"/>
      <c r="E54" s="29"/>
      <c r="F54" s="24"/>
      <c r="G54" s="24"/>
      <c r="H54" s="24"/>
      <c r="I54" s="24"/>
      <c r="J54" s="24"/>
      <c r="K54" s="24"/>
      <c r="L54" s="24"/>
      <c r="M54" s="24"/>
    </row>
    <row r="55" spans="1:13">
      <c r="A55" s="24"/>
      <c r="B55" s="24"/>
      <c r="C55" s="24"/>
      <c r="D55" s="24"/>
      <c r="E55" s="29"/>
      <c r="F55" s="24"/>
      <c r="G55" s="24"/>
      <c r="H55" s="24"/>
      <c r="I55" s="24"/>
      <c r="J55" s="24"/>
      <c r="K55" s="24"/>
      <c r="L55" s="24"/>
      <c r="M55" s="24"/>
    </row>
    <row r="56" spans="1:13">
      <c r="A56" s="24"/>
      <c r="B56" s="24"/>
      <c r="C56" s="24"/>
      <c r="D56" s="24"/>
      <c r="E56" s="29"/>
      <c r="F56" s="24"/>
      <c r="G56" s="24"/>
      <c r="H56" s="24"/>
      <c r="I56" s="24"/>
      <c r="J56" s="24"/>
      <c r="K56" s="24"/>
      <c r="L56" s="24"/>
      <c r="M56" s="24"/>
    </row>
    <row r="57" spans="1:13">
      <c r="A57" s="24"/>
      <c r="B57" s="24"/>
      <c r="C57" s="24"/>
      <c r="D57" s="24"/>
      <c r="E57" s="29"/>
      <c r="F57" s="24"/>
      <c r="G57" s="24"/>
      <c r="H57" s="24"/>
      <c r="I57" s="24"/>
      <c r="J57" s="24"/>
      <c r="K57" s="24"/>
      <c r="L57" s="24"/>
      <c r="M57" s="24"/>
    </row>
    <row r="58" spans="1:13">
      <c r="A58" s="24"/>
      <c r="B58" s="24"/>
      <c r="C58" s="24"/>
      <c r="D58" s="24"/>
      <c r="E58" s="29"/>
      <c r="F58" s="24"/>
      <c r="G58" s="24"/>
      <c r="H58" s="24"/>
      <c r="I58" s="24"/>
      <c r="J58" s="24"/>
      <c r="K58" s="24"/>
      <c r="L58" s="24"/>
      <c r="M58" s="24"/>
    </row>
    <row r="59" spans="1:13">
      <c r="A59" s="24"/>
      <c r="B59" s="24"/>
      <c r="C59" s="24"/>
      <c r="D59" s="24"/>
      <c r="E59" s="29"/>
      <c r="F59" s="24"/>
      <c r="G59" s="24"/>
      <c r="H59" s="24"/>
      <c r="I59" s="24"/>
      <c r="J59" s="24"/>
      <c r="K59" s="24"/>
      <c r="L59" s="24"/>
      <c r="M59" s="24"/>
    </row>
    <row r="60" spans="1:13">
      <c r="A60" s="24"/>
      <c r="B60" s="24"/>
      <c r="C60" s="24"/>
      <c r="D60" s="24"/>
      <c r="E60" s="29"/>
      <c r="F60" s="24"/>
      <c r="G60" s="24"/>
      <c r="H60" s="24"/>
      <c r="I60" s="24"/>
      <c r="J60" s="24"/>
      <c r="K60" s="24"/>
      <c r="L60" s="24"/>
      <c r="M60" s="24"/>
    </row>
    <row r="61" spans="1:13">
      <c r="A61" s="24"/>
      <c r="B61" s="24"/>
      <c r="C61" s="24"/>
      <c r="D61" s="24"/>
      <c r="E61" s="29"/>
      <c r="F61" s="24"/>
      <c r="G61" s="24"/>
      <c r="H61" s="24"/>
      <c r="I61" s="24"/>
      <c r="J61" s="24"/>
      <c r="K61" s="24"/>
      <c r="L61" s="24"/>
      <c r="M61" s="24"/>
    </row>
    <row r="62" spans="1:13">
      <c r="A62" s="24"/>
      <c r="B62" s="24"/>
      <c r="C62" s="24"/>
      <c r="D62" s="24"/>
      <c r="E62" s="29"/>
      <c r="F62" s="24"/>
      <c r="G62" s="24"/>
      <c r="H62" s="24"/>
      <c r="I62" s="24"/>
      <c r="J62" s="24"/>
      <c r="K62" s="24"/>
      <c r="L62" s="24"/>
      <c r="M62" s="24"/>
    </row>
    <row r="63" spans="1:13">
      <c r="A63" s="24"/>
      <c r="B63" s="24"/>
      <c r="C63" s="24"/>
      <c r="D63" s="24"/>
      <c r="E63" s="29"/>
      <c r="F63" s="24"/>
      <c r="G63" s="24"/>
      <c r="H63" s="24"/>
      <c r="I63" s="24"/>
      <c r="J63" s="24"/>
      <c r="K63" s="24"/>
      <c r="L63" s="24"/>
      <c r="M63" s="24"/>
    </row>
    <row r="64" spans="1:13">
      <c r="A64" s="24"/>
      <c r="B64" s="24"/>
      <c r="C64" s="24"/>
      <c r="D64" s="24"/>
      <c r="E64" s="29"/>
      <c r="F64" s="24"/>
      <c r="G64" s="24"/>
      <c r="H64" s="24"/>
      <c r="I64" s="24"/>
      <c r="J64" s="24"/>
      <c r="K64" s="24"/>
      <c r="L64" s="24"/>
      <c r="M64" s="24"/>
    </row>
    <row r="65" spans="1:13">
      <c r="A65" s="24"/>
      <c r="B65" s="24"/>
      <c r="C65" s="24"/>
      <c r="D65" s="24"/>
      <c r="E65" s="29"/>
      <c r="F65" s="24"/>
      <c r="G65" s="24"/>
      <c r="H65" s="24"/>
      <c r="I65" s="24"/>
      <c r="J65" s="24"/>
      <c r="K65" s="24"/>
      <c r="L65" s="24"/>
      <c r="M65" s="24"/>
    </row>
    <row r="66" spans="1:13">
      <c r="A66" s="24"/>
      <c r="B66" s="24"/>
      <c r="C66" s="24"/>
      <c r="D66" s="24"/>
      <c r="E66" s="29"/>
      <c r="F66" s="24"/>
      <c r="G66" s="24"/>
      <c r="H66" s="24"/>
      <c r="I66" s="24"/>
      <c r="J66" s="24"/>
      <c r="K66" s="24"/>
      <c r="L66" s="24"/>
      <c r="M66" s="24"/>
    </row>
    <row r="67" spans="1:13">
      <c r="A67" s="24"/>
      <c r="B67" s="24"/>
      <c r="C67" s="24"/>
      <c r="D67" s="24"/>
      <c r="E67" s="29"/>
      <c r="F67" s="24"/>
      <c r="G67" s="24"/>
      <c r="H67" s="24"/>
      <c r="I67" s="24"/>
      <c r="J67" s="24"/>
      <c r="K67" s="24"/>
      <c r="L67" s="24"/>
      <c r="M67" s="24"/>
    </row>
    <row r="68" spans="1:13">
      <c r="A68" s="24"/>
      <c r="B68" s="24"/>
      <c r="C68" s="24"/>
      <c r="D68" s="24"/>
      <c r="E68" s="29"/>
      <c r="F68" s="24"/>
      <c r="G68" s="24"/>
      <c r="H68" s="24"/>
      <c r="I68" s="24"/>
      <c r="J68" s="24"/>
      <c r="K68" s="24"/>
      <c r="L68" s="24"/>
      <c r="M68" s="24"/>
    </row>
    <row r="69" spans="1:13">
      <c r="A69" s="24"/>
      <c r="B69" s="24"/>
      <c r="C69" s="24"/>
      <c r="D69" s="24"/>
      <c r="E69" s="29"/>
      <c r="F69" s="24"/>
      <c r="G69" s="24"/>
      <c r="H69" s="24"/>
      <c r="I69" s="24"/>
      <c r="J69" s="24"/>
      <c r="K69" s="24"/>
      <c r="L69" s="24"/>
      <c r="M69" s="24"/>
    </row>
    <row r="70" spans="1:13">
      <c r="A70" s="24"/>
      <c r="B70" s="24"/>
      <c r="C70" s="24"/>
      <c r="D70" s="24"/>
      <c r="E70" s="29"/>
      <c r="F70" s="24"/>
      <c r="G70" s="24"/>
      <c r="H70" s="24"/>
      <c r="I70" s="24"/>
      <c r="J70" s="24"/>
      <c r="K70" s="24"/>
      <c r="L70" s="24"/>
      <c r="M70" s="24"/>
    </row>
    <row r="71" spans="1:13">
      <c r="A71" s="24"/>
      <c r="B71" s="24"/>
      <c r="C71" s="24"/>
      <c r="D71" s="24"/>
      <c r="E71" s="29"/>
      <c r="F71" s="24"/>
      <c r="G71" s="24"/>
      <c r="H71" s="24"/>
      <c r="I71" s="24"/>
      <c r="J71" s="24"/>
      <c r="K71" s="24"/>
      <c r="L71" s="24"/>
      <c r="M71" s="24"/>
    </row>
    <row r="72" spans="1:13">
      <c r="A72" s="24"/>
      <c r="B72" s="24"/>
      <c r="C72" s="24"/>
      <c r="D72" s="24"/>
      <c r="E72" s="29"/>
      <c r="F72" s="24"/>
      <c r="G72" s="24"/>
      <c r="H72" s="24"/>
      <c r="I72" s="24"/>
      <c r="J72" s="24"/>
      <c r="K72" s="24"/>
      <c r="L72" s="24"/>
      <c r="M72" s="24"/>
    </row>
    <row r="73" spans="1:13">
      <c r="A73" s="24"/>
      <c r="B73" s="24"/>
      <c r="C73" s="24"/>
      <c r="D73" s="24"/>
      <c r="E73" s="29"/>
      <c r="F73" s="24"/>
      <c r="G73" s="24"/>
      <c r="H73" s="24"/>
      <c r="I73" s="24"/>
      <c r="J73" s="24"/>
      <c r="K73" s="24"/>
      <c r="L73" s="24"/>
      <c r="M73" s="24"/>
    </row>
    <row r="74" spans="1:13">
      <c r="A74" s="24"/>
      <c r="B74" s="24"/>
      <c r="C74" s="24"/>
      <c r="D74" s="24"/>
      <c r="E74" s="29"/>
      <c r="F74" s="24"/>
      <c r="G74" s="24"/>
      <c r="H74" s="24"/>
      <c r="I74" s="24"/>
      <c r="J74" s="24"/>
      <c r="K74" s="24"/>
      <c r="L74" s="24"/>
      <c r="M74" s="24"/>
    </row>
    <row r="75" spans="1:13">
      <c r="A75" s="24"/>
      <c r="B75" s="24"/>
      <c r="C75" s="24"/>
      <c r="D75" s="24"/>
      <c r="E75" s="29"/>
      <c r="F75" s="24"/>
      <c r="G75" s="24"/>
      <c r="H75" s="24"/>
      <c r="I75" s="24"/>
      <c r="J75" s="24"/>
      <c r="K75" s="24"/>
      <c r="L75" s="24"/>
      <c r="M75" s="24"/>
    </row>
    <row r="76" spans="1:13">
      <c r="A76" s="24"/>
      <c r="B76" s="24"/>
      <c r="C76" s="24"/>
      <c r="D76" s="24"/>
      <c r="E76" s="29"/>
      <c r="F76" s="24"/>
      <c r="G76" s="24"/>
      <c r="H76" s="24"/>
      <c r="I76" s="24"/>
      <c r="J76" s="24"/>
      <c r="K76" s="24"/>
      <c r="L76" s="24"/>
      <c r="M76" s="24"/>
    </row>
    <row r="77" spans="1:13">
      <c r="A77" s="24"/>
      <c r="B77" s="24"/>
      <c r="C77" s="24"/>
      <c r="D77" s="24"/>
      <c r="E77" s="29"/>
      <c r="F77" s="24"/>
      <c r="G77" s="24"/>
      <c r="H77" s="24"/>
      <c r="I77" s="24"/>
      <c r="J77" s="24"/>
      <c r="K77" s="24"/>
      <c r="L77" s="24"/>
      <c r="M77" s="24"/>
    </row>
    <row r="78" spans="1:13">
      <c r="A78" s="24"/>
      <c r="B78" s="24"/>
      <c r="C78" s="24"/>
      <c r="D78" s="24"/>
      <c r="E78" s="29"/>
      <c r="F78" s="24"/>
      <c r="G78" s="24"/>
      <c r="H78" s="24"/>
      <c r="I78" s="24"/>
      <c r="J78" s="24"/>
      <c r="K78" s="24"/>
      <c r="L78" s="24"/>
      <c r="M78" s="24"/>
    </row>
    <row r="79" spans="1:13">
      <c r="A79" s="24"/>
      <c r="B79" s="24"/>
      <c r="C79" s="24"/>
      <c r="D79" s="24"/>
      <c r="E79" s="29"/>
      <c r="F79" s="24"/>
      <c r="G79" s="24"/>
      <c r="H79" s="24"/>
      <c r="I79" s="24"/>
      <c r="J79" s="24"/>
      <c r="K79" s="24"/>
      <c r="L79" s="24"/>
      <c r="M79" s="24"/>
    </row>
    <row r="80" spans="1:13">
      <c r="A80" s="24"/>
      <c r="B80" s="24"/>
      <c r="C80" s="24"/>
      <c r="D80" s="24"/>
      <c r="E80" s="29"/>
      <c r="F80" s="24"/>
      <c r="G80" s="24"/>
      <c r="H80" s="24"/>
      <c r="I80" s="24"/>
      <c r="J80" s="24"/>
      <c r="K80" s="24"/>
      <c r="L80" s="24"/>
      <c r="M80" s="24"/>
    </row>
    <row r="81" spans="1:13">
      <c r="A81" s="24"/>
      <c r="B81" s="24"/>
      <c r="C81" s="24"/>
      <c r="D81" s="24"/>
      <c r="E81" s="29"/>
      <c r="F81" s="24"/>
      <c r="G81" s="24"/>
      <c r="H81" s="24"/>
      <c r="I81" s="24"/>
      <c r="J81" s="24"/>
      <c r="K81" s="24"/>
      <c r="L81" s="24"/>
      <c r="M81" s="24"/>
    </row>
    <row r="82" spans="1:13">
      <c r="A82" s="24"/>
      <c r="B82" s="24"/>
      <c r="C82" s="24"/>
      <c r="D82" s="24"/>
      <c r="E82" s="29"/>
      <c r="F82" s="24"/>
      <c r="G82" s="24"/>
      <c r="H82" s="24"/>
      <c r="I82" s="24"/>
      <c r="J82" s="24"/>
      <c r="K82" s="24"/>
      <c r="L82" s="24"/>
      <c r="M82" s="24"/>
    </row>
    <row r="83" spans="1:13">
      <c r="A83" s="24"/>
      <c r="B83" s="24"/>
      <c r="C83" s="24"/>
      <c r="D83" s="24"/>
      <c r="E83" s="29"/>
      <c r="F83" s="24"/>
      <c r="G83" s="24"/>
      <c r="H83" s="24"/>
      <c r="I83" s="24"/>
      <c r="J83" s="24"/>
      <c r="K83" s="24"/>
      <c r="L83" s="24"/>
      <c r="M83" s="24"/>
    </row>
    <row r="84" spans="1:13">
      <c r="A84" s="24"/>
      <c r="B84" s="24"/>
      <c r="C84" s="24"/>
      <c r="D84" s="24"/>
      <c r="E84" s="29"/>
      <c r="F84" s="24"/>
      <c r="G84" s="24"/>
      <c r="H84" s="24"/>
      <c r="I84" s="24"/>
      <c r="J84" s="24"/>
      <c r="K84" s="24"/>
      <c r="L84" s="24"/>
      <c r="M84" s="24"/>
    </row>
    <row r="85" spans="1:13">
      <c r="A85" s="24"/>
      <c r="B85" s="24"/>
      <c r="C85" s="24"/>
      <c r="D85" s="24"/>
      <c r="E85" s="29"/>
      <c r="F85" s="24"/>
      <c r="G85" s="24"/>
      <c r="H85" s="24"/>
      <c r="I85" s="24"/>
      <c r="J85" s="24"/>
      <c r="K85" s="24"/>
      <c r="L85" s="24"/>
      <c r="M85" s="24"/>
    </row>
    <row r="86" spans="1:13">
      <c r="A86" s="24"/>
      <c r="B86" s="24"/>
      <c r="C86" s="24"/>
      <c r="D86" s="24"/>
      <c r="E86" s="29"/>
      <c r="F86" s="24"/>
      <c r="G86" s="24"/>
      <c r="H86" s="24"/>
      <c r="I86" s="24"/>
      <c r="J86" s="24"/>
      <c r="K86" s="24"/>
      <c r="L86" s="24"/>
      <c r="M86" s="24"/>
    </row>
    <row r="87" spans="1:13">
      <c r="A87" s="24"/>
      <c r="B87" s="24"/>
      <c r="C87" s="24"/>
      <c r="D87" s="24"/>
      <c r="E87" s="29"/>
      <c r="F87" s="24"/>
      <c r="G87" s="24"/>
      <c r="H87" s="24"/>
      <c r="I87" s="24"/>
      <c r="J87" s="24"/>
      <c r="K87" s="24"/>
      <c r="L87" s="24"/>
      <c r="M87" s="24"/>
    </row>
    <row r="88" spans="1:13">
      <c r="A88" s="24"/>
      <c r="B88" s="24"/>
      <c r="C88" s="24"/>
      <c r="D88" s="24"/>
      <c r="E88" s="29"/>
      <c r="F88" s="24"/>
      <c r="G88" s="24"/>
      <c r="H88" s="24"/>
      <c r="I88" s="24"/>
      <c r="J88" s="24"/>
      <c r="K88" s="24"/>
      <c r="L88" s="24"/>
      <c r="M88" s="24"/>
    </row>
    <row r="89" spans="1:13">
      <c r="A89" s="24"/>
      <c r="B89" s="24"/>
      <c r="C89" s="24"/>
      <c r="D89" s="24"/>
      <c r="E89" s="29"/>
      <c r="F89" s="24"/>
      <c r="G89" s="24"/>
      <c r="H89" s="24"/>
      <c r="I89" s="24"/>
      <c r="J89" s="24"/>
      <c r="K89" s="24"/>
      <c r="L89" s="24"/>
      <c r="M89" s="24"/>
    </row>
    <row r="90" spans="1:13">
      <c r="A90" s="24"/>
      <c r="B90" s="24"/>
      <c r="C90" s="24"/>
      <c r="D90" s="24"/>
      <c r="E90" s="29"/>
      <c r="F90" s="24"/>
      <c r="G90" s="24"/>
      <c r="H90" s="24"/>
      <c r="I90" s="24"/>
      <c r="J90" s="24"/>
      <c r="K90" s="24"/>
      <c r="L90" s="24"/>
      <c r="M90" s="24"/>
    </row>
    <row r="91" spans="1:13">
      <c r="A91" s="24"/>
      <c r="B91" s="24"/>
      <c r="C91" s="24"/>
      <c r="D91" s="24"/>
      <c r="E91" s="29"/>
      <c r="F91" s="24"/>
      <c r="G91" s="24"/>
      <c r="H91" s="24"/>
      <c r="I91" s="24"/>
      <c r="J91" s="24"/>
      <c r="K91" s="24"/>
      <c r="L91" s="24"/>
      <c r="M91" s="24"/>
    </row>
    <row r="92" spans="1:13">
      <c r="A92" s="24"/>
      <c r="B92" s="24"/>
      <c r="C92" s="24"/>
      <c r="D92" s="24"/>
      <c r="E92" s="29"/>
      <c r="F92" s="24"/>
      <c r="G92" s="24"/>
      <c r="H92" s="24"/>
      <c r="I92" s="24"/>
      <c r="J92" s="24"/>
      <c r="K92" s="24"/>
      <c r="L92" s="24"/>
      <c r="M92" s="24"/>
    </row>
    <row r="93" spans="1:13">
      <c r="A93" s="24"/>
      <c r="B93" s="24"/>
      <c r="C93" s="24"/>
      <c r="D93" s="24"/>
      <c r="E93" s="29"/>
      <c r="F93" s="24"/>
      <c r="G93" s="24"/>
      <c r="H93" s="24"/>
      <c r="I93" s="24"/>
      <c r="J93" s="24"/>
      <c r="K93" s="24"/>
      <c r="L93" s="24"/>
      <c r="M93" s="24"/>
    </row>
    <row r="94" spans="1:13">
      <c r="A94" s="24"/>
      <c r="B94" s="24"/>
      <c r="C94" s="24"/>
      <c r="D94" s="24"/>
      <c r="E94" s="29"/>
      <c r="F94" s="24"/>
      <c r="G94" s="24"/>
      <c r="H94" s="24"/>
      <c r="I94" s="24"/>
      <c r="J94" s="24"/>
      <c r="K94" s="24"/>
      <c r="L94" s="24"/>
      <c r="M94" s="24"/>
    </row>
    <row r="95" spans="1:13">
      <c r="A95" s="24"/>
      <c r="B95" s="24"/>
      <c r="C95" s="24"/>
      <c r="D95" s="24"/>
      <c r="E95" s="29"/>
      <c r="F95" s="24"/>
      <c r="G95" s="24"/>
      <c r="H95" s="24"/>
      <c r="I95" s="24"/>
      <c r="J95" s="24"/>
      <c r="K95" s="24"/>
      <c r="L95" s="24"/>
      <c r="M95" s="24"/>
    </row>
    <row r="96" spans="1:13">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row r="124" spans="1:13">
      <c r="A124" s="24"/>
      <c r="B124" s="24"/>
      <c r="C124" s="24"/>
      <c r="D124" s="24"/>
      <c r="E124" s="29"/>
      <c r="F124" s="24"/>
      <c r="G124" s="24"/>
      <c r="H124" s="24"/>
      <c r="I124" s="24"/>
      <c r="J124" s="24"/>
      <c r="K124" s="24"/>
      <c r="L124" s="24"/>
      <c r="M124" s="24"/>
    </row>
  </sheetData>
  <sortState xmlns:xlrd2="http://schemas.microsoft.com/office/spreadsheetml/2017/richdata2" ref="A9:Z33">
    <sortCondition ref="A9:A33"/>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9" tint="-0.249977111117893"/>
  </sheetPr>
  <dimension ref="A1:P578"/>
  <sheetViews>
    <sheetView showGridLines="0" zoomScaleNormal="100" workbookViewId="0"/>
  </sheetViews>
  <sheetFormatPr defaultRowHeight="16.5" customHeight="1"/>
  <cols>
    <col min="1" max="1" width="16.44140625" style="20" customWidth="1"/>
    <col min="2" max="2" width="22.6640625" style="20" bestFit="1" customWidth="1"/>
    <col min="3" max="3" width="14.33203125" style="16" bestFit="1" customWidth="1"/>
    <col min="4" max="4" width="48.5546875" bestFit="1" customWidth="1"/>
    <col min="5" max="5" width="21.6640625" bestFit="1" customWidth="1"/>
    <col min="6" max="6" width="16.5546875" style="16" bestFit="1" customWidth="1"/>
    <col min="7" max="7" width="16.5546875" bestFit="1" customWidth="1"/>
    <col min="8" max="8" width="16.88671875" style="16" customWidth="1"/>
    <col min="9" max="9" width="15.5546875" style="16" bestFit="1" customWidth="1"/>
    <col min="10" max="10" width="30" bestFit="1" customWidth="1"/>
    <col min="11" max="11" width="12.5546875" style="14" customWidth="1"/>
    <col min="12" max="12" width="11.33203125" style="14" customWidth="1"/>
    <col min="13" max="13" width="17.109375" style="14" bestFit="1" customWidth="1"/>
    <col min="14" max="14" width="11.33203125" style="14" customWidth="1"/>
    <col min="15" max="15" width="23.44140625" style="15" customWidth="1"/>
    <col min="16" max="16" width="22.6640625" customWidth="1"/>
  </cols>
  <sheetData>
    <row r="1" spans="1:16" ht="21">
      <c r="A1" s="148" t="s">
        <v>535</v>
      </c>
      <c r="B1" s="148"/>
    </row>
    <row r="2" spans="1:16" s="110" customFormat="1" ht="13.8">
      <c r="A2" s="55" t="s">
        <v>121</v>
      </c>
      <c r="B2" s="55"/>
      <c r="C2" s="56"/>
      <c r="D2" s="57"/>
      <c r="E2" s="57"/>
      <c r="F2" s="58"/>
      <c r="G2" s="59"/>
      <c r="H2" s="56"/>
      <c r="I2" s="56"/>
      <c r="J2" s="57"/>
      <c r="K2" s="57"/>
      <c r="L2" s="60"/>
      <c r="M2" s="60"/>
      <c r="N2" s="60"/>
      <c r="O2" s="61"/>
    </row>
    <row r="3" spans="1:16" s="110" customFormat="1" ht="13.8">
      <c r="A3" s="62" t="s">
        <v>122</v>
      </c>
      <c r="B3" s="62"/>
      <c r="C3" s="63"/>
      <c r="D3" s="64"/>
      <c r="E3" s="65"/>
      <c r="F3" s="63"/>
      <c r="G3" s="66"/>
      <c r="H3" s="67"/>
      <c r="I3" s="67"/>
      <c r="J3" s="65"/>
      <c r="K3" s="65"/>
      <c r="L3" s="68"/>
      <c r="M3" s="68"/>
      <c r="N3" s="68"/>
      <c r="O3" s="69"/>
    </row>
    <row r="4" spans="1:16" s="110" customFormat="1" ht="13.8">
      <c r="A4" s="62"/>
      <c r="B4" s="62"/>
      <c r="C4" s="63"/>
      <c r="D4" s="64"/>
      <c r="E4" s="65"/>
      <c r="F4" s="63"/>
      <c r="G4" s="66"/>
      <c r="H4" s="67"/>
      <c r="I4" s="67"/>
      <c r="J4" s="65"/>
      <c r="K4" s="65"/>
      <c r="L4" s="68"/>
      <c r="M4" s="68"/>
      <c r="N4" s="68"/>
      <c r="O4" s="69"/>
    </row>
    <row r="5" spans="1:16" ht="16.5" customHeight="1">
      <c r="A5" s="79" t="s">
        <v>44</v>
      </c>
      <c r="B5" s="79"/>
      <c r="C5" s="242" t="str">
        <f>+Invulblad!C3</f>
        <v>Stichting Markland College locatie Oudenbosch</v>
      </c>
      <c r="D5" s="242"/>
      <c r="E5" s="40"/>
      <c r="F5" s="72"/>
      <c r="G5" s="75"/>
      <c r="H5" s="76"/>
      <c r="I5" s="76"/>
      <c r="J5" s="74"/>
    </row>
    <row r="6" spans="1:16" ht="16.5" customHeight="1">
      <c r="A6" s="79" t="s">
        <v>45</v>
      </c>
      <c r="B6" s="79"/>
      <c r="C6" s="236">
        <f>+Invulblad!C4</f>
        <v>0</v>
      </c>
      <c r="D6" s="236"/>
      <c r="E6" s="80"/>
      <c r="F6" s="72"/>
      <c r="G6" s="75"/>
      <c r="H6" s="76"/>
      <c r="I6" s="76"/>
      <c r="J6" s="74"/>
      <c r="K6" s="240" t="s">
        <v>123</v>
      </c>
      <c r="L6" s="229" t="s">
        <v>124</v>
      </c>
      <c r="M6" s="230"/>
      <c r="N6" s="230"/>
      <c r="O6" s="231"/>
    </row>
    <row r="7" spans="1:16" ht="16.5" customHeight="1">
      <c r="A7" s="81"/>
      <c r="B7" s="81"/>
      <c r="C7" s="236"/>
      <c r="D7" s="236"/>
      <c r="E7" s="80"/>
      <c r="F7" s="70"/>
      <c r="G7" s="75"/>
      <c r="H7" s="76"/>
      <c r="I7" s="76"/>
      <c r="J7" s="74"/>
      <c r="K7" s="241"/>
      <c r="L7" s="232"/>
      <c r="M7" s="233"/>
      <c r="N7" s="233"/>
      <c r="O7" s="234"/>
    </row>
    <row r="8" spans="1:16" ht="16.5" customHeight="1">
      <c r="A8" s="81"/>
      <c r="B8" s="81"/>
      <c r="C8" s="82"/>
      <c r="D8" s="83"/>
      <c r="E8" s="74"/>
      <c r="F8" s="72"/>
      <c r="G8" s="75"/>
      <c r="H8" s="76"/>
      <c r="I8" s="76"/>
      <c r="J8" s="74"/>
      <c r="K8" s="74"/>
      <c r="L8" s="77"/>
      <c r="M8" s="84"/>
      <c r="N8" s="77"/>
      <c r="O8" s="78"/>
    </row>
    <row r="9" spans="1:16" ht="16.5" customHeight="1">
      <c r="A9" s="81" t="s">
        <v>125</v>
      </c>
      <c r="B9" s="81"/>
      <c r="C9" s="82"/>
      <c r="D9" s="83"/>
      <c r="E9" s="74"/>
      <c r="F9" s="85">
        <f>SUM(F12:F247)</f>
        <v>13546.840000000006</v>
      </c>
      <c r="G9" s="85">
        <f>SUM(G12:G247)</f>
        <v>422.16999999999996</v>
      </c>
      <c r="H9" s="237"/>
      <c r="I9" s="238"/>
      <c r="J9" s="238"/>
      <c r="K9" s="238"/>
      <c r="L9" s="239"/>
      <c r="M9" s="86">
        <f>SUM(M12:M247)</f>
        <v>0</v>
      </c>
      <c r="N9" s="201"/>
      <c r="O9" s="87">
        <f>SUM(O12:O247)</f>
        <v>0</v>
      </c>
    </row>
    <row r="10" spans="1:16" ht="16.5" customHeight="1">
      <c r="A10" s="88"/>
      <c r="B10" s="88"/>
      <c r="C10" s="72"/>
      <c r="D10" s="73"/>
      <c r="E10" s="74"/>
      <c r="F10" s="72"/>
      <c r="G10" s="75"/>
      <c r="H10" s="76"/>
      <c r="I10" s="76"/>
      <c r="J10" s="74"/>
      <c r="K10" s="74"/>
      <c r="L10" s="77"/>
      <c r="M10" s="77"/>
      <c r="N10" s="77"/>
      <c r="O10" s="78"/>
    </row>
    <row r="11" spans="1:16" s="19" customFormat="1" ht="72">
      <c r="A11" s="89" t="s">
        <v>126</v>
      </c>
      <c r="B11" s="89" t="s">
        <v>127</v>
      </c>
      <c r="C11" s="45" t="s">
        <v>128</v>
      </c>
      <c r="D11" s="45" t="s">
        <v>129</v>
      </c>
      <c r="E11" s="45" t="s">
        <v>51</v>
      </c>
      <c r="F11" s="45" t="s">
        <v>130</v>
      </c>
      <c r="G11" s="45" t="s">
        <v>131</v>
      </c>
      <c r="H11" s="45" t="s">
        <v>48</v>
      </c>
      <c r="I11" s="45" t="s">
        <v>132</v>
      </c>
      <c r="J11" s="45" t="s">
        <v>133</v>
      </c>
      <c r="K11" s="45" t="s">
        <v>134</v>
      </c>
      <c r="L11" s="45" t="s">
        <v>135</v>
      </c>
      <c r="M11" s="45" t="s">
        <v>136</v>
      </c>
      <c r="N11" s="45" t="s">
        <v>137</v>
      </c>
      <c r="O11" s="90" t="s">
        <v>138</v>
      </c>
      <c r="P11" s="90" t="s">
        <v>139</v>
      </c>
    </row>
    <row r="12" spans="1:16" s="23" customFormat="1" ht="17.25" hidden="1" customHeight="1">
      <c r="A12" s="96" t="s">
        <v>140</v>
      </c>
      <c r="B12" s="96"/>
      <c r="C12" s="97" t="s">
        <v>141</v>
      </c>
      <c r="D12" s="98" t="s">
        <v>142</v>
      </c>
      <c r="E12" s="98" t="s">
        <v>75</v>
      </c>
      <c r="F12" s="99">
        <v>226.85</v>
      </c>
      <c r="G12" s="190"/>
      <c r="H12" s="100" t="s">
        <v>112</v>
      </c>
      <c r="I12" s="193">
        <v>200</v>
      </c>
      <c r="J12" s="101"/>
      <c r="K12" s="199">
        <v>1</v>
      </c>
      <c r="L12" s="94">
        <f>SUMIFS(Invulblad!G:G,Invulblad!A:A,H12,Invulblad!B:B,I12)*K12</f>
        <v>0</v>
      </c>
      <c r="M12" s="94">
        <f t="shared" ref="M12:M75" si="0">+L12*F12</f>
        <v>0</v>
      </c>
      <c r="N12" s="94">
        <f t="shared" ref="N12:N75" si="1">N$9</f>
        <v>0</v>
      </c>
      <c r="O12" s="95">
        <f t="shared" ref="O12:O75" si="2">+N12*M12</f>
        <v>0</v>
      </c>
      <c r="P12" s="200"/>
    </row>
    <row r="13" spans="1:16" ht="16.5" hidden="1" customHeight="1">
      <c r="A13" s="96" t="s">
        <v>140</v>
      </c>
      <c r="B13" s="96"/>
      <c r="C13" s="97" t="s">
        <v>143</v>
      </c>
      <c r="D13" s="98" t="s">
        <v>144</v>
      </c>
      <c r="E13" s="98" t="s">
        <v>75</v>
      </c>
      <c r="F13" s="99">
        <v>255.3</v>
      </c>
      <c r="G13" s="190"/>
      <c r="H13" s="100" t="s">
        <v>112</v>
      </c>
      <c r="I13" s="193">
        <v>200</v>
      </c>
      <c r="J13" s="101"/>
      <c r="K13" s="199">
        <v>1</v>
      </c>
      <c r="L13" s="94">
        <f>SUMIFS(Invulblad!G:G,Invulblad!A:A,H13,Invulblad!B:B,I13)*K13</f>
        <v>0</v>
      </c>
      <c r="M13" s="94">
        <f t="shared" si="0"/>
        <v>0</v>
      </c>
      <c r="N13" s="94">
        <f t="shared" si="1"/>
        <v>0</v>
      </c>
      <c r="O13" s="95">
        <f t="shared" si="2"/>
        <v>0</v>
      </c>
      <c r="P13" s="200"/>
    </row>
    <row r="14" spans="1:16" ht="16.5" hidden="1" customHeight="1">
      <c r="A14" s="96" t="s">
        <v>140</v>
      </c>
      <c r="B14" s="96"/>
      <c r="C14" s="97" t="s">
        <v>145</v>
      </c>
      <c r="D14" s="98" t="s">
        <v>146</v>
      </c>
      <c r="E14" s="98" t="s">
        <v>75</v>
      </c>
      <c r="F14" s="99">
        <v>255.3</v>
      </c>
      <c r="G14" s="99"/>
      <c r="H14" s="100" t="s">
        <v>112</v>
      </c>
      <c r="I14" s="193">
        <v>200</v>
      </c>
      <c r="J14" s="101"/>
      <c r="K14" s="199">
        <v>1</v>
      </c>
      <c r="L14" s="94">
        <f>SUMIFS(Invulblad!G:G,Invulblad!A:A,H14,Invulblad!B:B,I14)*K14</f>
        <v>0</v>
      </c>
      <c r="M14" s="94">
        <f t="shared" si="0"/>
        <v>0</v>
      </c>
      <c r="N14" s="94">
        <f t="shared" si="1"/>
        <v>0</v>
      </c>
      <c r="O14" s="95">
        <f t="shared" si="2"/>
        <v>0</v>
      </c>
      <c r="P14" s="200"/>
    </row>
    <row r="15" spans="1:16" ht="16.5" customHeight="1">
      <c r="A15" s="91" t="s">
        <v>140</v>
      </c>
      <c r="B15" s="96" t="s">
        <v>147</v>
      </c>
      <c r="C15" s="97" t="s">
        <v>148</v>
      </c>
      <c r="D15" s="98" t="s">
        <v>85</v>
      </c>
      <c r="E15" s="98" t="s">
        <v>531</v>
      </c>
      <c r="F15" s="99">
        <v>161</v>
      </c>
      <c r="G15" s="99"/>
      <c r="H15" s="100" t="s">
        <v>84</v>
      </c>
      <c r="I15" s="193">
        <v>200</v>
      </c>
      <c r="J15" s="101"/>
      <c r="K15" s="199">
        <v>1</v>
      </c>
      <c r="L15" s="94">
        <f>SUMIFS(Invulblad!G:G,Invulblad!A:A,H15,Invulblad!B:B,I15)*K15</f>
        <v>0</v>
      </c>
      <c r="M15" s="94">
        <f t="shared" si="0"/>
        <v>0</v>
      </c>
      <c r="N15" s="94">
        <f t="shared" si="1"/>
        <v>0</v>
      </c>
      <c r="O15" s="95">
        <f t="shared" si="2"/>
        <v>0</v>
      </c>
      <c r="P15" s="200"/>
    </row>
    <row r="16" spans="1:16" ht="16.5" customHeight="1">
      <c r="A16" s="91" t="s">
        <v>140</v>
      </c>
      <c r="B16" s="96" t="s">
        <v>147</v>
      </c>
      <c r="C16" s="97" t="s">
        <v>149</v>
      </c>
      <c r="D16" s="98" t="s">
        <v>150</v>
      </c>
      <c r="E16" s="98" t="s">
        <v>531</v>
      </c>
      <c r="F16" s="99"/>
      <c r="G16" s="99">
        <v>28</v>
      </c>
      <c r="H16" s="100" t="s">
        <v>151</v>
      </c>
      <c r="I16" s="193" t="s">
        <v>76</v>
      </c>
      <c r="J16" s="101"/>
      <c r="K16" s="199">
        <v>1</v>
      </c>
      <c r="L16" s="94">
        <f>SUMIFS(Invulblad!G:G,Invulblad!A:A,H16,Invulblad!B:B,I16)*K16</f>
        <v>0</v>
      </c>
      <c r="M16" s="94">
        <f t="shared" si="0"/>
        <v>0</v>
      </c>
      <c r="N16" s="94">
        <f t="shared" si="1"/>
        <v>0</v>
      </c>
      <c r="O16" s="95">
        <f t="shared" si="2"/>
        <v>0</v>
      </c>
      <c r="P16" s="200"/>
    </row>
    <row r="17" spans="1:16" ht="16.5" customHeight="1">
      <c r="A17" s="91" t="s">
        <v>140</v>
      </c>
      <c r="B17" s="96" t="s">
        <v>147</v>
      </c>
      <c r="C17" s="97" t="s">
        <v>152</v>
      </c>
      <c r="D17" s="98" t="s">
        <v>104</v>
      </c>
      <c r="E17" s="98" t="s">
        <v>531</v>
      </c>
      <c r="F17" s="99">
        <v>42</v>
      </c>
      <c r="G17" s="99"/>
      <c r="H17" s="100" t="s">
        <v>103</v>
      </c>
      <c r="I17" s="193">
        <v>80</v>
      </c>
      <c r="J17" s="101"/>
      <c r="K17" s="199">
        <v>1</v>
      </c>
      <c r="L17" s="94">
        <f>SUMIFS(Invulblad!G:G,Invulblad!A:A,H17,Invulblad!B:B,I17)*K17</f>
        <v>0</v>
      </c>
      <c r="M17" s="94">
        <f t="shared" si="0"/>
        <v>0</v>
      </c>
      <c r="N17" s="94">
        <f t="shared" si="1"/>
        <v>0</v>
      </c>
      <c r="O17" s="95">
        <f t="shared" si="2"/>
        <v>0</v>
      </c>
      <c r="P17" s="200"/>
    </row>
    <row r="18" spans="1:16" ht="16.5" customHeight="1">
      <c r="A18" s="91" t="s">
        <v>140</v>
      </c>
      <c r="B18" s="96" t="s">
        <v>147</v>
      </c>
      <c r="C18" s="97" t="s">
        <v>153</v>
      </c>
      <c r="D18" s="98" t="s">
        <v>104</v>
      </c>
      <c r="E18" s="98" t="s">
        <v>531</v>
      </c>
      <c r="F18" s="103">
        <v>46</v>
      </c>
      <c r="G18" s="188"/>
      <c r="H18" s="104" t="s">
        <v>103</v>
      </c>
      <c r="I18" s="191">
        <v>80</v>
      </c>
      <c r="J18" s="101"/>
      <c r="K18" s="199">
        <v>1</v>
      </c>
      <c r="L18" s="94">
        <f>SUMIFS(Invulblad!G:G,Invulblad!A:A,H18,Invulblad!B:B,I18)*K18</f>
        <v>0</v>
      </c>
      <c r="M18" s="94">
        <f t="shared" si="0"/>
        <v>0</v>
      </c>
      <c r="N18" s="94">
        <f t="shared" si="1"/>
        <v>0</v>
      </c>
      <c r="O18" s="95">
        <f t="shared" si="2"/>
        <v>0</v>
      </c>
      <c r="P18" s="200"/>
    </row>
    <row r="19" spans="1:16" ht="16.2" customHeight="1">
      <c r="A19" s="91" t="s">
        <v>140</v>
      </c>
      <c r="B19" s="96" t="s">
        <v>147</v>
      </c>
      <c r="C19" s="97" t="s">
        <v>154</v>
      </c>
      <c r="D19" s="98" t="s">
        <v>155</v>
      </c>
      <c r="E19" s="98" t="s">
        <v>531</v>
      </c>
      <c r="F19" s="99">
        <v>80</v>
      </c>
      <c r="G19" s="99"/>
      <c r="H19" s="100" t="s">
        <v>103</v>
      </c>
      <c r="I19" s="193">
        <v>40</v>
      </c>
      <c r="J19" s="101" t="s">
        <v>156</v>
      </c>
      <c r="K19" s="199">
        <v>1</v>
      </c>
      <c r="L19" s="94">
        <f>SUMIFS(Invulblad!G:G,Invulblad!A:A,H19,Invulblad!B:B,I19)*K19</f>
        <v>0</v>
      </c>
      <c r="M19" s="94">
        <f t="shared" si="0"/>
        <v>0</v>
      </c>
      <c r="N19" s="94">
        <f t="shared" si="1"/>
        <v>0</v>
      </c>
      <c r="O19" s="95">
        <f t="shared" si="2"/>
        <v>0</v>
      </c>
      <c r="P19" s="200"/>
    </row>
    <row r="20" spans="1:16" ht="16.5" hidden="1" customHeight="1">
      <c r="A20" s="91" t="s">
        <v>140</v>
      </c>
      <c r="B20" s="96" t="s">
        <v>147</v>
      </c>
      <c r="C20" s="97" t="s">
        <v>157</v>
      </c>
      <c r="D20" s="98" t="s">
        <v>158</v>
      </c>
      <c r="E20" s="98" t="s">
        <v>95</v>
      </c>
      <c r="F20" s="99">
        <v>124</v>
      </c>
      <c r="G20" s="190"/>
      <c r="H20" s="100" t="s">
        <v>108</v>
      </c>
      <c r="I20" s="193">
        <v>80</v>
      </c>
      <c r="J20" s="101" t="s">
        <v>156</v>
      </c>
      <c r="K20" s="199">
        <v>1</v>
      </c>
      <c r="L20" s="94">
        <f>SUMIFS(Invulblad!G:G,Invulblad!A:A,H20,Invulblad!B:B,I20)*K20</f>
        <v>0</v>
      </c>
      <c r="M20" s="94">
        <f t="shared" si="0"/>
        <v>0</v>
      </c>
      <c r="N20" s="94">
        <f t="shared" si="1"/>
        <v>0</v>
      </c>
      <c r="O20" s="95">
        <f t="shared" si="2"/>
        <v>0</v>
      </c>
      <c r="P20" s="200"/>
    </row>
    <row r="21" spans="1:16" ht="16.5" hidden="1" customHeight="1">
      <c r="A21" s="91" t="s">
        <v>140</v>
      </c>
      <c r="B21" s="96" t="s">
        <v>147</v>
      </c>
      <c r="C21" s="97" t="s">
        <v>159</v>
      </c>
      <c r="D21" s="98" t="s">
        <v>158</v>
      </c>
      <c r="E21" s="98" t="s">
        <v>95</v>
      </c>
      <c r="F21" s="99">
        <v>110</v>
      </c>
      <c r="G21" s="99"/>
      <c r="H21" s="100" t="s">
        <v>108</v>
      </c>
      <c r="I21" s="193">
        <v>80</v>
      </c>
      <c r="J21" s="101" t="s">
        <v>156</v>
      </c>
      <c r="K21" s="199">
        <v>1</v>
      </c>
      <c r="L21" s="94">
        <f>SUMIFS(Invulblad!G:G,Invulblad!A:A,H21,Invulblad!B:B,I21)*K21</f>
        <v>0</v>
      </c>
      <c r="M21" s="94">
        <f t="shared" si="0"/>
        <v>0</v>
      </c>
      <c r="N21" s="94">
        <f t="shared" si="1"/>
        <v>0</v>
      </c>
      <c r="O21" s="95">
        <f t="shared" si="2"/>
        <v>0</v>
      </c>
      <c r="P21" s="200"/>
    </row>
    <row r="22" spans="1:16" ht="16.5" hidden="1" customHeight="1">
      <c r="A22" s="153" t="s">
        <v>140</v>
      </c>
      <c r="B22" s="96" t="s">
        <v>147</v>
      </c>
      <c r="C22" s="97" t="s">
        <v>160</v>
      </c>
      <c r="D22" s="98" t="s">
        <v>161</v>
      </c>
      <c r="E22" s="98" t="s">
        <v>80</v>
      </c>
      <c r="F22" s="99">
        <v>8</v>
      </c>
      <c r="G22" s="99"/>
      <c r="H22" s="100" t="s">
        <v>102</v>
      </c>
      <c r="I22" s="193">
        <v>80</v>
      </c>
      <c r="J22" s="101"/>
      <c r="K22" s="199">
        <v>1</v>
      </c>
      <c r="L22" s="94">
        <f>SUMIFS(Invulblad!G:G,Invulblad!A:A,H22,Invulblad!B:B,I22)*K22</f>
        <v>0</v>
      </c>
      <c r="M22" s="94">
        <f t="shared" si="0"/>
        <v>0</v>
      </c>
      <c r="N22" s="94">
        <f t="shared" si="1"/>
        <v>0</v>
      </c>
      <c r="O22" s="95">
        <f t="shared" si="2"/>
        <v>0</v>
      </c>
      <c r="P22" s="200"/>
    </row>
    <row r="23" spans="1:16" ht="16.5" hidden="1" customHeight="1">
      <c r="A23" s="91" t="s">
        <v>140</v>
      </c>
      <c r="B23" s="96" t="s">
        <v>147</v>
      </c>
      <c r="C23" s="97" t="s">
        <v>162</v>
      </c>
      <c r="D23" s="98" t="s">
        <v>163</v>
      </c>
      <c r="E23" s="98" t="s">
        <v>80</v>
      </c>
      <c r="F23" s="99">
        <v>8</v>
      </c>
      <c r="G23" s="99"/>
      <c r="H23" s="100" t="s">
        <v>102</v>
      </c>
      <c r="I23" s="193">
        <v>80</v>
      </c>
      <c r="J23" s="101"/>
      <c r="K23" s="199">
        <v>1</v>
      </c>
      <c r="L23" s="94">
        <f>SUMIFS(Invulblad!G:G,Invulblad!A:A,H23,Invulblad!B:B,I23)*K23</f>
        <v>0</v>
      </c>
      <c r="M23" s="94">
        <f t="shared" si="0"/>
        <v>0</v>
      </c>
      <c r="N23" s="94">
        <f t="shared" si="1"/>
        <v>0</v>
      </c>
      <c r="O23" s="95">
        <f t="shared" si="2"/>
        <v>0</v>
      </c>
      <c r="P23" s="200"/>
    </row>
    <row r="24" spans="1:16" ht="16.5" hidden="1" customHeight="1">
      <c r="A24" s="91" t="s">
        <v>140</v>
      </c>
      <c r="B24" s="96" t="s">
        <v>147</v>
      </c>
      <c r="C24" s="97" t="s">
        <v>164</v>
      </c>
      <c r="D24" s="98" t="s">
        <v>165</v>
      </c>
      <c r="E24" s="98" t="s">
        <v>80</v>
      </c>
      <c r="F24" s="99">
        <v>8</v>
      </c>
      <c r="G24" s="99"/>
      <c r="H24" s="100" t="s">
        <v>102</v>
      </c>
      <c r="I24" s="193">
        <v>80</v>
      </c>
      <c r="J24" s="101"/>
      <c r="K24" s="199">
        <v>1</v>
      </c>
      <c r="L24" s="94">
        <f>SUMIFS(Invulblad!G:G,Invulblad!A:A,H24,Invulblad!B:B,I24)*K24</f>
        <v>0</v>
      </c>
      <c r="M24" s="94">
        <f t="shared" si="0"/>
        <v>0</v>
      </c>
      <c r="N24" s="94">
        <f t="shared" si="1"/>
        <v>0</v>
      </c>
      <c r="O24" s="95">
        <f t="shared" si="2"/>
        <v>0</v>
      </c>
      <c r="P24" s="200"/>
    </row>
    <row r="25" spans="1:16" ht="16.5" hidden="1" customHeight="1">
      <c r="A25" s="91" t="s">
        <v>140</v>
      </c>
      <c r="B25" s="96" t="s">
        <v>147</v>
      </c>
      <c r="C25" s="97" t="s">
        <v>166</v>
      </c>
      <c r="D25" s="98" t="s">
        <v>117</v>
      </c>
      <c r="E25" s="98" t="s">
        <v>80</v>
      </c>
      <c r="F25" s="99">
        <v>10</v>
      </c>
      <c r="G25" s="99"/>
      <c r="H25" s="100" t="s">
        <v>118</v>
      </c>
      <c r="I25" s="193">
        <v>80</v>
      </c>
      <c r="J25" s="101"/>
      <c r="K25" s="199">
        <v>1</v>
      </c>
      <c r="L25" s="94">
        <f>SUMIFS(Invulblad!G:G,Invulblad!A:A,H25,Invulblad!B:B,I25)*K25</f>
        <v>0</v>
      </c>
      <c r="M25" s="94">
        <f t="shared" si="0"/>
        <v>0</v>
      </c>
      <c r="N25" s="94">
        <f t="shared" si="1"/>
        <v>0</v>
      </c>
      <c r="O25" s="95">
        <f t="shared" si="2"/>
        <v>0</v>
      </c>
      <c r="P25" s="200"/>
    </row>
    <row r="26" spans="1:16" ht="16.5" hidden="1" customHeight="1">
      <c r="A26" s="91" t="s">
        <v>140</v>
      </c>
      <c r="B26" s="96" t="s">
        <v>147</v>
      </c>
      <c r="C26" s="97" t="s">
        <v>167</v>
      </c>
      <c r="D26" s="98" t="s">
        <v>165</v>
      </c>
      <c r="E26" s="98" t="s">
        <v>80</v>
      </c>
      <c r="F26" s="99">
        <v>7</v>
      </c>
      <c r="G26" s="99"/>
      <c r="H26" s="100" t="s">
        <v>102</v>
      </c>
      <c r="I26" s="193">
        <v>80</v>
      </c>
      <c r="J26" s="101"/>
      <c r="K26" s="199">
        <v>1</v>
      </c>
      <c r="L26" s="94">
        <f>SUMIFS(Invulblad!G:G,Invulblad!A:A,H26,Invulblad!B:B,I26)*K26</f>
        <v>0</v>
      </c>
      <c r="M26" s="94">
        <f t="shared" si="0"/>
        <v>0</v>
      </c>
      <c r="N26" s="94">
        <f t="shared" si="1"/>
        <v>0</v>
      </c>
      <c r="O26" s="95">
        <f t="shared" si="2"/>
        <v>0</v>
      </c>
      <c r="P26" s="200"/>
    </row>
    <row r="27" spans="1:16" ht="16.5" customHeight="1">
      <c r="A27" s="91" t="s">
        <v>140</v>
      </c>
      <c r="B27" s="96" t="s">
        <v>147</v>
      </c>
      <c r="C27" s="97" t="s">
        <v>168</v>
      </c>
      <c r="D27" s="98" t="s">
        <v>169</v>
      </c>
      <c r="E27" s="98" t="s">
        <v>531</v>
      </c>
      <c r="F27" s="99"/>
      <c r="G27" s="99">
        <v>3</v>
      </c>
      <c r="H27" s="100" t="s">
        <v>170</v>
      </c>
      <c r="I27" s="193" t="s">
        <v>76</v>
      </c>
      <c r="J27" s="101"/>
      <c r="K27" s="199">
        <v>1</v>
      </c>
      <c r="L27" s="94">
        <f>SUMIFS(Invulblad!G:G,Invulblad!A:A,H27,Invulblad!B:B,I27)*K27</f>
        <v>0</v>
      </c>
      <c r="M27" s="94">
        <f t="shared" si="0"/>
        <v>0</v>
      </c>
      <c r="N27" s="94">
        <f t="shared" si="1"/>
        <v>0</v>
      </c>
      <c r="O27" s="95">
        <f t="shared" si="2"/>
        <v>0</v>
      </c>
      <c r="P27" s="200"/>
    </row>
    <row r="28" spans="1:16" ht="16.5" customHeight="1">
      <c r="A28" s="91" t="s">
        <v>140</v>
      </c>
      <c r="B28" s="96" t="s">
        <v>147</v>
      </c>
      <c r="C28" s="97" t="s">
        <v>171</v>
      </c>
      <c r="D28" s="98" t="s">
        <v>172</v>
      </c>
      <c r="E28" s="98" t="s">
        <v>531</v>
      </c>
      <c r="F28" s="99">
        <v>245</v>
      </c>
      <c r="G28" s="99"/>
      <c r="H28" s="100" t="s">
        <v>73</v>
      </c>
      <c r="I28" s="193">
        <v>200</v>
      </c>
      <c r="J28" s="101"/>
      <c r="K28" s="199">
        <v>1</v>
      </c>
      <c r="L28" s="94">
        <f>SUMIFS(Invulblad!G:G,Invulblad!A:A,H28,Invulblad!B:B,I28)*K28</f>
        <v>0</v>
      </c>
      <c r="M28" s="94">
        <f t="shared" si="0"/>
        <v>0</v>
      </c>
      <c r="N28" s="94">
        <f t="shared" si="1"/>
        <v>0</v>
      </c>
      <c r="O28" s="95">
        <f t="shared" si="2"/>
        <v>0</v>
      </c>
      <c r="P28" s="200"/>
    </row>
    <row r="29" spans="1:16" ht="16.5" hidden="1" customHeight="1">
      <c r="A29" s="91" t="s">
        <v>140</v>
      </c>
      <c r="B29" s="96" t="s">
        <v>147</v>
      </c>
      <c r="C29" s="97" t="s">
        <v>173</v>
      </c>
      <c r="D29" s="98" t="s">
        <v>174</v>
      </c>
      <c r="E29" s="98" t="s">
        <v>95</v>
      </c>
      <c r="F29" s="99">
        <v>8</v>
      </c>
      <c r="G29" s="99"/>
      <c r="H29" s="100" t="s">
        <v>114</v>
      </c>
      <c r="I29" s="193">
        <v>200</v>
      </c>
      <c r="J29" s="101"/>
      <c r="K29" s="199">
        <v>1</v>
      </c>
      <c r="L29" s="94">
        <f>SUMIFS(Invulblad!G:G,Invulblad!A:A,H29,Invulblad!B:B,I29)*K29</f>
        <v>0</v>
      </c>
      <c r="M29" s="94">
        <f t="shared" si="0"/>
        <v>0</v>
      </c>
      <c r="N29" s="94">
        <f t="shared" si="1"/>
        <v>0</v>
      </c>
      <c r="O29" s="95">
        <f t="shared" si="2"/>
        <v>0</v>
      </c>
      <c r="P29" s="200"/>
    </row>
    <row r="30" spans="1:16" ht="16.5" hidden="1" customHeight="1">
      <c r="A30" s="91" t="s">
        <v>140</v>
      </c>
      <c r="B30" s="96" t="s">
        <v>147</v>
      </c>
      <c r="C30" s="97" t="s">
        <v>175</v>
      </c>
      <c r="D30" s="98" t="s">
        <v>176</v>
      </c>
      <c r="E30" s="98" t="s">
        <v>95</v>
      </c>
      <c r="F30" s="99">
        <v>12</v>
      </c>
      <c r="G30" s="99"/>
      <c r="H30" s="100" t="s">
        <v>114</v>
      </c>
      <c r="I30" s="193">
        <v>200</v>
      </c>
      <c r="J30" s="101"/>
      <c r="K30" s="199">
        <v>1</v>
      </c>
      <c r="L30" s="94">
        <f>SUMIFS(Invulblad!G:G,Invulblad!A:A,H30,Invulblad!B:B,I30)*K30</f>
        <v>0</v>
      </c>
      <c r="M30" s="94">
        <f t="shared" si="0"/>
        <v>0</v>
      </c>
      <c r="N30" s="94">
        <f t="shared" si="1"/>
        <v>0</v>
      </c>
      <c r="O30" s="95">
        <f t="shared" si="2"/>
        <v>0</v>
      </c>
      <c r="P30" s="200"/>
    </row>
    <row r="31" spans="1:16" ht="16.5" hidden="1" customHeight="1">
      <c r="A31" s="91" t="s">
        <v>140</v>
      </c>
      <c r="B31" s="96" t="s">
        <v>147</v>
      </c>
      <c r="C31" s="97" t="s">
        <v>177</v>
      </c>
      <c r="D31" s="98" t="s">
        <v>178</v>
      </c>
      <c r="E31" s="98" t="s">
        <v>95</v>
      </c>
      <c r="F31" s="99">
        <v>4</v>
      </c>
      <c r="G31" s="99"/>
      <c r="H31" s="100" t="s">
        <v>114</v>
      </c>
      <c r="I31" s="193">
        <v>200</v>
      </c>
      <c r="J31" s="101"/>
      <c r="K31" s="199">
        <v>1</v>
      </c>
      <c r="L31" s="94">
        <f>SUMIFS(Invulblad!G:G,Invulblad!A:A,H31,Invulblad!B:B,I31)*K31</f>
        <v>0</v>
      </c>
      <c r="M31" s="94">
        <f t="shared" si="0"/>
        <v>0</v>
      </c>
      <c r="N31" s="94">
        <f t="shared" si="1"/>
        <v>0</v>
      </c>
      <c r="O31" s="95">
        <f t="shared" si="2"/>
        <v>0</v>
      </c>
      <c r="P31" s="200"/>
    </row>
    <row r="32" spans="1:16" ht="16.5" hidden="1" customHeight="1">
      <c r="A32" s="91" t="s">
        <v>140</v>
      </c>
      <c r="B32" s="96" t="s">
        <v>147</v>
      </c>
      <c r="C32" s="97" t="s">
        <v>179</v>
      </c>
      <c r="D32" s="98" t="s">
        <v>180</v>
      </c>
      <c r="E32" s="98" t="s">
        <v>95</v>
      </c>
      <c r="F32" s="99">
        <v>12</v>
      </c>
      <c r="G32" s="99"/>
      <c r="H32" s="100" t="s">
        <v>114</v>
      </c>
      <c r="I32" s="193">
        <v>200</v>
      </c>
      <c r="J32" s="101"/>
      <c r="K32" s="199">
        <v>1</v>
      </c>
      <c r="L32" s="94">
        <f>SUMIFS(Invulblad!G:G,Invulblad!A:A,H32,Invulblad!B:B,I32)*K32</f>
        <v>0</v>
      </c>
      <c r="M32" s="94">
        <f t="shared" si="0"/>
        <v>0</v>
      </c>
      <c r="N32" s="94">
        <f t="shared" si="1"/>
        <v>0</v>
      </c>
      <c r="O32" s="95">
        <f t="shared" si="2"/>
        <v>0</v>
      </c>
      <c r="P32" s="200"/>
    </row>
    <row r="33" spans="1:16" ht="16.5" hidden="1" customHeight="1">
      <c r="A33" s="91" t="s">
        <v>140</v>
      </c>
      <c r="B33" s="96" t="s">
        <v>147</v>
      </c>
      <c r="C33" s="97" t="s">
        <v>181</v>
      </c>
      <c r="D33" s="98" t="s">
        <v>182</v>
      </c>
      <c r="E33" s="98" t="s">
        <v>95</v>
      </c>
      <c r="F33" s="99">
        <v>8</v>
      </c>
      <c r="G33" s="99"/>
      <c r="H33" s="100" t="s">
        <v>96</v>
      </c>
      <c r="I33" s="193">
        <v>200</v>
      </c>
      <c r="J33" s="101"/>
      <c r="K33" s="199">
        <v>1</v>
      </c>
      <c r="L33" s="94">
        <f>SUMIFS(Invulblad!G:G,Invulblad!A:A,H33,Invulblad!B:B,I33)*K33</f>
        <v>0</v>
      </c>
      <c r="M33" s="94">
        <f t="shared" si="0"/>
        <v>0</v>
      </c>
      <c r="N33" s="94">
        <f t="shared" si="1"/>
        <v>0</v>
      </c>
      <c r="O33" s="95">
        <f t="shared" si="2"/>
        <v>0</v>
      </c>
      <c r="P33" s="200"/>
    </row>
    <row r="34" spans="1:16" ht="16.5" hidden="1" customHeight="1">
      <c r="A34" s="91" t="s">
        <v>140</v>
      </c>
      <c r="B34" s="96" t="s">
        <v>147</v>
      </c>
      <c r="C34" s="97" t="s">
        <v>183</v>
      </c>
      <c r="D34" s="98" t="s">
        <v>184</v>
      </c>
      <c r="E34" s="98" t="s">
        <v>95</v>
      </c>
      <c r="F34" s="99">
        <v>10</v>
      </c>
      <c r="G34" s="99"/>
      <c r="H34" s="100" t="s">
        <v>96</v>
      </c>
      <c r="I34" s="193">
        <v>200</v>
      </c>
      <c r="J34" s="101"/>
      <c r="K34" s="199">
        <v>1</v>
      </c>
      <c r="L34" s="94">
        <f>SUMIFS(Invulblad!G:G,Invulblad!A:A,H34,Invulblad!B:B,I34)*K34</f>
        <v>0</v>
      </c>
      <c r="M34" s="94">
        <f t="shared" si="0"/>
        <v>0</v>
      </c>
      <c r="N34" s="94">
        <f t="shared" si="1"/>
        <v>0</v>
      </c>
      <c r="O34" s="95">
        <f t="shared" si="2"/>
        <v>0</v>
      </c>
      <c r="P34" s="200"/>
    </row>
    <row r="35" spans="1:16" ht="16.5" customHeight="1">
      <c r="A35" s="91" t="s">
        <v>140</v>
      </c>
      <c r="B35" s="96" t="s">
        <v>147</v>
      </c>
      <c r="C35" s="97" t="s">
        <v>185</v>
      </c>
      <c r="D35" s="98" t="s">
        <v>186</v>
      </c>
      <c r="E35" s="98" t="s">
        <v>531</v>
      </c>
      <c r="F35" s="99">
        <v>13</v>
      </c>
      <c r="G35" s="190"/>
      <c r="H35" s="100" t="s">
        <v>100</v>
      </c>
      <c r="I35" s="193">
        <v>80</v>
      </c>
      <c r="J35" s="101"/>
      <c r="K35" s="199">
        <v>1</v>
      </c>
      <c r="L35" s="94">
        <f>SUMIFS(Invulblad!G:G,Invulblad!A:A,H35,Invulblad!B:B,I35)*K35</f>
        <v>0</v>
      </c>
      <c r="M35" s="94">
        <f t="shared" si="0"/>
        <v>0</v>
      </c>
      <c r="N35" s="94">
        <f t="shared" si="1"/>
        <v>0</v>
      </c>
      <c r="O35" s="95">
        <f t="shared" si="2"/>
        <v>0</v>
      </c>
      <c r="P35" s="200"/>
    </row>
    <row r="36" spans="1:16" ht="16.5" hidden="1" customHeight="1">
      <c r="A36" s="91" t="s">
        <v>140</v>
      </c>
      <c r="B36" s="96" t="s">
        <v>147</v>
      </c>
      <c r="C36" s="97" t="s">
        <v>187</v>
      </c>
      <c r="D36" s="98" t="s">
        <v>188</v>
      </c>
      <c r="E36" s="98" t="s">
        <v>95</v>
      </c>
      <c r="F36" s="99">
        <v>244</v>
      </c>
      <c r="G36" s="99"/>
      <c r="H36" s="100" t="s">
        <v>108</v>
      </c>
      <c r="I36" s="193">
        <v>40</v>
      </c>
      <c r="J36" s="101" t="s">
        <v>189</v>
      </c>
      <c r="K36" s="199">
        <v>1</v>
      </c>
      <c r="L36" s="94">
        <f>SUMIFS(Invulblad!G:G,Invulblad!A:A,H36,Invulblad!B:B,I36)*K36</f>
        <v>0</v>
      </c>
      <c r="M36" s="94">
        <f t="shared" si="0"/>
        <v>0</v>
      </c>
      <c r="N36" s="94">
        <f t="shared" si="1"/>
        <v>0</v>
      </c>
      <c r="O36" s="95">
        <f t="shared" si="2"/>
        <v>0</v>
      </c>
      <c r="P36" s="200"/>
    </row>
    <row r="37" spans="1:16" ht="16.5" hidden="1" customHeight="1">
      <c r="A37" s="91" t="s">
        <v>140</v>
      </c>
      <c r="B37" s="96" t="s">
        <v>147</v>
      </c>
      <c r="C37" s="97" t="s">
        <v>190</v>
      </c>
      <c r="D37" s="98" t="s">
        <v>191</v>
      </c>
      <c r="E37" s="98" t="s">
        <v>95</v>
      </c>
      <c r="F37" s="99"/>
      <c r="G37" s="99">
        <v>39</v>
      </c>
      <c r="H37" s="100" t="s">
        <v>192</v>
      </c>
      <c r="I37" s="193" t="s">
        <v>76</v>
      </c>
      <c r="J37" s="101"/>
      <c r="K37" s="199">
        <v>1</v>
      </c>
      <c r="L37" s="94">
        <f>SUMIFS(Invulblad!G:G,Invulblad!A:A,H37,Invulblad!B:B,I37)*K37</f>
        <v>0</v>
      </c>
      <c r="M37" s="94">
        <f t="shared" si="0"/>
        <v>0</v>
      </c>
      <c r="N37" s="94">
        <f t="shared" si="1"/>
        <v>0</v>
      </c>
      <c r="O37" s="95">
        <f t="shared" si="2"/>
        <v>0</v>
      </c>
      <c r="P37" s="200"/>
    </row>
    <row r="38" spans="1:16" ht="16.5" hidden="1" customHeight="1">
      <c r="A38" s="153" t="s">
        <v>140</v>
      </c>
      <c r="B38" s="96" t="s">
        <v>147</v>
      </c>
      <c r="C38" s="97" t="s">
        <v>193</v>
      </c>
      <c r="D38" s="98" t="s">
        <v>194</v>
      </c>
      <c r="E38" s="98" t="s">
        <v>95</v>
      </c>
      <c r="F38" s="99">
        <v>156</v>
      </c>
      <c r="G38" s="99"/>
      <c r="H38" s="100" t="s">
        <v>108</v>
      </c>
      <c r="I38" s="193">
        <v>40</v>
      </c>
      <c r="J38" s="101" t="s">
        <v>189</v>
      </c>
      <c r="K38" s="199">
        <v>1</v>
      </c>
      <c r="L38" s="94">
        <f>SUMIFS(Invulblad!G:G,Invulblad!A:A,H38,Invulblad!B:B,I38)*K38</f>
        <v>0</v>
      </c>
      <c r="M38" s="94">
        <f t="shared" si="0"/>
        <v>0</v>
      </c>
      <c r="N38" s="94">
        <f t="shared" si="1"/>
        <v>0</v>
      </c>
      <c r="O38" s="95">
        <f t="shared" si="2"/>
        <v>0</v>
      </c>
      <c r="P38" s="200"/>
    </row>
    <row r="39" spans="1:16" ht="16.5" hidden="1" customHeight="1">
      <c r="A39" s="91" t="s">
        <v>140</v>
      </c>
      <c r="B39" s="96" t="s">
        <v>147</v>
      </c>
      <c r="C39" s="97" t="s">
        <v>195</v>
      </c>
      <c r="D39" s="98" t="s">
        <v>188</v>
      </c>
      <c r="E39" s="98" t="s">
        <v>95</v>
      </c>
      <c r="F39" s="99">
        <v>80</v>
      </c>
      <c r="G39" s="99"/>
      <c r="H39" s="100" t="s">
        <v>108</v>
      </c>
      <c r="I39" s="193">
        <v>40</v>
      </c>
      <c r="J39" s="101" t="s">
        <v>189</v>
      </c>
      <c r="K39" s="199">
        <v>1</v>
      </c>
      <c r="L39" s="94">
        <f>SUMIFS(Invulblad!G:G,Invulblad!A:A,H39,Invulblad!B:B,I39)*K39</f>
        <v>0</v>
      </c>
      <c r="M39" s="94">
        <f t="shared" si="0"/>
        <v>0</v>
      </c>
      <c r="N39" s="94">
        <f t="shared" si="1"/>
        <v>0</v>
      </c>
      <c r="O39" s="95">
        <f t="shared" si="2"/>
        <v>0</v>
      </c>
      <c r="P39" s="200"/>
    </row>
    <row r="40" spans="1:16" ht="16.5" customHeight="1">
      <c r="A40" s="91" t="s">
        <v>140</v>
      </c>
      <c r="B40" s="96" t="s">
        <v>196</v>
      </c>
      <c r="C40" s="97" t="s">
        <v>197</v>
      </c>
      <c r="D40" s="98" t="s">
        <v>85</v>
      </c>
      <c r="E40" s="98" t="s">
        <v>531</v>
      </c>
      <c r="F40" s="99">
        <v>207</v>
      </c>
      <c r="G40" s="99"/>
      <c r="H40" s="100" t="s">
        <v>84</v>
      </c>
      <c r="I40" s="193">
        <v>200</v>
      </c>
      <c r="J40" s="101"/>
      <c r="K40" s="199">
        <v>1</v>
      </c>
      <c r="L40" s="94">
        <f>SUMIFS(Invulblad!G:G,Invulblad!A:A,H40,Invulblad!B:B,I40)*K40</f>
        <v>0</v>
      </c>
      <c r="M40" s="94">
        <f t="shared" si="0"/>
        <v>0</v>
      </c>
      <c r="N40" s="94">
        <f t="shared" si="1"/>
        <v>0</v>
      </c>
      <c r="O40" s="95">
        <f t="shared" si="2"/>
        <v>0</v>
      </c>
      <c r="P40" s="200"/>
    </row>
    <row r="41" spans="1:16" ht="16.5" customHeight="1">
      <c r="A41" s="91" t="s">
        <v>140</v>
      </c>
      <c r="B41" s="96" t="s">
        <v>196</v>
      </c>
      <c r="C41" s="97" t="s">
        <v>198</v>
      </c>
      <c r="D41" s="98" t="s">
        <v>199</v>
      </c>
      <c r="E41" s="98" t="s">
        <v>531</v>
      </c>
      <c r="F41" s="99"/>
      <c r="G41" s="99">
        <v>16</v>
      </c>
      <c r="H41" s="100" t="s">
        <v>170</v>
      </c>
      <c r="I41" s="193" t="s">
        <v>76</v>
      </c>
      <c r="J41" s="101"/>
      <c r="K41" s="199">
        <v>1</v>
      </c>
      <c r="L41" s="94">
        <f>SUMIFS(Invulblad!G:G,Invulblad!A:A,H41,Invulblad!B:B,I41)*K41</f>
        <v>0</v>
      </c>
      <c r="M41" s="94">
        <f t="shared" si="0"/>
        <v>0</v>
      </c>
      <c r="N41" s="94">
        <f t="shared" si="1"/>
        <v>0</v>
      </c>
      <c r="O41" s="95">
        <f t="shared" si="2"/>
        <v>0</v>
      </c>
      <c r="P41" s="200"/>
    </row>
    <row r="42" spans="1:16" ht="16.5" hidden="1" customHeight="1">
      <c r="A42" s="91" t="s">
        <v>140</v>
      </c>
      <c r="B42" s="96" t="s">
        <v>196</v>
      </c>
      <c r="C42" s="97" t="s">
        <v>200</v>
      </c>
      <c r="D42" s="98" t="s">
        <v>176</v>
      </c>
      <c r="E42" s="98" t="s">
        <v>95</v>
      </c>
      <c r="F42" s="99">
        <v>12</v>
      </c>
      <c r="G42" s="99"/>
      <c r="H42" s="100" t="s">
        <v>114</v>
      </c>
      <c r="I42" s="193">
        <v>200</v>
      </c>
      <c r="J42" s="101"/>
      <c r="K42" s="199">
        <v>1</v>
      </c>
      <c r="L42" s="94">
        <f>SUMIFS(Invulblad!G:G,Invulblad!A:A,H42,Invulblad!B:B,I42)*K42</f>
        <v>0</v>
      </c>
      <c r="M42" s="94">
        <f t="shared" si="0"/>
        <v>0</v>
      </c>
      <c r="N42" s="94">
        <f t="shared" si="1"/>
        <v>0</v>
      </c>
      <c r="O42" s="95">
        <f t="shared" si="2"/>
        <v>0</v>
      </c>
      <c r="P42" s="200"/>
    </row>
    <row r="43" spans="1:16" ht="16.5" hidden="1" customHeight="1">
      <c r="A43" s="91" t="s">
        <v>140</v>
      </c>
      <c r="B43" s="96" t="s">
        <v>196</v>
      </c>
      <c r="C43" s="97" t="s">
        <v>201</v>
      </c>
      <c r="D43" s="98" t="s">
        <v>180</v>
      </c>
      <c r="E43" s="98" t="s">
        <v>95</v>
      </c>
      <c r="F43" s="99">
        <v>12</v>
      </c>
      <c r="G43" s="99"/>
      <c r="H43" s="100" t="s">
        <v>114</v>
      </c>
      <c r="I43" s="193">
        <v>200</v>
      </c>
      <c r="J43" s="101"/>
      <c r="K43" s="199">
        <v>1</v>
      </c>
      <c r="L43" s="94">
        <f>SUMIFS(Invulblad!G:G,Invulblad!A:A,H43,Invulblad!B:B,I43)*K43</f>
        <v>0</v>
      </c>
      <c r="M43" s="94">
        <f t="shared" si="0"/>
        <v>0</v>
      </c>
      <c r="N43" s="94">
        <f t="shared" si="1"/>
        <v>0</v>
      </c>
      <c r="O43" s="95">
        <f t="shared" si="2"/>
        <v>0</v>
      </c>
      <c r="P43" s="200"/>
    </row>
    <row r="44" spans="1:16" ht="16.5" hidden="1" customHeight="1">
      <c r="A44" s="91" t="s">
        <v>140</v>
      </c>
      <c r="B44" s="96" t="s">
        <v>196</v>
      </c>
      <c r="C44" s="97" t="s">
        <v>202</v>
      </c>
      <c r="D44" s="98" t="s">
        <v>174</v>
      </c>
      <c r="E44" s="98" t="s">
        <v>95</v>
      </c>
      <c r="F44" s="99">
        <v>5</v>
      </c>
      <c r="G44" s="99"/>
      <c r="H44" s="100" t="s">
        <v>114</v>
      </c>
      <c r="I44" s="193">
        <v>200</v>
      </c>
      <c r="J44" s="101"/>
      <c r="K44" s="199">
        <v>1</v>
      </c>
      <c r="L44" s="94">
        <f>SUMIFS(Invulblad!G:G,Invulblad!A:A,H44,Invulblad!B:B,I44)*K44</f>
        <v>0</v>
      </c>
      <c r="M44" s="94">
        <f t="shared" si="0"/>
        <v>0</v>
      </c>
      <c r="N44" s="94">
        <f t="shared" si="1"/>
        <v>0</v>
      </c>
      <c r="O44" s="95">
        <f t="shared" si="2"/>
        <v>0</v>
      </c>
      <c r="P44" s="200"/>
    </row>
    <row r="45" spans="1:16" ht="16.5" hidden="1" customHeight="1">
      <c r="A45" s="91" t="s">
        <v>140</v>
      </c>
      <c r="B45" s="96" t="s">
        <v>196</v>
      </c>
      <c r="C45" s="97" t="s">
        <v>203</v>
      </c>
      <c r="D45" s="98" t="s">
        <v>178</v>
      </c>
      <c r="E45" s="98" t="s">
        <v>95</v>
      </c>
      <c r="F45" s="99">
        <v>4</v>
      </c>
      <c r="G45" s="99"/>
      <c r="H45" s="100" t="s">
        <v>114</v>
      </c>
      <c r="I45" s="193">
        <v>200</v>
      </c>
      <c r="J45" s="101"/>
      <c r="K45" s="199">
        <v>1</v>
      </c>
      <c r="L45" s="94">
        <f>SUMIFS(Invulblad!G:G,Invulblad!A:A,H45,Invulblad!B:B,I45)*K45</f>
        <v>0</v>
      </c>
      <c r="M45" s="94">
        <f t="shared" si="0"/>
        <v>0</v>
      </c>
      <c r="N45" s="94">
        <f t="shared" si="1"/>
        <v>0</v>
      </c>
      <c r="O45" s="95">
        <f t="shared" si="2"/>
        <v>0</v>
      </c>
      <c r="P45" s="200"/>
    </row>
    <row r="46" spans="1:16" ht="16.5" hidden="1" customHeight="1">
      <c r="A46" s="91" t="s">
        <v>140</v>
      </c>
      <c r="B46" s="96" t="s">
        <v>196</v>
      </c>
      <c r="C46" s="97" t="s">
        <v>204</v>
      </c>
      <c r="D46" s="98" t="s">
        <v>97</v>
      </c>
      <c r="E46" s="98" t="s">
        <v>95</v>
      </c>
      <c r="F46" s="99">
        <v>13</v>
      </c>
      <c r="G46" s="99"/>
      <c r="H46" s="100" t="s">
        <v>96</v>
      </c>
      <c r="I46" s="193">
        <v>200</v>
      </c>
      <c r="J46" s="101"/>
      <c r="K46" s="199">
        <v>1</v>
      </c>
      <c r="L46" s="94">
        <f>SUMIFS(Invulblad!G:G,Invulblad!A:A,H46,Invulblad!B:B,I46)*K46</f>
        <v>0</v>
      </c>
      <c r="M46" s="94">
        <f t="shared" si="0"/>
        <v>0</v>
      </c>
      <c r="N46" s="94">
        <f t="shared" si="1"/>
        <v>0</v>
      </c>
      <c r="O46" s="95">
        <f t="shared" si="2"/>
        <v>0</v>
      </c>
      <c r="P46" s="200"/>
    </row>
    <row r="47" spans="1:16" ht="16.5" hidden="1" customHeight="1">
      <c r="A47" s="91" t="s">
        <v>140</v>
      </c>
      <c r="B47" s="96" t="s">
        <v>196</v>
      </c>
      <c r="C47" s="97" t="s">
        <v>205</v>
      </c>
      <c r="D47" s="98" t="s">
        <v>206</v>
      </c>
      <c r="E47" s="98" t="s">
        <v>95</v>
      </c>
      <c r="F47" s="99">
        <v>13</v>
      </c>
      <c r="G47" s="99"/>
      <c r="H47" s="100" t="s">
        <v>96</v>
      </c>
      <c r="I47" s="193">
        <v>200</v>
      </c>
      <c r="J47" s="101"/>
      <c r="K47" s="199">
        <v>1</v>
      </c>
      <c r="L47" s="94">
        <f>SUMIFS(Invulblad!G:G,Invulblad!A:A,H47,Invulblad!B:B,I47)*K47</f>
        <v>0</v>
      </c>
      <c r="M47" s="94">
        <f t="shared" si="0"/>
        <v>0</v>
      </c>
      <c r="N47" s="94">
        <f t="shared" si="1"/>
        <v>0</v>
      </c>
      <c r="O47" s="95">
        <f t="shared" si="2"/>
        <v>0</v>
      </c>
      <c r="P47" s="200"/>
    </row>
    <row r="48" spans="1:16" ht="16.5" customHeight="1">
      <c r="A48" s="91" t="s">
        <v>140</v>
      </c>
      <c r="B48" s="96" t="s">
        <v>196</v>
      </c>
      <c r="C48" s="97" t="s">
        <v>207</v>
      </c>
      <c r="D48" s="98" t="s">
        <v>208</v>
      </c>
      <c r="E48" s="98" t="s">
        <v>531</v>
      </c>
      <c r="F48" s="99">
        <v>28</v>
      </c>
      <c r="G48" s="99"/>
      <c r="H48" s="100" t="s">
        <v>100</v>
      </c>
      <c r="I48" s="193">
        <v>80</v>
      </c>
      <c r="J48" s="101"/>
      <c r="K48" s="199">
        <v>1</v>
      </c>
      <c r="L48" s="94">
        <f>SUMIFS(Invulblad!G:G,Invulblad!A:A,H48,Invulblad!B:B,I48)*K48</f>
        <v>0</v>
      </c>
      <c r="M48" s="94">
        <f t="shared" si="0"/>
        <v>0</v>
      </c>
      <c r="N48" s="94">
        <f t="shared" si="1"/>
        <v>0</v>
      </c>
      <c r="O48" s="95">
        <f t="shared" si="2"/>
        <v>0</v>
      </c>
      <c r="P48" s="200"/>
    </row>
    <row r="49" spans="1:16" ht="16.5" customHeight="1">
      <c r="A49" s="91" t="s">
        <v>140</v>
      </c>
      <c r="B49" s="96" t="s">
        <v>196</v>
      </c>
      <c r="C49" s="97" t="s">
        <v>209</v>
      </c>
      <c r="D49" s="98" t="s">
        <v>104</v>
      </c>
      <c r="E49" s="98" t="s">
        <v>531</v>
      </c>
      <c r="F49" s="99">
        <v>56</v>
      </c>
      <c r="G49" s="99"/>
      <c r="H49" s="100" t="s">
        <v>103</v>
      </c>
      <c r="I49" s="193">
        <v>80</v>
      </c>
      <c r="J49" s="101"/>
      <c r="K49" s="199">
        <v>1</v>
      </c>
      <c r="L49" s="94">
        <f>SUMIFS(Invulblad!G:G,Invulblad!A:A,H49,Invulblad!B:B,I49)*K49</f>
        <v>0</v>
      </c>
      <c r="M49" s="94">
        <f t="shared" si="0"/>
        <v>0</v>
      </c>
      <c r="N49" s="94">
        <f t="shared" si="1"/>
        <v>0</v>
      </c>
      <c r="O49" s="95">
        <f t="shared" si="2"/>
        <v>0</v>
      </c>
      <c r="P49" s="200"/>
    </row>
    <row r="50" spans="1:16" ht="16.5" customHeight="1">
      <c r="A50" s="153" t="s">
        <v>140</v>
      </c>
      <c r="B50" s="96" t="s">
        <v>196</v>
      </c>
      <c r="C50" s="97" t="s">
        <v>210</v>
      </c>
      <c r="D50" s="98" t="s">
        <v>104</v>
      </c>
      <c r="E50" s="98" t="s">
        <v>531</v>
      </c>
      <c r="F50" s="99">
        <v>56</v>
      </c>
      <c r="G50" s="99"/>
      <c r="H50" s="100" t="s">
        <v>103</v>
      </c>
      <c r="I50" s="193">
        <v>80</v>
      </c>
      <c r="J50" s="101"/>
      <c r="K50" s="199">
        <v>1</v>
      </c>
      <c r="L50" s="94">
        <f>SUMIFS(Invulblad!G:G,Invulblad!A:A,H50,Invulblad!B:B,I50)*K50</f>
        <v>0</v>
      </c>
      <c r="M50" s="94">
        <f t="shared" si="0"/>
        <v>0</v>
      </c>
      <c r="N50" s="94">
        <f t="shared" si="1"/>
        <v>0</v>
      </c>
      <c r="O50" s="95">
        <f t="shared" si="2"/>
        <v>0</v>
      </c>
      <c r="P50" s="200"/>
    </row>
    <row r="51" spans="1:16" ht="16.5" customHeight="1">
      <c r="A51" s="91" t="s">
        <v>140</v>
      </c>
      <c r="B51" s="96" t="s">
        <v>196</v>
      </c>
      <c r="C51" s="97" t="s">
        <v>211</v>
      </c>
      <c r="D51" s="98" t="s">
        <v>104</v>
      </c>
      <c r="E51" s="98" t="s">
        <v>531</v>
      </c>
      <c r="F51" s="99">
        <v>67</v>
      </c>
      <c r="G51" s="99"/>
      <c r="H51" s="100" t="s">
        <v>103</v>
      </c>
      <c r="I51" s="193">
        <v>80</v>
      </c>
      <c r="J51" s="101"/>
      <c r="K51" s="199">
        <v>1</v>
      </c>
      <c r="L51" s="94">
        <f>SUMIFS(Invulblad!G:G,Invulblad!A:A,H51,Invulblad!B:B,I51)*K51</f>
        <v>0</v>
      </c>
      <c r="M51" s="94">
        <f t="shared" si="0"/>
        <v>0</v>
      </c>
      <c r="N51" s="94">
        <f t="shared" si="1"/>
        <v>0</v>
      </c>
      <c r="O51" s="95">
        <f t="shared" si="2"/>
        <v>0</v>
      </c>
      <c r="P51" s="200"/>
    </row>
    <row r="52" spans="1:16" ht="16.5" hidden="1" customHeight="1">
      <c r="A52" s="91" t="s">
        <v>140</v>
      </c>
      <c r="B52" s="96" t="s">
        <v>196</v>
      </c>
      <c r="C52" s="97" t="s">
        <v>212</v>
      </c>
      <c r="D52" s="98" t="s">
        <v>213</v>
      </c>
      <c r="E52" s="98" t="s">
        <v>95</v>
      </c>
      <c r="F52" s="99">
        <v>134</v>
      </c>
      <c r="G52" s="99"/>
      <c r="H52" s="100" t="s">
        <v>108</v>
      </c>
      <c r="I52" s="193">
        <v>80</v>
      </c>
      <c r="J52" s="101" t="s">
        <v>105</v>
      </c>
      <c r="K52" s="199">
        <v>1</v>
      </c>
      <c r="L52" s="94">
        <f>SUMIFS(Invulblad!G:G,Invulblad!A:A,H52,Invulblad!B:B,I52)*K52</f>
        <v>0</v>
      </c>
      <c r="M52" s="94">
        <f t="shared" si="0"/>
        <v>0</v>
      </c>
      <c r="N52" s="94">
        <f t="shared" si="1"/>
        <v>0</v>
      </c>
      <c r="O52" s="95">
        <f t="shared" si="2"/>
        <v>0</v>
      </c>
      <c r="P52" s="200"/>
    </row>
    <row r="53" spans="1:16" ht="16.5" hidden="1" customHeight="1">
      <c r="A53" s="91" t="s">
        <v>140</v>
      </c>
      <c r="B53" s="96" t="s">
        <v>196</v>
      </c>
      <c r="C53" s="97" t="s">
        <v>214</v>
      </c>
      <c r="D53" s="98" t="s">
        <v>213</v>
      </c>
      <c r="E53" s="98" t="s">
        <v>95</v>
      </c>
      <c r="F53" s="99">
        <v>123</v>
      </c>
      <c r="G53" s="99"/>
      <c r="H53" s="100" t="s">
        <v>108</v>
      </c>
      <c r="I53" s="193">
        <v>80</v>
      </c>
      <c r="J53" s="101" t="s">
        <v>156</v>
      </c>
      <c r="K53" s="199">
        <v>1</v>
      </c>
      <c r="L53" s="94">
        <f>SUMIFS(Invulblad!G:G,Invulblad!A:A,H53,Invulblad!B:B,I53)*K53</f>
        <v>0</v>
      </c>
      <c r="M53" s="94">
        <f t="shared" si="0"/>
        <v>0</v>
      </c>
      <c r="N53" s="94">
        <f t="shared" si="1"/>
        <v>0</v>
      </c>
      <c r="O53" s="95">
        <f t="shared" si="2"/>
        <v>0</v>
      </c>
      <c r="P53" s="200"/>
    </row>
    <row r="54" spans="1:16" ht="16.5" hidden="1" customHeight="1">
      <c r="A54" s="91" t="s">
        <v>140</v>
      </c>
      <c r="B54" s="96" t="s">
        <v>196</v>
      </c>
      <c r="C54" s="97" t="s">
        <v>215</v>
      </c>
      <c r="D54" s="98" t="s">
        <v>216</v>
      </c>
      <c r="E54" s="98" t="s">
        <v>95</v>
      </c>
      <c r="F54" s="99"/>
      <c r="G54" s="99">
        <v>14</v>
      </c>
      <c r="H54" s="100" t="s">
        <v>192</v>
      </c>
      <c r="I54" s="193" t="s">
        <v>76</v>
      </c>
      <c r="J54" s="101"/>
      <c r="K54" s="199">
        <v>1</v>
      </c>
      <c r="L54" s="94">
        <f>SUMIFS(Invulblad!G:G,Invulblad!A:A,H54,Invulblad!B:B,I54)*K54</f>
        <v>0</v>
      </c>
      <c r="M54" s="94">
        <f t="shared" si="0"/>
        <v>0</v>
      </c>
      <c r="N54" s="94">
        <f t="shared" si="1"/>
        <v>0</v>
      </c>
      <c r="O54" s="95">
        <f t="shared" si="2"/>
        <v>0</v>
      </c>
      <c r="P54" s="200"/>
    </row>
    <row r="55" spans="1:16" ht="16.5" hidden="1" customHeight="1">
      <c r="A55" s="91" t="s">
        <v>140</v>
      </c>
      <c r="B55" s="96" t="s">
        <v>196</v>
      </c>
      <c r="C55" s="97" t="s">
        <v>217</v>
      </c>
      <c r="D55" s="98" t="s">
        <v>216</v>
      </c>
      <c r="E55" s="98" t="s">
        <v>95</v>
      </c>
      <c r="F55" s="99"/>
      <c r="G55" s="99">
        <v>14</v>
      </c>
      <c r="H55" s="100" t="s">
        <v>192</v>
      </c>
      <c r="I55" s="193" t="s">
        <v>76</v>
      </c>
      <c r="J55" s="101"/>
      <c r="K55" s="199">
        <v>1</v>
      </c>
      <c r="L55" s="94">
        <f>SUMIFS(Invulblad!G:G,Invulblad!A:A,H55,Invulblad!B:B,I55)*K55</f>
        <v>0</v>
      </c>
      <c r="M55" s="94">
        <f t="shared" si="0"/>
        <v>0</v>
      </c>
      <c r="N55" s="94">
        <f t="shared" si="1"/>
        <v>0</v>
      </c>
      <c r="O55" s="95">
        <f t="shared" si="2"/>
        <v>0</v>
      </c>
      <c r="P55" s="200"/>
    </row>
    <row r="56" spans="1:16" ht="16.5" hidden="1" customHeight="1">
      <c r="A56" s="91" t="s">
        <v>140</v>
      </c>
      <c r="B56" s="96" t="s">
        <v>196</v>
      </c>
      <c r="C56" s="97" t="s">
        <v>218</v>
      </c>
      <c r="D56" s="98" t="s">
        <v>216</v>
      </c>
      <c r="E56" s="98" t="s">
        <v>95</v>
      </c>
      <c r="F56" s="99"/>
      <c r="G56" s="99">
        <v>15</v>
      </c>
      <c r="H56" s="100" t="s">
        <v>192</v>
      </c>
      <c r="I56" s="193" t="s">
        <v>76</v>
      </c>
      <c r="J56" s="101"/>
      <c r="K56" s="199">
        <v>1</v>
      </c>
      <c r="L56" s="94">
        <f>SUMIFS(Invulblad!G:G,Invulblad!A:A,H56,Invulblad!B:B,I56)*K56</f>
        <v>0</v>
      </c>
      <c r="M56" s="94">
        <f t="shared" si="0"/>
        <v>0</v>
      </c>
      <c r="N56" s="94">
        <f t="shared" si="1"/>
        <v>0</v>
      </c>
      <c r="O56" s="95">
        <f t="shared" si="2"/>
        <v>0</v>
      </c>
      <c r="P56" s="200"/>
    </row>
    <row r="57" spans="1:16" ht="16.5" hidden="1" customHeight="1">
      <c r="A57" s="91" t="s">
        <v>140</v>
      </c>
      <c r="B57" s="96" t="s">
        <v>196</v>
      </c>
      <c r="C57" s="97" t="s">
        <v>219</v>
      </c>
      <c r="D57" s="98" t="s">
        <v>220</v>
      </c>
      <c r="E57" s="98" t="s">
        <v>95</v>
      </c>
      <c r="F57" s="99">
        <v>83</v>
      </c>
      <c r="G57" s="99"/>
      <c r="H57" s="100" t="s">
        <v>108</v>
      </c>
      <c r="I57" s="193">
        <v>40</v>
      </c>
      <c r="J57" s="101" t="s">
        <v>156</v>
      </c>
      <c r="K57" s="199">
        <v>1</v>
      </c>
      <c r="L57" s="94">
        <f>SUMIFS(Invulblad!G:G,Invulblad!A:A,H57,Invulblad!B:B,I57)*K57</f>
        <v>0</v>
      </c>
      <c r="M57" s="94">
        <f t="shared" si="0"/>
        <v>0</v>
      </c>
      <c r="N57" s="94">
        <f t="shared" si="1"/>
        <v>0</v>
      </c>
      <c r="O57" s="95">
        <f t="shared" si="2"/>
        <v>0</v>
      </c>
      <c r="P57" s="200"/>
    </row>
    <row r="58" spans="1:16" ht="16.5" hidden="1" customHeight="1">
      <c r="A58" s="91" t="s">
        <v>140</v>
      </c>
      <c r="B58" s="96" t="s">
        <v>196</v>
      </c>
      <c r="C58" s="97" t="s">
        <v>221</v>
      </c>
      <c r="D58" s="98" t="s">
        <v>120</v>
      </c>
      <c r="E58" s="98" t="s">
        <v>95</v>
      </c>
      <c r="F58" s="99">
        <v>112</v>
      </c>
      <c r="G58" s="99"/>
      <c r="H58" s="100" t="s">
        <v>119</v>
      </c>
      <c r="I58" s="193">
        <v>80</v>
      </c>
      <c r="J58" s="101" t="s">
        <v>156</v>
      </c>
      <c r="K58" s="199">
        <v>1</v>
      </c>
      <c r="L58" s="94">
        <f>SUMIFS(Invulblad!G:G,Invulblad!A:A,H58,Invulblad!B:B,I58)*K58</f>
        <v>0</v>
      </c>
      <c r="M58" s="94">
        <f t="shared" si="0"/>
        <v>0</v>
      </c>
      <c r="N58" s="94">
        <f t="shared" si="1"/>
        <v>0</v>
      </c>
      <c r="O58" s="95">
        <f t="shared" si="2"/>
        <v>0</v>
      </c>
      <c r="P58" s="200"/>
    </row>
    <row r="59" spans="1:16" ht="16.5" hidden="1" customHeight="1">
      <c r="A59" s="91" t="s">
        <v>140</v>
      </c>
      <c r="B59" s="96" t="s">
        <v>196</v>
      </c>
      <c r="C59" s="97" t="s">
        <v>222</v>
      </c>
      <c r="D59" s="98" t="s">
        <v>223</v>
      </c>
      <c r="E59" s="98" t="s">
        <v>95</v>
      </c>
      <c r="F59" s="99"/>
      <c r="G59" s="99">
        <v>26</v>
      </c>
      <c r="H59" s="100" t="s">
        <v>192</v>
      </c>
      <c r="I59" s="193" t="s">
        <v>76</v>
      </c>
      <c r="J59" s="101"/>
      <c r="K59" s="199">
        <v>1</v>
      </c>
      <c r="L59" s="94">
        <f>SUMIFS(Invulblad!G:G,Invulblad!A:A,H59,Invulblad!B:B,I59)*K59</f>
        <v>0</v>
      </c>
      <c r="M59" s="94">
        <f t="shared" si="0"/>
        <v>0</v>
      </c>
      <c r="N59" s="94">
        <f t="shared" si="1"/>
        <v>0</v>
      </c>
      <c r="O59" s="95">
        <f t="shared" si="2"/>
        <v>0</v>
      </c>
      <c r="P59" s="200"/>
    </row>
    <row r="60" spans="1:16" ht="16.5" hidden="1" customHeight="1">
      <c r="A60" s="91" t="s">
        <v>140</v>
      </c>
      <c r="B60" s="96" t="s">
        <v>196</v>
      </c>
      <c r="C60" s="97" t="s">
        <v>224</v>
      </c>
      <c r="D60" s="98" t="s">
        <v>225</v>
      </c>
      <c r="E60" s="98" t="s">
        <v>95</v>
      </c>
      <c r="F60" s="99">
        <v>95</v>
      </c>
      <c r="G60" s="99"/>
      <c r="H60" s="100" t="s">
        <v>93</v>
      </c>
      <c r="I60" s="193">
        <v>80</v>
      </c>
      <c r="J60" s="101" t="s">
        <v>156</v>
      </c>
      <c r="K60" s="199">
        <v>1</v>
      </c>
      <c r="L60" s="94">
        <f>SUMIFS(Invulblad!G:G,Invulblad!A:A,H60,Invulblad!B:B,I60)*K60</f>
        <v>0</v>
      </c>
      <c r="M60" s="94">
        <f t="shared" si="0"/>
        <v>0</v>
      </c>
      <c r="N60" s="94">
        <f t="shared" si="1"/>
        <v>0</v>
      </c>
      <c r="O60" s="95">
        <f t="shared" si="2"/>
        <v>0</v>
      </c>
      <c r="P60" s="200"/>
    </row>
    <row r="61" spans="1:16" ht="16.5" hidden="1" customHeight="1">
      <c r="A61" s="91" t="s">
        <v>140</v>
      </c>
      <c r="B61" s="96" t="s">
        <v>196</v>
      </c>
      <c r="C61" s="97" t="s">
        <v>226</v>
      </c>
      <c r="D61" s="98" t="s">
        <v>227</v>
      </c>
      <c r="E61" s="98" t="s">
        <v>95</v>
      </c>
      <c r="F61" s="99"/>
      <c r="G61" s="99">
        <v>10</v>
      </c>
      <c r="H61" s="100" t="s">
        <v>192</v>
      </c>
      <c r="I61" s="193" t="s">
        <v>76</v>
      </c>
      <c r="J61" s="101"/>
      <c r="K61" s="199">
        <v>1</v>
      </c>
      <c r="L61" s="94">
        <f>SUMIFS(Invulblad!G:G,Invulblad!A:A,H61,Invulblad!B:B,I61)*K61</f>
        <v>0</v>
      </c>
      <c r="M61" s="94">
        <f t="shared" si="0"/>
        <v>0</v>
      </c>
      <c r="N61" s="94">
        <f t="shared" si="1"/>
        <v>0</v>
      </c>
      <c r="O61" s="95">
        <f t="shared" si="2"/>
        <v>0</v>
      </c>
      <c r="P61" s="200"/>
    </row>
    <row r="62" spans="1:16" ht="16.5" customHeight="1">
      <c r="A62" s="91" t="s">
        <v>140</v>
      </c>
      <c r="B62" s="96" t="s">
        <v>196</v>
      </c>
      <c r="C62" s="97" t="s">
        <v>228</v>
      </c>
      <c r="D62" s="98" t="s">
        <v>194</v>
      </c>
      <c r="E62" s="98" t="s">
        <v>531</v>
      </c>
      <c r="F62" s="99">
        <v>95</v>
      </c>
      <c r="G62" s="99"/>
      <c r="H62" s="100" t="s">
        <v>103</v>
      </c>
      <c r="I62" s="193">
        <v>40</v>
      </c>
      <c r="J62" s="101" t="s">
        <v>189</v>
      </c>
      <c r="K62" s="199">
        <v>1</v>
      </c>
      <c r="L62" s="94">
        <f>SUMIFS(Invulblad!G:G,Invulblad!A:A,H62,Invulblad!B:B,I62)*K62</f>
        <v>0</v>
      </c>
      <c r="M62" s="94">
        <f t="shared" si="0"/>
        <v>0</v>
      </c>
      <c r="N62" s="94">
        <f t="shared" si="1"/>
        <v>0</v>
      </c>
      <c r="O62" s="95">
        <f t="shared" si="2"/>
        <v>0</v>
      </c>
      <c r="P62" s="200"/>
    </row>
    <row r="63" spans="1:16" ht="16.5" customHeight="1">
      <c r="A63" s="91" t="s">
        <v>140</v>
      </c>
      <c r="B63" s="96" t="s">
        <v>196</v>
      </c>
      <c r="C63" s="97" t="s">
        <v>229</v>
      </c>
      <c r="D63" s="98" t="s">
        <v>191</v>
      </c>
      <c r="E63" s="98" t="s">
        <v>531</v>
      </c>
      <c r="F63" s="99"/>
      <c r="G63" s="190">
        <v>47</v>
      </c>
      <c r="H63" s="100" t="s">
        <v>170</v>
      </c>
      <c r="I63" s="193" t="s">
        <v>76</v>
      </c>
      <c r="J63" s="101"/>
      <c r="K63" s="199">
        <v>1</v>
      </c>
      <c r="L63" s="94">
        <f>SUMIFS(Invulblad!G:G,Invulblad!A:A,H63,Invulblad!B:B,I63)*K63</f>
        <v>0</v>
      </c>
      <c r="M63" s="94">
        <f t="shared" si="0"/>
        <v>0</v>
      </c>
      <c r="N63" s="94">
        <f t="shared" si="1"/>
        <v>0</v>
      </c>
      <c r="O63" s="95">
        <f t="shared" si="2"/>
        <v>0</v>
      </c>
      <c r="P63" s="200"/>
    </row>
    <row r="64" spans="1:16" ht="16.5" hidden="1" customHeight="1">
      <c r="A64" s="91" t="s">
        <v>140</v>
      </c>
      <c r="B64" s="96" t="s">
        <v>230</v>
      </c>
      <c r="C64" s="97" t="s">
        <v>231</v>
      </c>
      <c r="D64" s="98" t="s">
        <v>85</v>
      </c>
      <c r="E64" s="98" t="s">
        <v>83</v>
      </c>
      <c r="F64" s="99">
        <v>589.41</v>
      </c>
      <c r="G64" s="99"/>
      <c r="H64" s="100" t="s">
        <v>88</v>
      </c>
      <c r="I64" s="193">
        <v>200</v>
      </c>
      <c r="J64" s="101"/>
      <c r="K64" s="199">
        <v>1</v>
      </c>
      <c r="L64" s="94">
        <f>SUMIFS(Invulblad!G:G,Invulblad!A:A,H64,Invulblad!B:B,I64)*K64</f>
        <v>0</v>
      </c>
      <c r="M64" s="94">
        <f t="shared" si="0"/>
        <v>0</v>
      </c>
      <c r="N64" s="94">
        <f t="shared" si="1"/>
        <v>0</v>
      </c>
      <c r="O64" s="95">
        <f t="shared" si="2"/>
        <v>0</v>
      </c>
      <c r="P64" s="200"/>
    </row>
    <row r="65" spans="1:16" ht="16.5" hidden="1" customHeight="1">
      <c r="A65" s="91" t="s">
        <v>140</v>
      </c>
      <c r="B65" s="96" t="s">
        <v>230</v>
      </c>
      <c r="C65" s="97" t="s">
        <v>232</v>
      </c>
      <c r="D65" s="98" t="s">
        <v>233</v>
      </c>
      <c r="E65" s="98" t="s">
        <v>86</v>
      </c>
      <c r="F65" s="99">
        <v>58.76</v>
      </c>
      <c r="G65" s="99"/>
      <c r="H65" s="100" t="s">
        <v>103</v>
      </c>
      <c r="I65" s="193">
        <v>80</v>
      </c>
      <c r="J65" s="101"/>
      <c r="K65" s="199">
        <v>1</v>
      </c>
      <c r="L65" s="94">
        <f>SUMIFS(Invulblad!G:G,Invulblad!A:A,H65,Invulblad!B:B,I65)*K65</f>
        <v>0</v>
      </c>
      <c r="M65" s="94">
        <f t="shared" si="0"/>
        <v>0</v>
      </c>
      <c r="N65" s="94">
        <f t="shared" si="1"/>
        <v>0</v>
      </c>
      <c r="O65" s="95">
        <f t="shared" si="2"/>
        <v>0</v>
      </c>
      <c r="P65" s="200"/>
    </row>
    <row r="66" spans="1:16" ht="16.5" hidden="1" customHeight="1">
      <c r="A66" s="153" t="s">
        <v>140</v>
      </c>
      <c r="B66" s="96" t="s">
        <v>230</v>
      </c>
      <c r="C66" s="97" t="s">
        <v>234</v>
      </c>
      <c r="D66" s="98" t="s">
        <v>233</v>
      </c>
      <c r="E66" s="98" t="s">
        <v>86</v>
      </c>
      <c r="F66" s="99">
        <v>31.63</v>
      </c>
      <c r="G66" s="99"/>
      <c r="H66" s="100" t="s">
        <v>103</v>
      </c>
      <c r="I66" s="193">
        <v>80</v>
      </c>
      <c r="J66" s="101"/>
      <c r="K66" s="199">
        <v>1</v>
      </c>
      <c r="L66" s="94">
        <f>SUMIFS(Invulblad!G:G,Invulblad!A:A,H66,Invulblad!B:B,I66)*K66</f>
        <v>0</v>
      </c>
      <c r="M66" s="94">
        <f t="shared" si="0"/>
        <v>0</v>
      </c>
      <c r="N66" s="94">
        <f t="shared" si="1"/>
        <v>0</v>
      </c>
      <c r="O66" s="95">
        <f t="shared" si="2"/>
        <v>0</v>
      </c>
      <c r="P66" s="200"/>
    </row>
    <row r="67" spans="1:16" ht="16.5" hidden="1" customHeight="1">
      <c r="A67" s="91" t="s">
        <v>140</v>
      </c>
      <c r="B67" s="96" t="s">
        <v>230</v>
      </c>
      <c r="C67" s="97" t="s">
        <v>235</v>
      </c>
      <c r="D67" s="98" t="s">
        <v>236</v>
      </c>
      <c r="E67" s="98" t="s">
        <v>86</v>
      </c>
      <c r="F67" s="99">
        <v>97.17</v>
      </c>
      <c r="G67" s="99"/>
      <c r="H67" s="100" t="s">
        <v>103</v>
      </c>
      <c r="I67" s="193">
        <v>80</v>
      </c>
      <c r="J67" s="101"/>
      <c r="K67" s="199">
        <v>1</v>
      </c>
      <c r="L67" s="94">
        <f>SUMIFS(Invulblad!G:G,Invulblad!A:A,H67,Invulblad!B:B,I67)*K67</f>
        <v>0</v>
      </c>
      <c r="M67" s="94">
        <f t="shared" si="0"/>
        <v>0</v>
      </c>
      <c r="N67" s="94">
        <f t="shared" si="1"/>
        <v>0</v>
      </c>
      <c r="O67" s="95">
        <f t="shared" si="2"/>
        <v>0</v>
      </c>
      <c r="P67" s="200"/>
    </row>
    <row r="68" spans="1:16" ht="16.5" hidden="1" customHeight="1">
      <c r="A68" s="91" t="s">
        <v>140</v>
      </c>
      <c r="B68" s="96" t="s">
        <v>230</v>
      </c>
      <c r="C68" s="97" t="s">
        <v>237</v>
      </c>
      <c r="D68" s="98" t="s">
        <v>238</v>
      </c>
      <c r="E68" s="98" t="s">
        <v>83</v>
      </c>
      <c r="F68" s="99"/>
      <c r="G68" s="99">
        <v>8.4</v>
      </c>
      <c r="H68" s="100" t="s">
        <v>114</v>
      </c>
      <c r="I68" s="193" t="s">
        <v>76</v>
      </c>
      <c r="J68" s="101"/>
      <c r="K68" s="199">
        <v>1</v>
      </c>
      <c r="L68" s="94">
        <f>SUMIFS(Invulblad!G:G,Invulblad!A:A,H68,Invulblad!B:B,I68)*K68</f>
        <v>0</v>
      </c>
      <c r="M68" s="94">
        <f t="shared" si="0"/>
        <v>0</v>
      </c>
      <c r="N68" s="94">
        <f t="shared" si="1"/>
        <v>0</v>
      </c>
      <c r="O68" s="95">
        <f t="shared" si="2"/>
        <v>0</v>
      </c>
      <c r="P68" s="200"/>
    </row>
    <row r="69" spans="1:16" ht="16.5" hidden="1" customHeight="1">
      <c r="A69" s="91" t="s">
        <v>140</v>
      </c>
      <c r="B69" s="96" t="s">
        <v>230</v>
      </c>
      <c r="C69" s="97" t="s">
        <v>239</v>
      </c>
      <c r="D69" s="98" t="s">
        <v>99</v>
      </c>
      <c r="E69" s="98" t="s">
        <v>83</v>
      </c>
      <c r="F69" s="99">
        <v>31.2</v>
      </c>
      <c r="G69" s="99"/>
      <c r="H69" s="100" t="s">
        <v>98</v>
      </c>
      <c r="I69" s="193">
        <v>200</v>
      </c>
      <c r="J69" s="101"/>
      <c r="K69" s="199">
        <v>1</v>
      </c>
      <c r="L69" s="94">
        <f>SUMIFS(Invulblad!G:G,Invulblad!A:A,H69,Invulblad!B:B,I69)*K69</f>
        <v>0</v>
      </c>
      <c r="M69" s="94">
        <f t="shared" si="0"/>
        <v>0</v>
      </c>
      <c r="N69" s="94">
        <f t="shared" si="1"/>
        <v>0</v>
      </c>
      <c r="O69" s="95">
        <f t="shared" si="2"/>
        <v>0</v>
      </c>
      <c r="P69" s="200"/>
    </row>
    <row r="70" spans="1:16" ht="16.5" hidden="1" customHeight="1">
      <c r="A70" s="91" t="s">
        <v>140</v>
      </c>
      <c r="B70" s="96" t="s">
        <v>230</v>
      </c>
      <c r="C70" s="97" t="s">
        <v>240</v>
      </c>
      <c r="D70" s="98" t="s">
        <v>99</v>
      </c>
      <c r="E70" s="98" t="s">
        <v>83</v>
      </c>
      <c r="F70" s="99">
        <v>31.2</v>
      </c>
      <c r="G70" s="99"/>
      <c r="H70" s="100" t="s">
        <v>98</v>
      </c>
      <c r="I70" s="193">
        <v>200</v>
      </c>
      <c r="J70" s="101"/>
      <c r="K70" s="199">
        <v>1</v>
      </c>
      <c r="L70" s="94">
        <f>SUMIFS(Invulblad!G:G,Invulblad!A:A,H70,Invulblad!B:B,I70)*K70</f>
        <v>0</v>
      </c>
      <c r="M70" s="94">
        <f t="shared" si="0"/>
        <v>0</v>
      </c>
      <c r="N70" s="94">
        <f t="shared" si="1"/>
        <v>0</v>
      </c>
      <c r="O70" s="95">
        <f t="shared" si="2"/>
        <v>0</v>
      </c>
      <c r="P70" s="200"/>
    </row>
    <row r="71" spans="1:16" ht="16.5" hidden="1" customHeight="1">
      <c r="A71" s="91" t="s">
        <v>140</v>
      </c>
      <c r="B71" s="96" t="s">
        <v>230</v>
      </c>
      <c r="C71" s="97" t="s">
        <v>241</v>
      </c>
      <c r="D71" s="98" t="s">
        <v>242</v>
      </c>
      <c r="E71" s="98" t="s">
        <v>243</v>
      </c>
      <c r="F71" s="99" t="s">
        <v>76</v>
      </c>
      <c r="G71" s="212" t="s">
        <v>244</v>
      </c>
      <c r="H71" s="100" t="s">
        <v>192</v>
      </c>
      <c r="I71" s="193" t="s">
        <v>76</v>
      </c>
      <c r="J71" s="101"/>
      <c r="K71" s="199">
        <v>1</v>
      </c>
      <c r="L71" s="94">
        <f>SUMIFS(Invulblad!G:G,Invulblad!A:A,H71,Invulblad!B:B,I71)*K71</f>
        <v>0</v>
      </c>
      <c r="M71" s="211"/>
      <c r="N71" s="94">
        <f t="shared" si="1"/>
        <v>0</v>
      </c>
      <c r="O71" s="95">
        <f t="shared" si="2"/>
        <v>0</v>
      </c>
      <c r="P71" s="200"/>
    </row>
    <row r="72" spans="1:16" ht="16.5" hidden="1" customHeight="1">
      <c r="A72" s="91" t="s">
        <v>140</v>
      </c>
      <c r="B72" s="96" t="s">
        <v>230</v>
      </c>
      <c r="C72" s="97" t="s">
        <v>245</v>
      </c>
      <c r="D72" s="98" t="s">
        <v>246</v>
      </c>
      <c r="E72" s="98" t="s">
        <v>243</v>
      </c>
      <c r="F72" s="99" t="s">
        <v>76</v>
      </c>
      <c r="G72" s="99" t="s">
        <v>244</v>
      </c>
      <c r="H72" s="100" t="s">
        <v>247</v>
      </c>
      <c r="I72" s="193" t="s">
        <v>76</v>
      </c>
      <c r="J72" s="101"/>
      <c r="K72" s="199">
        <v>1</v>
      </c>
      <c r="L72" s="94">
        <f>SUMIFS(Invulblad!G:G,Invulblad!A:A,H72,Invulblad!B:B,I72)*K72</f>
        <v>0</v>
      </c>
      <c r="M72" s="94"/>
      <c r="N72" s="94">
        <f t="shared" si="1"/>
        <v>0</v>
      </c>
      <c r="O72" s="95">
        <f t="shared" si="2"/>
        <v>0</v>
      </c>
      <c r="P72" s="200"/>
    </row>
    <row r="73" spans="1:16" ht="16.5" hidden="1" customHeight="1">
      <c r="A73" s="91" t="s">
        <v>140</v>
      </c>
      <c r="B73" s="96" t="s">
        <v>230</v>
      </c>
      <c r="C73" s="97" t="s">
        <v>248</v>
      </c>
      <c r="D73" s="98" t="s">
        <v>242</v>
      </c>
      <c r="E73" s="98" t="s">
        <v>243</v>
      </c>
      <c r="F73" s="99" t="s">
        <v>76</v>
      </c>
      <c r="G73" s="99" t="s">
        <v>244</v>
      </c>
      <c r="H73" s="100" t="s">
        <v>192</v>
      </c>
      <c r="I73" s="193" t="s">
        <v>76</v>
      </c>
      <c r="J73" s="101"/>
      <c r="K73" s="199">
        <v>1</v>
      </c>
      <c r="L73" s="94">
        <f>SUMIFS(Invulblad!G:G,Invulblad!A:A,H73,Invulblad!B:B,I73)*K73</f>
        <v>0</v>
      </c>
      <c r="M73" s="94"/>
      <c r="N73" s="94">
        <f t="shared" si="1"/>
        <v>0</v>
      </c>
      <c r="O73" s="95">
        <f t="shared" si="2"/>
        <v>0</v>
      </c>
      <c r="P73" s="200"/>
    </row>
    <row r="74" spans="1:16" ht="16.5" hidden="1" customHeight="1">
      <c r="A74" s="91" t="s">
        <v>140</v>
      </c>
      <c r="B74" s="96" t="s">
        <v>230</v>
      </c>
      <c r="C74" s="97" t="s">
        <v>249</v>
      </c>
      <c r="D74" s="98" t="s">
        <v>250</v>
      </c>
      <c r="E74" s="98" t="s">
        <v>86</v>
      </c>
      <c r="F74" s="99">
        <v>32.200000000000003</v>
      </c>
      <c r="G74" s="99"/>
      <c r="H74" s="100" t="s">
        <v>100</v>
      </c>
      <c r="I74" s="193">
        <v>80</v>
      </c>
      <c r="J74" s="101"/>
      <c r="K74" s="199">
        <v>1</v>
      </c>
      <c r="L74" s="94">
        <f>SUMIFS(Invulblad!G:G,Invulblad!A:A,H74,Invulblad!B:B,I74)*K74</f>
        <v>0</v>
      </c>
      <c r="M74" s="94">
        <f t="shared" si="0"/>
        <v>0</v>
      </c>
      <c r="N74" s="94">
        <f t="shared" si="1"/>
        <v>0</v>
      </c>
      <c r="O74" s="95">
        <f t="shared" si="2"/>
        <v>0</v>
      </c>
      <c r="P74" s="200"/>
    </row>
    <row r="75" spans="1:16" ht="16.5" hidden="1" customHeight="1">
      <c r="A75" s="91" t="s">
        <v>140</v>
      </c>
      <c r="B75" s="96" t="s">
        <v>230</v>
      </c>
      <c r="C75" s="97" t="s">
        <v>251</v>
      </c>
      <c r="D75" s="98" t="s">
        <v>252</v>
      </c>
      <c r="E75" s="98" t="s">
        <v>83</v>
      </c>
      <c r="F75" s="99">
        <v>6.1</v>
      </c>
      <c r="G75" s="99"/>
      <c r="H75" s="100" t="s">
        <v>114</v>
      </c>
      <c r="I75" s="193">
        <v>200</v>
      </c>
      <c r="J75" s="101"/>
      <c r="K75" s="199">
        <v>1</v>
      </c>
      <c r="L75" s="94">
        <f>SUMIFS(Invulblad!G:G,Invulblad!A:A,H75,Invulblad!B:B,I75)*K75</f>
        <v>0</v>
      </c>
      <c r="M75" s="94">
        <f t="shared" si="0"/>
        <v>0</v>
      </c>
      <c r="N75" s="94">
        <f t="shared" si="1"/>
        <v>0</v>
      </c>
      <c r="O75" s="95">
        <f t="shared" si="2"/>
        <v>0</v>
      </c>
      <c r="P75" s="200"/>
    </row>
    <row r="76" spans="1:16" ht="16.5" hidden="1" customHeight="1">
      <c r="A76" s="91" t="s">
        <v>140</v>
      </c>
      <c r="B76" s="96" t="s">
        <v>230</v>
      </c>
      <c r="C76" s="97" t="s">
        <v>253</v>
      </c>
      <c r="D76" s="98" t="s">
        <v>254</v>
      </c>
      <c r="E76" s="98" t="s">
        <v>86</v>
      </c>
      <c r="F76" s="99">
        <v>24.9</v>
      </c>
      <c r="G76" s="99"/>
      <c r="H76" s="100" t="s">
        <v>100</v>
      </c>
      <c r="I76" s="193">
        <v>80</v>
      </c>
      <c r="J76" s="101"/>
      <c r="K76" s="199">
        <v>1</v>
      </c>
      <c r="L76" s="94">
        <f>SUMIFS(Invulblad!G:G,Invulblad!A:A,H76,Invulblad!B:B,I76)*K76</f>
        <v>0</v>
      </c>
      <c r="M76" s="94">
        <f t="shared" ref="M76:M139" si="3">+L76*F76</f>
        <v>0</v>
      </c>
      <c r="N76" s="94">
        <f t="shared" ref="N76:N139" si="4">N$9</f>
        <v>0</v>
      </c>
      <c r="O76" s="95">
        <f t="shared" ref="O76:O139" si="5">+N76*M76</f>
        <v>0</v>
      </c>
      <c r="P76" s="200"/>
    </row>
    <row r="77" spans="1:16" ht="16.5" hidden="1" customHeight="1">
      <c r="A77" s="91" t="s">
        <v>140</v>
      </c>
      <c r="B77" s="96" t="s">
        <v>230</v>
      </c>
      <c r="C77" s="97" t="s">
        <v>255</v>
      </c>
      <c r="D77" s="98" t="s">
        <v>252</v>
      </c>
      <c r="E77" s="98" t="s">
        <v>83</v>
      </c>
      <c r="F77" s="99">
        <v>6.1</v>
      </c>
      <c r="G77" s="99"/>
      <c r="H77" s="100" t="s">
        <v>114</v>
      </c>
      <c r="I77" s="193">
        <v>200</v>
      </c>
      <c r="J77" s="101"/>
      <c r="K77" s="199">
        <v>1</v>
      </c>
      <c r="L77" s="94">
        <f>SUMIFS(Invulblad!G:G,Invulblad!A:A,H77,Invulblad!B:B,I77)*K77</f>
        <v>0</v>
      </c>
      <c r="M77" s="94">
        <f t="shared" si="3"/>
        <v>0</v>
      </c>
      <c r="N77" s="94">
        <f t="shared" si="4"/>
        <v>0</v>
      </c>
      <c r="O77" s="95">
        <f t="shared" si="5"/>
        <v>0</v>
      </c>
      <c r="P77" s="200"/>
    </row>
    <row r="78" spans="1:16" ht="16.5" hidden="1" customHeight="1">
      <c r="A78" s="91" t="s">
        <v>140</v>
      </c>
      <c r="B78" s="96" t="s">
        <v>230</v>
      </c>
      <c r="C78" s="97" t="s">
        <v>256</v>
      </c>
      <c r="D78" s="98" t="s">
        <v>254</v>
      </c>
      <c r="E78" s="98" t="s">
        <v>86</v>
      </c>
      <c r="F78" s="99">
        <v>20.91</v>
      </c>
      <c r="G78" s="99"/>
      <c r="H78" s="100" t="s">
        <v>100</v>
      </c>
      <c r="I78" s="193">
        <v>80</v>
      </c>
      <c r="J78" s="101"/>
      <c r="K78" s="199">
        <v>1</v>
      </c>
      <c r="L78" s="94">
        <f>SUMIFS(Invulblad!G:G,Invulblad!A:A,H78,Invulblad!B:B,I78)*K78</f>
        <v>0</v>
      </c>
      <c r="M78" s="94">
        <f t="shared" si="3"/>
        <v>0</v>
      </c>
      <c r="N78" s="94">
        <f t="shared" si="4"/>
        <v>0</v>
      </c>
      <c r="O78" s="95">
        <f t="shared" si="5"/>
        <v>0</v>
      </c>
      <c r="P78" s="200"/>
    </row>
    <row r="79" spans="1:16" ht="16.5" hidden="1" customHeight="1">
      <c r="A79" s="91" t="s">
        <v>140</v>
      </c>
      <c r="B79" s="96" t="s">
        <v>230</v>
      </c>
      <c r="C79" s="97" t="s">
        <v>257</v>
      </c>
      <c r="D79" s="98" t="s">
        <v>104</v>
      </c>
      <c r="E79" s="98" t="s">
        <v>86</v>
      </c>
      <c r="F79" s="99">
        <v>65.03</v>
      </c>
      <c r="G79" s="190"/>
      <c r="H79" s="100" t="s">
        <v>103</v>
      </c>
      <c r="I79" s="193">
        <v>80</v>
      </c>
      <c r="J79" s="101"/>
      <c r="K79" s="199">
        <v>1</v>
      </c>
      <c r="L79" s="94">
        <f>SUMIFS(Invulblad!G:G,Invulblad!A:A,H79,Invulblad!B:B,I79)*K79</f>
        <v>0</v>
      </c>
      <c r="M79" s="94">
        <f t="shared" si="3"/>
        <v>0</v>
      </c>
      <c r="N79" s="94">
        <f t="shared" si="4"/>
        <v>0</v>
      </c>
      <c r="O79" s="95">
        <f t="shared" si="5"/>
        <v>0</v>
      </c>
      <c r="P79" s="200"/>
    </row>
    <row r="80" spans="1:16" ht="16.5" hidden="1" customHeight="1">
      <c r="A80" s="91" t="s">
        <v>140</v>
      </c>
      <c r="B80" s="96" t="s">
        <v>230</v>
      </c>
      <c r="C80" s="97" t="s">
        <v>258</v>
      </c>
      <c r="D80" s="98" t="s">
        <v>259</v>
      </c>
      <c r="E80" s="98" t="s">
        <v>86</v>
      </c>
      <c r="F80" s="99"/>
      <c r="G80" s="99">
        <v>21.21</v>
      </c>
      <c r="H80" s="100" t="s">
        <v>151</v>
      </c>
      <c r="I80" s="193" t="s">
        <v>76</v>
      </c>
      <c r="J80" s="101"/>
      <c r="K80" s="199">
        <v>1</v>
      </c>
      <c r="L80" s="94">
        <f>SUMIFS(Invulblad!G:G,Invulblad!A:A,H80,Invulblad!B:B,I80)*K80</f>
        <v>0</v>
      </c>
      <c r="M80" s="94">
        <f t="shared" si="3"/>
        <v>0</v>
      </c>
      <c r="N80" s="94">
        <f t="shared" si="4"/>
        <v>0</v>
      </c>
      <c r="O80" s="95">
        <f t="shared" si="5"/>
        <v>0</v>
      </c>
      <c r="P80" s="200"/>
    </row>
    <row r="81" spans="1:16" ht="16.5" hidden="1" customHeight="1">
      <c r="A81" s="91" t="s">
        <v>140</v>
      </c>
      <c r="B81" s="96" t="s">
        <v>230</v>
      </c>
      <c r="C81" s="97" t="s">
        <v>260</v>
      </c>
      <c r="D81" s="98" t="s">
        <v>74</v>
      </c>
      <c r="E81" s="98" t="s">
        <v>86</v>
      </c>
      <c r="F81" s="99">
        <v>240</v>
      </c>
      <c r="G81" s="99"/>
      <c r="H81" s="100" t="s">
        <v>73</v>
      </c>
      <c r="I81" s="193">
        <v>200</v>
      </c>
      <c r="J81" s="101"/>
      <c r="K81" s="199">
        <v>1</v>
      </c>
      <c r="L81" s="94">
        <f>SUMIFS(Invulblad!G:G,Invulblad!A:A,H81,Invulblad!B:B,I81)*K81</f>
        <v>0</v>
      </c>
      <c r="M81" s="94">
        <f t="shared" si="3"/>
        <v>0</v>
      </c>
      <c r="N81" s="94">
        <f t="shared" si="4"/>
        <v>0</v>
      </c>
      <c r="O81" s="95">
        <f t="shared" si="5"/>
        <v>0</v>
      </c>
      <c r="P81" s="200"/>
    </row>
    <row r="82" spans="1:16" ht="16.5" hidden="1" customHeight="1">
      <c r="A82" s="153" t="s">
        <v>140</v>
      </c>
      <c r="B82" s="96" t="s">
        <v>230</v>
      </c>
      <c r="C82" s="97" t="s">
        <v>261</v>
      </c>
      <c r="D82" s="98" t="s">
        <v>262</v>
      </c>
      <c r="E82" s="98" t="s">
        <v>86</v>
      </c>
      <c r="F82" s="99">
        <v>20.72</v>
      </c>
      <c r="G82" s="99"/>
      <c r="H82" s="100" t="s">
        <v>100</v>
      </c>
      <c r="I82" s="193">
        <v>80</v>
      </c>
      <c r="J82" s="101"/>
      <c r="K82" s="199">
        <v>1</v>
      </c>
      <c r="L82" s="94">
        <f>SUMIFS(Invulblad!G:G,Invulblad!A:A,H82,Invulblad!B:B,I82)*K82</f>
        <v>0</v>
      </c>
      <c r="M82" s="94">
        <f t="shared" si="3"/>
        <v>0</v>
      </c>
      <c r="N82" s="94">
        <f t="shared" si="4"/>
        <v>0</v>
      </c>
      <c r="O82" s="95">
        <f t="shared" si="5"/>
        <v>0</v>
      </c>
      <c r="P82" s="200"/>
    </row>
    <row r="83" spans="1:16" ht="16.5" hidden="1" customHeight="1">
      <c r="A83" s="91" t="s">
        <v>140</v>
      </c>
      <c r="B83" s="96" t="s">
        <v>230</v>
      </c>
      <c r="C83" s="97" t="s">
        <v>263</v>
      </c>
      <c r="D83" s="98" t="s">
        <v>262</v>
      </c>
      <c r="E83" s="98" t="s">
        <v>86</v>
      </c>
      <c r="F83" s="99">
        <v>7.2</v>
      </c>
      <c r="G83" s="99"/>
      <c r="H83" s="100" t="s">
        <v>100</v>
      </c>
      <c r="I83" s="193">
        <v>80</v>
      </c>
      <c r="J83" s="101"/>
      <c r="K83" s="199">
        <v>1</v>
      </c>
      <c r="L83" s="94">
        <f>SUMIFS(Invulblad!G:G,Invulblad!A:A,H83,Invulblad!B:B,I83)*K83</f>
        <v>0</v>
      </c>
      <c r="M83" s="94">
        <f t="shared" si="3"/>
        <v>0</v>
      </c>
      <c r="N83" s="94">
        <f t="shared" si="4"/>
        <v>0</v>
      </c>
      <c r="O83" s="95">
        <f t="shared" si="5"/>
        <v>0</v>
      </c>
      <c r="P83" s="200"/>
    </row>
    <row r="84" spans="1:16" ht="16.5" hidden="1" customHeight="1">
      <c r="A84" s="91" t="s">
        <v>140</v>
      </c>
      <c r="B84" s="96" t="s">
        <v>230</v>
      </c>
      <c r="C84" s="97" t="s">
        <v>264</v>
      </c>
      <c r="D84" s="98" t="s">
        <v>265</v>
      </c>
      <c r="E84" s="98" t="s">
        <v>86</v>
      </c>
      <c r="F84" s="99"/>
      <c r="G84" s="99">
        <v>4.5</v>
      </c>
      <c r="H84" s="100" t="s">
        <v>170</v>
      </c>
      <c r="I84" s="193" t="s">
        <v>76</v>
      </c>
      <c r="J84" s="101"/>
      <c r="K84" s="199">
        <v>1</v>
      </c>
      <c r="L84" s="94">
        <f>SUMIFS(Invulblad!G:G,Invulblad!A:A,H84,Invulblad!B:B,I84)*K84</f>
        <v>0</v>
      </c>
      <c r="M84" s="94">
        <f t="shared" si="3"/>
        <v>0</v>
      </c>
      <c r="N84" s="94">
        <f t="shared" si="4"/>
        <v>0</v>
      </c>
      <c r="O84" s="95">
        <f t="shared" si="5"/>
        <v>0</v>
      </c>
      <c r="P84" s="200"/>
    </row>
    <row r="85" spans="1:16" ht="16.5" hidden="1" customHeight="1">
      <c r="A85" s="91" t="s">
        <v>140</v>
      </c>
      <c r="B85" s="96" t="s">
        <v>230</v>
      </c>
      <c r="C85" s="97" t="s">
        <v>266</v>
      </c>
      <c r="D85" s="98" t="s">
        <v>267</v>
      </c>
      <c r="E85" s="98" t="s">
        <v>86</v>
      </c>
      <c r="F85" s="99"/>
      <c r="G85" s="99">
        <v>4.5</v>
      </c>
      <c r="H85" s="100" t="s">
        <v>170</v>
      </c>
      <c r="I85" s="193" t="s">
        <v>76</v>
      </c>
      <c r="J85" s="101"/>
      <c r="K85" s="199">
        <v>1</v>
      </c>
      <c r="L85" s="94">
        <f>SUMIFS(Invulblad!G:G,Invulblad!A:A,H85,Invulblad!B:B,I85)*K85</f>
        <v>0</v>
      </c>
      <c r="M85" s="94">
        <f t="shared" si="3"/>
        <v>0</v>
      </c>
      <c r="N85" s="94">
        <f t="shared" si="4"/>
        <v>0</v>
      </c>
      <c r="O85" s="95">
        <f t="shared" si="5"/>
        <v>0</v>
      </c>
      <c r="P85" s="200"/>
    </row>
    <row r="86" spans="1:16" ht="16.5" hidden="1" customHeight="1">
      <c r="A86" s="91" t="s">
        <v>140</v>
      </c>
      <c r="B86" s="96" t="s">
        <v>268</v>
      </c>
      <c r="C86" s="97" t="s">
        <v>269</v>
      </c>
      <c r="D86" s="98" t="s">
        <v>85</v>
      </c>
      <c r="E86" s="98" t="s">
        <v>80</v>
      </c>
      <c r="F86" s="99">
        <v>139.6</v>
      </c>
      <c r="G86" s="99"/>
      <c r="H86" s="100" t="s">
        <v>87</v>
      </c>
      <c r="I86" s="193">
        <v>200</v>
      </c>
      <c r="J86" s="101"/>
      <c r="K86" s="199">
        <v>1</v>
      </c>
      <c r="L86" s="94">
        <f>SUMIFS(Invulblad!G:G,Invulblad!A:A,H86,Invulblad!B:B,I86)*K86</f>
        <v>0</v>
      </c>
      <c r="M86" s="94">
        <f t="shared" si="3"/>
        <v>0</v>
      </c>
      <c r="N86" s="94">
        <f t="shared" si="4"/>
        <v>0</v>
      </c>
      <c r="O86" s="95">
        <f t="shared" si="5"/>
        <v>0</v>
      </c>
      <c r="P86" s="200"/>
    </row>
    <row r="87" spans="1:16" ht="16.5" hidden="1" customHeight="1">
      <c r="A87" s="91" t="s">
        <v>140</v>
      </c>
      <c r="B87" s="96" t="s">
        <v>268</v>
      </c>
      <c r="C87" s="97" t="s">
        <v>270</v>
      </c>
      <c r="D87" s="98" t="s">
        <v>271</v>
      </c>
      <c r="E87" s="98" t="s">
        <v>80</v>
      </c>
      <c r="F87" s="99">
        <v>29.66</v>
      </c>
      <c r="G87" s="99"/>
      <c r="H87" s="100" t="s">
        <v>102</v>
      </c>
      <c r="I87" s="193">
        <v>80</v>
      </c>
      <c r="J87" s="101"/>
      <c r="K87" s="199">
        <v>1</v>
      </c>
      <c r="L87" s="94">
        <f>SUMIFS(Invulblad!G:G,Invulblad!A:A,H87,Invulblad!B:B,I87)*K87</f>
        <v>0</v>
      </c>
      <c r="M87" s="94">
        <f t="shared" si="3"/>
        <v>0</v>
      </c>
      <c r="N87" s="94">
        <f t="shared" si="4"/>
        <v>0</v>
      </c>
      <c r="O87" s="95">
        <f t="shared" si="5"/>
        <v>0</v>
      </c>
      <c r="P87" s="200"/>
    </row>
    <row r="88" spans="1:16" ht="16.5" hidden="1" customHeight="1">
      <c r="A88" s="91" t="s">
        <v>140</v>
      </c>
      <c r="B88" s="96" t="s">
        <v>268</v>
      </c>
      <c r="C88" s="97" t="s">
        <v>272</v>
      </c>
      <c r="D88" s="98" t="s">
        <v>273</v>
      </c>
      <c r="E88" s="98" t="s">
        <v>80</v>
      </c>
      <c r="F88" s="99">
        <v>89.8</v>
      </c>
      <c r="G88" s="99"/>
      <c r="H88" s="100" t="s">
        <v>118</v>
      </c>
      <c r="I88" s="193">
        <v>80</v>
      </c>
      <c r="J88" s="101"/>
      <c r="K88" s="199">
        <v>1</v>
      </c>
      <c r="L88" s="94">
        <f>SUMIFS(Invulblad!G:G,Invulblad!A:A,H88,Invulblad!B:B,I88)*K88</f>
        <v>0</v>
      </c>
      <c r="M88" s="94">
        <f t="shared" si="3"/>
        <v>0</v>
      </c>
      <c r="N88" s="94">
        <f t="shared" si="4"/>
        <v>0</v>
      </c>
      <c r="O88" s="95">
        <f t="shared" si="5"/>
        <v>0</v>
      </c>
      <c r="P88" s="200"/>
    </row>
    <row r="89" spans="1:16" ht="16.5" hidden="1" customHeight="1">
      <c r="A89" s="91" t="s">
        <v>140</v>
      </c>
      <c r="B89" s="96" t="s">
        <v>268</v>
      </c>
      <c r="C89" s="97" t="s">
        <v>274</v>
      </c>
      <c r="D89" s="98" t="s">
        <v>275</v>
      </c>
      <c r="E89" s="98" t="s">
        <v>80</v>
      </c>
      <c r="F89" s="103">
        <v>31.38</v>
      </c>
      <c r="G89" s="103"/>
      <c r="H89" s="104" t="s">
        <v>102</v>
      </c>
      <c r="I89" s="191">
        <v>80</v>
      </c>
      <c r="J89" s="101"/>
      <c r="K89" s="199">
        <v>1</v>
      </c>
      <c r="L89" s="94">
        <f>SUMIFS(Invulblad!G:G,Invulblad!A:A,H89,Invulblad!B:B,I89)*K89</f>
        <v>0</v>
      </c>
      <c r="M89" s="94">
        <f t="shared" si="3"/>
        <v>0</v>
      </c>
      <c r="N89" s="94">
        <f t="shared" si="4"/>
        <v>0</v>
      </c>
      <c r="O89" s="95">
        <f t="shared" si="5"/>
        <v>0</v>
      </c>
      <c r="P89" s="200"/>
    </row>
    <row r="90" spans="1:16" ht="16.5" hidden="1" customHeight="1">
      <c r="A90" s="91" t="s">
        <v>140</v>
      </c>
      <c r="B90" s="96" t="s">
        <v>268</v>
      </c>
      <c r="C90" s="97" t="s">
        <v>276</v>
      </c>
      <c r="D90" s="98" t="s">
        <v>277</v>
      </c>
      <c r="E90" s="98" t="s">
        <v>80</v>
      </c>
      <c r="F90" s="99">
        <v>6.1</v>
      </c>
      <c r="G90" s="99"/>
      <c r="H90" s="100" t="s">
        <v>87</v>
      </c>
      <c r="I90" s="193">
        <v>200</v>
      </c>
      <c r="J90" s="101"/>
      <c r="K90" s="199">
        <v>1</v>
      </c>
      <c r="L90" s="94">
        <f>SUMIFS(Invulblad!G:G,Invulblad!A:A,H90,Invulblad!B:B,I90)*K90</f>
        <v>0</v>
      </c>
      <c r="M90" s="94">
        <f t="shared" si="3"/>
        <v>0</v>
      </c>
      <c r="N90" s="94">
        <f t="shared" si="4"/>
        <v>0</v>
      </c>
      <c r="O90" s="95">
        <f t="shared" si="5"/>
        <v>0</v>
      </c>
      <c r="P90" s="200"/>
    </row>
    <row r="91" spans="1:16" ht="16.5" hidden="1" customHeight="1">
      <c r="A91" s="91" t="s">
        <v>140</v>
      </c>
      <c r="B91" s="96" t="s">
        <v>268</v>
      </c>
      <c r="C91" s="97" t="s">
        <v>278</v>
      </c>
      <c r="D91" s="98" t="s">
        <v>117</v>
      </c>
      <c r="E91" s="98" t="s">
        <v>80</v>
      </c>
      <c r="F91" s="99">
        <v>16.3</v>
      </c>
      <c r="G91" s="99"/>
      <c r="H91" s="100" t="s">
        <v>118</v>
      </c>
      <c r="I91" s="193">
        <v>80</v>
      </c>
      <c r="J91" s="101"/>
      <c r="K91" s="199">
        <v>1</v>
      </c>
      <c r="L91" s="94">
        <f>SUMIFS(Invulblad!G:G,Invulblad!A:A,H91,Invulblad!B:B,I91)*K91</f>
        <v>0</v>
      </c>
      <c r="M91" s="94">
        <f t="shared" si="3"/>
        <v>0</v>
      </c>
      <c r="N91" s="94">
        <f t="shared" si="4"/>
        <v>0</v>
      </c>
      <c r="O91" s="95">
        <f t="shared" si="5"/>
        <v>0</v>
      </c>
      <c r="P91" s="200"/>
    </row>
    <row r="92" spans="1:16" ht="16.5" hidden="1" customHeight="1">
      <c r="A92" s="96" t="s">
        <v>140</v>
      </c>
      <c r="B92" s="106" t="s">
        <v>268</v>
      </c>
      <c r="C92" s="97" t="s">
        <v>279</v>
      </c>
      <c r="D92" s="98" t="s">
        <v>280</v>
      </c>
      <c r="E92" s="105" t="s">
        <v>83</v>
      </c>
      <c r="F92" s="103">
        <v>4</v>
      </c>
      <c r="G92" s="99"/>
      <c r="H92" s="104" t="s">
        <v>114</v>
      </c>
      <c r="I92" s="191">
        <v>200</v>
      </c>
      <c r="J92" s="101"/>
      <c r="K92" s="199">
        <v>1</v>
      </c>
      <c r="L92" s="94">
        <f>SUMIFS(Invulblad!G:G,Invulblad!A:A,H92,Invulblad!B:B,I92)*K92</f>
        <v>0</v>
      </c>
      <c r="M92" s="94">
        <f t="shared" si="3"/>
        <v>0</v>
      </c>
      <c r="N92" s="94">
        <f t="shared" si="4"/>
        <v>0</v>
      </c>
      <c r="O92" s="95">
        <f t="shared" si="5"/>
        <v>0</v>
      </c>
      <c r="P92" s="200"/>
    </row>
    <row r="93" spans="1:16" ht="16.5" hidden="1" customHeight="1">
      <c r="A93" s="96" t="s">
        <v>140</v>
      </c>
      <c r="B93" s="107" t="s">
        <v>268</v>
      </c>
      <c r="C93" s="108" t="s">
        <v>281</v>
      </c>
      <c r="D93" s="102" t="s">
        <v>282</v>
      </c>
      <c r="E93" s="98" t="s">
        <v>86</v>
      </c>
      <c r="F93" s="109">
        <v>25.05</v>
      </c>
      <c r="G93" s="188"/>
      <c r="H93" s="109" t="s">
        <v>100</v>
      </c>
      <c r="I93" s="192">
        <v>80</v>
      </c>
      <c r="J93" s="101"/>
      <c r="K93" s="199">
        <v>1</v>
      </c>
      <c r="L93" s="94">
        <f>SUMIFS(Invulblad!G:G,Invulblad!A:A,H93,Invulblad!B:B,I93)*K93</f>
        <v>0</v>
      </c>
      <c r="M93" s="94">
        <f t="shared" si="3"/>
        <v>0</v>
      </c>
      <c r="N93" s="94">
        <f t="shared" si="4"/>
        <v>0</v>
      </c>
      <c r="O93" s="95">
        <f t="shared" si="5"/>
        <v>0</v>
      </c>
      <c r="P93" s="200"/>
    </row>
    <row r="94" spans="1:16" ht="16.5" hidden="1" customHeight="1">
      <c r="A94" s="96" t="s">
        <v>140</v>
      </c>
      <c r="B94" s="107" t="s">
        <v>268</v>
      </c>
      <c r="C94" s="108" t="s">
        <v>283</v>
      </c>
      <c r="D94" s="102" t="s">
        <v>284</v>
      </c>
      <c r="E94" s="98" t="s">
        <v>86</v>
      </c>
      <c r="F94" s="108">
        <v>67.67</v>
      </c>
      <c r="G94" s="188"/>
      <c r="H94" s="108" t="s">
        <v>103</v>
      </c>
      <c r="I94" s="192">
        <v>40</v>
      </c>
      <c r="J94" s="101" t="s">
        <v>156</v>
      </c>
      <c r="K94" s="199">
        <v>1</v>
      </c>
      <c r="L94" s="94">
        <f>SUMIFS(Invulblad!G:G,Invulblad!A:A,H94,Invulblad!B:B,I94)*K94</f>
        <v>0</v>
      </c>
      <c r="M94" s="94">
        <f t="shared" si="3"/>
        <v>0</v>
      </c>
      <c r="N94" s="94">
        <f t="shared" si="4"/>
        <v>0</v>
      </c>
      <c r="O94" s="95">
        <f t="shared" si="5"/>
        <v>0</v>
      </c>
      <c r="P94" s="200"/>
    </row>
    <row r="95" spans="1:16" ht="16.5" hidden="1" customHeight="1">
      <c r="A95" s="96" t="s">
        <v>140</v>
      </c>
      <c r="B95" s="107" t="s">
        <v>268</v>
      </c>
      <c r="C95" s="108" t="s">
        <v>285</v>
      </c>
      <c r="D95" s="102" t="s">
        <v>286</v>
      </c>
      <c r="E95" s="98" t="s">
        <v>86</v>
      </c>
      <c r="F95" s="108">
        <v>96.79</v>
      </c>
      <c r="G95" s="188"/>
      <c r="H95" s="108" t="s">
        <v>103</v>
      </c>
      <c r="I95" s="192">
        <v>40</v>
      </c>
      <c r="J95" s="101" t="s">
        <v>156</v>
      </c>
      <c r="K95" s="199">
        <v>1</v>
      </c>
      <c r="L95" s="94">
        <f>SUMIFS(Invulblad!G:G,Invulblad!A:A,H95,Invulblad!B:B,I95)*K95</f>
        <v>0</v>
      </c>
      <c r="M95" s="94">
        <f t="shared" si="3"/>
        <v>0</v>
      </c>
      <c r="N95" s="94">
        <f t="shared" si="4"/>
        <v>0</v>
      </c>
      <c r="O95" s="95">
        <f t="shared" si="5"/>
        <v>0</v>
      </c>
      <c r="P95" s="200"/>
    </row>
    <row r="96" spans="1:16" ht="16.5" hidden="1" customHeight="1">
      <c r="A96" s="96" t="s">
        <v>140</v>
      </c>
      <c r="B96" s="96" t="s">
        <v>268</v>
      </c>
      <c r="C96" s="97" t="s">
        <v>287</v>
      </c>
      <c r="D96" s="98" t="s">
        <v>238</v>
      </c>
      <c r="E96" s="98" t="s">
        <v>83</v>
      </c>
      <c r="F96" s="99"/>
      <c r="G96" s="99">
        <v>8.4</v>
      </c>
      <c r="H96" s="100" t="s">
        <v>114</v>
      </c>
      <c r="I96" s="193" t="s">
        <v>76</v>
      </c>
      <c r="J96" s="101"/>
      <c r="K96" s="199">
        <v>1</v>
      </c>
      <c r="L96" s="94">
        <f>SUMIFS(Invulblad!G:G,Invulblad!A:A,H96,Invulblad!B:B,I96)*K96</f>
        <v>0</v>
      </c>
      <c r="M96" s="94">
        <f t="shared" si="3"/>
        <v>0</v>
      </c>
      <c r="N96" s="94">
        <f t="shared" si="4"/>
        <v>0</v>
      </c>
      <c r="O96" s="95">
        <f t="shared" si="5"/>
        <v>0</v>
      </c>
      <c r="P96" s="200"/>
    </row>
    <row r="97" spans="1:16" ht="16.5" hidden="1" customHeight="1">
      <c r="A97" s="96" t="s">
        <v>140</v>
      </c>
      <c r="B97" s="96" t="s">
        <v>268</v>
      </c>
      <c r="C97" s="97" t="s">
        <v>288</v>
      </c>
      <c r="D97" s="98" t="s">
        <v>104</v>
      </c>
      <c r="E97" s="98" t="s">
        <v>86</v>
      </c>
      <c r="F97" s="99">
        <v>97.34</v>
      </c>
      <c r="G97" s="99"/>
      <c r="H97" s="100" t="s">
        <v>103</v>
      </c>
      <c r="I97" s="193">
        <v>80</v>
      </c>
      <c r="J97" s="101"/>
      <c r="K97" s="199">
        <v>1</v>
      </c>
      <c r="L97" s="94">
        <f>SUMIFS(Invulblad!G:G,Invulblad!A:A,H97,Invulblad!B:B,I97)*K97</f>
        <v>0</v>
      </c>
      <c r="M97" s="94">
        <f t="shared" si="3"/>
        <v>0</v>
      </c>
      <c r="N97" s="94">
        <f t="shared" si="4"/>
        <v>0</v>
      </c>
      <c r="O97" s="95">
        <f t="shared" si="5"/>
        <v>0</v>
      </c>
      <c r="P97" s="200"/>
    </row>
    <row r="98" spans="1:16" ht="16.5" hidden="1" customHeight="1">
      <c r="A98" s="96" t="s">
        <v>140</v>
      </c>
      <c r="B98" s="96" t="s">
        <v>268</v>
      </c>
      <c r="C98" s="97" t="s">
        <v>289</v>
      </c>
      <c r="D98" s="98" t="s">
        <v>104</v>
      </c>
      <c r="E98" s="98" t="s">
        <v>86</v>
      </c>
      <c r="F98" s="99">
        <v>66.28</v>
      </c>
      <c r="G98" s="190"/>
      <c r="H98" s="100" t="s">
        <v>103</v>
      </c>
      <c r="I98" s="193">
        <v>80</v>
      </c>
      <c r="J98" s="101"/>
      <c r="K98" s="199">
        <v>1</v>
      </c>
      <c r="L98" s="94">
        <f>SUMIFS(Invulblad!G:G,Invulblad!A:A,H98,Invulblad!B:B,I98)*K98</f>
        <v>0</v>
      </c>
      <c r="M98" s="94">
        <f t="shared" si="3"/>
        <v>0</v>
      </c>
      <c r="N98" s="94">
        <f t="shared" si="4"/>
        <v>0</v>
      </c>
      <c r="O98" s="95">
        <f t="shared" si="5"/>
        <v>0</v>
      </c>
      <c r="P98" s="200"/>
    </row>
    <row r="99" spans="1:16" ht="16.5" hidden="1" customHeight="1">
      <c r="A99" s="96" t="s">
        <v>140</v>
      </c>
      <c r="B99" s="96" t="s">
        <v>268</v>
      </c>
      <c r="C99" s="97" t="s">
        <v>290</v>
      </c>
      <c r="D99" s="98" t="s">
        <v>104</v>
      </c>
      <c r="E99" s="105" t="s">
        <v>86</v>
      </c>
      <c r="F99" s="103">
        <v>66.28</v>
      </c>
      <c r="G99" s="190"/>
      <c r="H99" s="104" t="s">
        <v>103</v>
      </c>
      <c r="I99" s="191">
        <v>80</v>
      </c>
      <c r="J99" s="101"/>
      <c r="K99" s="199">
        <v>1</v>
      </c>
      <c r="L99" s="94">
        <f>SUMIFS(Invulblad!G:G,Invulblad!A:A,H99,Invulblad!B:B,I99)*K99</f>
        <v>0</v>
      </c>
      <c r="M99" s="94">
        <f t="shared" si="3"/>
        <v>0</v>
      </c>
      <c r="N99" s="94">
        <f t="shared" si="4"/>
        <v>0</v>
      </c>
      <c r="O99" s="95">
        <f t="shared" si="5"/>
        <v>0</v>
      </c>
      <c r="P99" s="200"/>
    </row>
    <row r="100" spans="1:16" ht="16.5" hidden="1" customHeight="1">
      <c r="A100" s="96" t="s">
        <v>140</v>
      </c>
      <c r="B100" s="96" t="s">
        <v>268</v>
      </c>
      <c r="C100" s="97" t="s">
        <v>291</v>
      </c>
      <c r="D100" s="98" t="s">
        <v>104</v>
      </c>
      <c r="E100" s="98" t="s">
        <v>86</v>
      </c>
      <c r="F100" s="99">
        <v>64.989999999999995</v>
      </c>
      <c r="G100" s="190"/>
      <c r="H100" s="100" t="s">
        <v>103</v>
      </c>
      <c r="I100" s="193">
        <v>80</v>
      </c>
      <c r="J100" s="101"/>
      <c r="K100" s="199">
        <v>1</v>
      </c>
      <c r="L100" s="94">
        <f>SUMIFS(Invulblad!G:G,Invulblad!A:A,H100,Invulblad!B:B,I100)*K100</f>
        <v>0</v>
      </c>
      <c r="M100" s="94">
        <f t="shared" si="3"/>
        <v>0</v>
      </c>
      <c r="N100" s="94">
        <f t="shared" si="4"/>
        <v>0</v>
      </c>
      <c r="O100" s="95">
        <f t="shared" si="5"/>
        <v>0</v>
      </c>
      <c r="P100" s="200"/>
    </row>
    <row r="101" spans="1:16" ht="16.5" hidden="1" customHeight="1">
      <c r="A101" s="96" t="s">
        <v>140</v>
      </c>
      <c r="B101" s="96" t="s">
        <v>268</v>
      </c>
      <c r="C101" s="97" t="s">
        <v>292</v>
      </c>
      <c r="D101" s="98" t="s">
        <v>252</v>
      </c>
      <c r="E101" s="98" t="s">
        <v>83</v>
      </c>
      <c r="F101" s="99">
        <v>6.1</v>
      </c>
      <c r="G101" s="99"/>
      <c r="H101" s="100" t="s">
        <v>114</v>
      </c>
      <c r="I101" s="193">
        <v>200</v>
      </c>
      <c r="J101" s="101"/>
      <c r="K101" s="199">
        <v>1</v>
      </c>
      <c r="L101" s="94">
        <f>SUMIFS(Invulblad!G:G,Invulblad!A:A,H101,Invulblad!B:B,I101)*K101</f>
        <v>0</v>
      </c>
      <c r="M101" s="94">
        <f t="shared" si="3"/>
        <v>0</v>
      </c>
      <c r="N101" s="94">
        <f t="shared" si="4"/>
        <v>0</v>
      </c>
      <c r="O101" s="95">
        <f t="shared" si="5"/>
        <v>0</v>
      </c>
      <c r="P101" s="200"/>
    </row>
    <row r="102" spans="1:16" ht="16.5" hidden="1" customHeight="1">
      <c r="A102" s="96" t="s">
        <v>140</v>
      </c>
      <c r="B102" s="96" t="s">
        <v>268</v>
      </c>
      <c r="C102" s="97" t="s">
        <v>293</v>
      </c>
      <c r="D102" s="98" t="s">
        <v>92</v>
      </c>
      <c r="E102" s="98" t="s">
        <v>80</v>
      </c>
      <c r="F102" s="99">
        <v>5.0999999999999996</v>
      </c>
      <c r="G102" s="99"/>
      <c r="H102" s="100" t="s">
        <v>91</v>
      </c>
      <c r="I102" s="193">
        <v>200</v>
      </c>
      <c r="J102" s="101"/>
      <c r="K102" s="199">
        <v>1</v>
      </c>
      <c r="L102" s="94">
        <f>SUMIFS(Invulblad!G:G,Invulblad!A:A,H102,Invulblad!B:B,I102)*K102</f>
        <v>0</v>
      </c>
      <c r="M102" s="94">
        <f t="shared" si="3"/>
        <v>0</v>
      </c>
      <c r="N102" s="94">
        <f t="shared" si="4"/>
        <v>0</v>
      </c>
      <c r="O102" s="95">
        <f t="shared" si="5"/>
        <v>0</v>
      </c>
      <c r="P102" s="200"/>
    </row>
    <row r="103" spans="1:16" ht="16.5" hidden="1" customHeight="1">
      <c r="A103" s="96" t="s">
        <v>140</v>
      </c>
      <c r="B103" s="96" t="s">
        <v>294</v>
      </c>
      <c r="C103" s="97" t="s">
        <v>295</v>
      </c>
      <c r="D103" s="98" t="s">
        <v>296</v>
      </c>
      <c r="E103" s="98" t="s">
        <v>83</v>
      </c>
      <c r="F103" s="99">
        <v>213.9</v>
      </c>
      <c r="G103" s="99"/>
      <c r="H103" s="100" t="s">
        <v>88</v>
      </c>
      <c r="I103" s="193">
        <v>200</v>
      </c>
      <c r="J103" s="101"/>
      <c r="K103" s="199">
        <v>1</v>
      </c>
      <c r="L103" s="94">
        <f>SUMIFS(Invulblad!G:G,Invulblad!A:A,H103,Invulblad!B:B,I103)*K103</f>
        <v>0</v>
      </c>
      <c r="M103" s="94">
        <f t="shared" si="3"/>
        <v>0</v>
      </c>
      <c r="N103" s="94">
        <f t="shared" si="4"/>
        <v>0</v>
      </c>
      <c r="O103" s="95">
        <f t="shared" si="5"/>
        <v>0</v>
      </c>
      <c r="P103" s="200"/>
    </row>
    <row r="104" spans="1:16" ht="16.5" hidden="1" customHeight="1">
      <c r="A104" s="96" t="s">
        <v>140</v>
      </c>
      <c r="B104" s="96" t="s">
        <v>294</v>
      </c>
      <c r="C104" s="97" t="s">
        <v>297</v>
      </c>
      <c r="D104" s="98" t="s">
        <v>298</v>
      </c>
      <c r="E104" s="98" t="s">
        <v>243</v>
      </c>
      <c r="F104" s="99" t="s">
        <v>76</v>
      </c>
      <c r="G104" s="210" t="s">
        <v>244</v>
      </c>
      <c r="H104" s="100" t="s">
        <v>192</v>
      </c>
      <c r="I104" s="193" t="s">
        <v>76</v>
      </c>
      <c r="J104" s="101"/>
      <c r="K104" s="199">
        <v>1</v>
      </c>
      <c r="L104" s="94">
        <f>SUMIFS(Invulblad!G:G,Invulblad!A:A,H104,Invulblad!B:B,I104)*K104</f>
        <v>0</v>
      </c>
      <c r="M104" s="94"/>
      <c r="N104" s="94">
        <f t="shared" si="4"/>
        <v>0</v>
      </c>
      <c r="O104" s="95">
        <f t="shared" si="5"/>
        <v>0</v>
      </c>
      <c r="P104" s="200"/>
    </row>
    <row r="105" spans="1:16" ht="16.5" hidden="1" customHeight="1">
      <c r="A105" s="96" t="s">
        <v>140</v>
      </c>
      <c r="B105" s="96" t="s">
        <v>294</v>
      </c>
      <c r="C105" s="97" t="s">
        <v>297</v>
      </c>
      <c r="D105" s="98" t="s">
        <v>298</v>
      </c>
      <c r="E105" s="98" t="s">
        <v>243</v>
      </c>
      <c r="F105" s="99" t="s">
        <v>76</v>
      </c>
      <c r="G105" s="99" t="s">
        <v>244</v>
      </c>
      <c r="H105" s="100" t="s">
        <v>192</v>
      </c>
      <c r="I105" s="193" t="s">
        <v>76</v>
      </c>
      <c r="J105" s="101"/>
      <c r="K105" s="199">
        <v>1</v>
      </c>
      <c r="L105" s="94">
        <f>SUMIFS(Invulblad!G:G,Invulblad!A:A,H105,Invulblad!B:B,I105)*K105</f>
        <v>0</v>
      </c>
      <c r="M105" s="94"/>
      <c r="N105" s="94">
        <f t="shared" si="4"/>
        <v>0</v>
      </c>
      <c r="O105" s="95">
        <f t="shared" si="5"/>
        <v>0</v>
      </c>
      <c r="P105" s="200"/>
    </row>
    <row r="106" spans="1:16" ht="16.5" hidden="1" customHeight="1">
      <c r="A106" s="96" t="s">
        <v>140</v>
      </c>
      <c r="B106" s="96" t="s">
        <v>294</v>
      </c>
      <c r="C106" s="97" t="s">
        <v>299</v>
      </c>
      <c r="D106" s="98" t="s">
        <v>107</v>
      </c>
      <c r="E106" s="98" t="s">
        <v>80</v>
      </c>
      <c r="F106" s="99">
        <v>145.4</v>
      </c>
      <c r="G106" s="99"/>
      <c r="H106" s="100" t="s">
        <v>106</v>
      </c>
      <c r="I106" s="193">
        <v>80</v>
      </c>
      <c r="J106" s="101"/>
      <c r="K106" s="199">
        <v>1</v>
      </c>
      <c r="L106" s="94">
        <f>SUMIFS(Invulblad!G:G,Invulblad!A:A,H106,Invulblad!B:B,I106)*K106</f>
        <v>0</v>
      </c>
      <c r="M106" s="94">
        <f t="shared" si="3"/>
        <v>0</v>
      </c>
      <c r="N106" s="94">
        <f t="shared" si="4"/>
        <v>0</v>
      </c>
      <c r="O106" s="95">
        <f t="shared" si="5"/>
        <v>0</v>
      </c>
      <c r="P106" s="200"/>
    </row>
    <row r="107" spans="1:16" ht="16.5" hidden="1" customHeight="1">
      <c r="A107" s="96" t="s">
        <v>140</v>
      </c>
      <c r="B107" s="96" t="s">
        <v>294</v>
      </c>
      <c r="C107" s="97" t="s">
        <v>300</v>
      </c>
      <c r="D107" s="98" t="s">
        <v>107</v>
      </c>
      <c r="E107" s="98" t="s">
        <v>80</v>
      </c>
      <c r="F107" s="99">
        <v>145.4</v>
      </c>
      <c r="G107" s="99"/>
      <c r="H107" s="100" t="s">
        <v>106</v>
      </c>
      <c r="I107" s="193">
        <v>80</v>
      </c>
      <c r="J107" s="101"/>
      <c r="K107" s="199">
        <v>1</v>
      </c>
      <c r="L107" s="94">
        <f>SUMIFS(Invulblad!G:G,Invulblad!A:A,H107,Invulblad!B:B,I107)*K107</f>
        <v>0</v>
      </c>
      <c r="M107" s="94">
        <f t="shared" si="3"/>
        <v>0</v>
      </c>
      <c r="N107" s="94">
        <f t="shared" si="4"/>
        <v>0</v>
      </c>
      <c r="O107" s="95">
        <f t="shared" si="5"/>
        <v>0</v>
      </c>
      <c r="P107" s="200"/>
    </row>
    <row r="108" spans="1:16" ht="16.5" hidden="1" customHeight="1">
      <c r="A108" s="96" t="s">
        <v>140</v>
      </c>
      <c r="B108" s="96" t="s">
        <v>294</v>
      </c>
      <c r="C108" s="97" t="s">
        <v>301</v>
      </c>
      <c r="D108" s="98" t="s">
        <v>107</v>
      </c>
      <c r="E108" s="98" t="s">
        <v>80</v>
      </c>
      <c r="F108" s="99">
        <v>145.4</v>
      </c>
      <c r="G108" s="99"/>
      <c r="H108" s="100" t="s">
        <v>106</v>
      </c>
      <c r="I108" s="193">
        <v>80</v>
      </c>
      <c r="J108" s="101"/>
      <c r="K108" s="199">
        <v>1</v>
      </c>
      <c r="L108" s="94">
        <f>SUMIFS(Invulblad!G:G,Invulblad!A:A,H108,Invulblad!B:B,I108)*K108</f>
        <v>0</v>
      </c>
      <c r="M108" s="94">
        <f t="shared" si="3"/>
        <v>0</v>
      </c>
      <c r="N108" s="94">
        <f t="shared" si="4"/>
        <v>0</v>
      </c>
      <c r="O108" s="95">
        <f t="shared" si="5"/>
        <v>0</v>
      </c>
      <c r="P108" s="200"/>
    </row>
    <row r="109" spans="1:16" ht="16.5" hidden="1" customHeight="1">
      <c r="A109" s="96" t="s">
        <v>140</v>
      </c>
      <c r="B109" s="96" t="s">
        <v>294</v>
      </c>
      <c r="C109" s="97" t="s">
        <v>302</v>
      </c>
      <c r="D109" s="98" t="s">
        <v>104</v>
      </c>
      <c r="E109" s="98" t="s">
        <v>80</v>
      </c>
      <c r="F109" s="99">
        <v>71.099999999999994</v>
      </c>
      <c r="G109" s="99"/>
      <c r="H109" s="100" t="s">
        <v>106</v>
      </c>
      <c r="I109" s="193">
        <v>80</v>
      </c>
      <c r="J109" s="101"/>
      <c r="K109" s="199">
        <v>1</v>
      </c>
      <c r="L109" s="94">
        <f>SUMIFS(Invulblad!G:G,Invulblad!A:A,H109,Invulblad!B:B,I109)*K109</f>
        <v>0</v>
      </c>
      <c r="M109" s="94">
        <f t="shared" si="3"/>
        <v>0</v>
      </c>
      <c r="N109" s="94">
        <f t="shared" si="4"/>
        <v>0</v>
      </c>
      <c r="O109" s="95">
        <f t="shared" si="5"/>
        <v>0</v>
      </c>
      <c r="P109" s="200"/>
    </row>
    <row r="110" spans="1:16" ht="16.5" hidden="1" customHeight="1">
      <c r="A110" s="96" t="s">
        <v>140</v>
      </c>
      <c r="B110" s="96" t="s">
        <v>294</v>
      </c>
      <c r="C110" s="97" t="s">
        <v>303</v>
      </c>
      <c r="D110" s="98" t="s">
        <v>104</v>
      </c>
      <c r="E110" s="98" t="s">
        <v>80</v>
      </c>
      <c r="F110" s="99">
        <v>71.099999999999994</v>
      </c>
      <c r="G110" s="99"/>
      <c r="H110" s="100" t="s">
        <v>106</v>
      </c>
      <c r="I110" s="193">
        <v>80</v>
      </c>
      <c r="J110" s="101"/>
      <c r="K110" s="199">
        <v>1</v>
      </c>
      <c r="L110" s="94">
        <f>SUMIFS(Invulblad!G:G,Invulblad!A:A,H110,Invulblad!B:B,I110)*K110</f>
        <v>0</v>
      </c>
      <c r="M110" s="94">
        <f t="shared" si="3"/>
        <v>0</v>
      </c>
      <c r="N110" s="94">
        <f t="shared" si="4"/>
        <v>0</v>
      </c>
      <c r="O110" s="95">
        <f t="shared" si="5"/>
        <v>0</v>
      </c>
      <c r="P110" s="200"/>
    </row>
    <row r="111" spans="1:16" ht="16.5" hidden="1" customHeight="1">
      <c r="A111" s="96" t="s">
        <v>140</v>
      </c>
      <c r="B111" s="96" t="s">
        <v>294</v>
      </c>
      <c r="C111" s="97" t="s">
        <v>304</v>
      </c>
      <c r="D111" s="98" t="s">
        <v>104</v>
      </c>
      <c r="E111" s="98" t="s">
        <v>80</v>
      </c>
      <c r="F111" s="99">
        <v>71.099999999999994</v>
      </c>
      <c r="G111" s="99"/>
      <c r="H111" s="100" t="s">
        <v>106</v>
      </c>
      <c r="I111" s="193">
        <v>80</v>
      </c>
      <c r="J111" s="101"/>
      <c r="K111" s="199">
        <v>1</v>
      </c>
      <c r="L111" s="94">
        <f>SUMIFS(Invulblad!G:G,Invulblad!A:A,H111,Invulblad!B:B,I111)*K111</f>
        <v>0</v>
      </c>
      <c r="M111" s="94">
        <f t="shared" si="3"/>
        <v>0</v>
      </c>
      <c r="N111" s="94">
        <f t="shared" si="4"/>
        <v>0</v>
      </c>
      <c r="O111" s="95">
        <f t="shared" si="5"/>
        <v>0</v>
      </c>
      <c r="P111" s="200"/>
    </row>
    <row r="112" spans="1:16" ht="16.5" hidden="1" customHeight="1">
      <c r="A112" s="96" t="s">
        <v>140</v>
      </c>
      <c r="B112" s="96" t="s">
        <v>294</v>
      </c>
      <c r="C112" s="97" t="s">
        <v>305</v>
      </c>
      <c r="D112" s="98" t="s">
        <v>104</v>
      </c>
      <c r="E112" s="98" t="s">
        <v>80</v>
      </c>
      <c r="F112" s="99">
        <v>71.099999999999994</v>
      </c>
      <c r="G112" s="99"/>
      <c r="H112" s="100" t="s">
        <v>106</v>
      </c>
      <c r="I112" s="193">
        <v>80</v>
      </c>
      <c r="J112" s="101"/>
      <c r="K112" s="199">
        <v>1</v>
      </c>
      <c r="L112" s="94">
        <f>SUMIFS(Invulblad!G:G,Invulblad!A:A,H112,Invulblad!B:B,I112)*K112</f>
        <v>0</v>
      </c>
      <c r="M112" s="94">
        <f t="shared" si="3"/>
        <v>0</v>
      </c>
      <c r="N112" s="94">
        <f t="shared" si="4"/>
        <v>0</v>
      </c>
      <c r="O112" s="95">
        <f t="shared" si="5"/>
        <v>0</v>
      </c>
      <c r="P112" s="200"/>
    </row>
    <row r="113" spans="1:16" ht="16.5" hidden="1" customHeight="1">
      <c r="A113" s="96" t="s">
        <v>140</v>
      </c>
      <c r="B113" s="96" t="s">
        <v>294</v>
      </c>
      <c r="C113" s="97" t="s">
        <v>306</v>
      </c>
      <c r="D113" s="98" t="s">
        <v>104</v>
      </c>
      <c r="E113" s="98" t="s">
        <v>80</v>
      </c>
      <c r="F113" s="99">
        <v>71.099999999999994</v>
      </c>
      <c r="G113" s="99"/>
      <c r="H113" s="100" t="s">
        <v>106</v>
      </c>
      <c r="I113" s="193">
        <v>80</v>
      </c>
      <c r="J113" s="101"/>
      <c r="K113" s="199">
        <v>1</v>
      </c>
      <c r="L113" s="94">
        <f>SUMIFS(Invulblad!G:G,Invulblad!A:A,H113,Invulblad!B:B,I113)*K113</f>
        <v>0</v>
      </c>
      <c r="M113" s="94">
        <f t="shared" si="3"/>
        <v>0</v>
      </c>
      <c r="N113" s="94">
        <f t="shared" si="4"/>
        <v>0</v>
      </c>
      <c r="O113" s="95">
        <f t="shared" si="5"/>
        <v>0</v>
      </c>
      <c r="P113" s="200"/>
    </row>
    <row r="114" spans="1:16" ht="16.5" hidden="1" customHeight="1">
      <c r="A114" s="96" t="s">
        <v>140</v>
      </c>
      <c r="B114" s="96" t="s">
        <v>294</v>
      </c>
      <c r="C114" s="97" t="s">
        <v>307</v>
      </c>
      <c r="D114" s="98" t="s">
        <v>104</v>
      </c>
      <c r="E114" s="98" t="s">
        <v>80</v>
      </c>
      <c r="F114" s="99">
        <v>71.099999999999994</v>
      </c>
      <c r="G114" s="99"/>
      <c r="H114" s="100" t="s">
        <v>106</v>
      </c>
      <c r="I114" s="193">
        <v>80</v>
      </c>
      <c r="J114" s="101"/>
      <c r="K114" s="199">
        <v>1</v>
      </c>
      <c r="L114" s="94">
        <f>SUMIFS(Invulblad!G:G,Invulblad!A:A,H114,Invulblad!B:B,I114)*K114</f>
        <v>0</v>
      </c>
      <c r="M114" s="94">
        <f t="shared" si="3"/>
        <v>0</v>
      </c>
      <c r="N114" s="94">
        <f t="shared" si="4"/>
        <v>0</v>
      </c>
      <c r="O114" s="95">
        <f t="shared" si="5"/>
        <v>0</v>
      </c>
      <c r="P114" s="200"/>
    </row>
    <row r="115" spans="1:16" ht="16.5" hidden="1" customHeight="1">
      <c r="A115" s="96" t="s">
        <v>140</v>
      </c>
      <c r="B115" s="96" t="s">
        <v>294</v>
      </c>
      <c r="C115" s="97" t="s">
        <v>308</v>
      </c>
      <c r="D115" s="98" t="s">
        <v>104</v>
      </c>
      <c r="E115" s="98" t="s">
        <v>80</v>
      </c>
      <c r="F115" s="99">
        <v>71.099999999999994</v>
      </c>
      <c r="G115" s="99"/>
      <c r="H115" s="100" t="s">
        <v>106</v>
      </c>
      <c r="I115" s="193">
        <v>80</v>
      </c>
      <c r="J115" s="101"/>
      <c r="K115" s="199">
        <v>1</v>
      </c>
      <c r="L115" s="94">
        <f>SUMIFS(Invulblad!G:G,Invulblad!A:A,H115,Invulblad!B:B,I115)*K115</f>
        <v>0</v>
      </c>
      <c r="M115" s="94">
        <f t="shared" si="3"/>
        <v>0</v>
      </c>
      <c r="N115" s="94">
        <f t="shared" si="4"/>
        <v>0</v>
      </c>
      <c r="O115" s="95">
        <f t="shared" si="5"/>
        <v>0</v>
      </c>
      <c r="P115" s="200"/>
    </row>
    <row r="116" spans="1:16" ht="16.5" hidden="1" customHeight="1">
      <c r="A116" s="96" t="s">
        <v>140</v>
      </c>
      <c r="B116" s="96" t="s">
        <v>294</v>
      </c>
      <c r="C116" s="97" t="s">
        <v>309</v>
      </c>
      <c r="D116" s="98" t="s">
        <v>310</v>
      </c>
      <c r="E116" s="98" t="s">
        <v>80</v>
      </c>
      <c r="F116" s="99"/>
      <c r="G116" s="99">
        <v>6.25</v>
      </c>
      <c r="H116" s="100" t="s">
        <v>311</v>
      </c>
      <c r="I116" s="193" t="s">
        <v>76</v>
      </c>
      <c r="J116" s="101"/>
      <c r="K116" s="199">
        <v>1</v>
      </c>
      <c r="L116" s="94">
        <f>SUMIFS(Invulblad!G:G,Invulblad!A:A,H116,Invulblad!B:B,I116)*K116</f>
        <v>0</v>
      </c>
      <c r="M116" s="94">
        <f t="shared" si="3"/>
        <v>0</v>
      </c>
      <c r="N116" s="94">
        <f t="shared" si="4"/>
        <v>0</v>
      </c>
      <c r="O116" s="95">
        <f t="shared" si="5"/>
        <v>0</v>
      </c>
      <c r="P116" s="200"/>
    </row>
    <row r="117" spans="1:16" ht="16.5" hidden="1" customHeight="1">
      <c r="A117" s="96" t="s">
        <v>140</v>
      </c>
      <c r="B117" s="96" t="s">
        <v>294</v>
      </c>
      <c r="C117" s="97" t="s">
        <v>312</v>
      </c>
      <c r="D117" s="98" t="s">
        <v>310</v>
      </c>
      <c r="E117" s="98" t="s">
        <v>80</v>
      </c>
      <c r="F117" s="99"/>
      <c r="G117" s="99">
        <v>12</v>
      </c>
      <c r="H117" s="100" t="s">
        <v>311</v>
      </c>
      <c r="I117" s="193" t="s">
        <v>76</v>
      </c>
      <c r="J117" s="101"/>
      <c r="K117" s="199">
        <v>1</v>
      </c>
      <c r="L117" s="94">
        <f>SUMIFS(Invulblad!G:G,Invulblad!A:A,H117,Invulblad!B:B,I117)*K117</f>
        <v>0</v>
      </c>
      <c r="M117" s="94">
        <f t="shared" si="3"/>
        <v>0</v>
      </c>
      <c r="N117" s="94">
        <f t="shared" si="4"/>
        <v>0</v>
      </c>
      <c r="O117" s="95">
        <f t="shared" si="5"/>
        <v>0</v>
      </c>
      <c r="P117" s="200"/>
    </row>
    <row r="118" spans="1:16" ht="16.5" hidden="1" customHeight="1">
      <c r="A118" s="96" t="s">
        <v>140</v>
      </c>
      <c r="B118" s="96" t="s">
        <v>294</v>
      </c>
      <c r="C118" s="97" t="s">
        <v>313</v>
      </c>
      <c r="D118" s="98" t="s">
        <v>199</v>
      </c>
      <c r="E118" s="98" t="s">
        <v>80</v>
      </c>
      <c r="F118" s="99"/>
      <c r="G118" s="99">
        <v>6</v>
      </c>
      <c r="H118" s="100" t="s">
        <v>311</v>
      </c>
      <c r="I118" s="193" t="s">
        <v>76</v>
      </c>
      <c r="J118" s="101"/>
      <c r="K118" s="199">
        <v>1</v>
      </c>
      <c r="L118" s="94">
        <f>SUMIFS(Invulblad!G:G,Invulblad!A:A,H118,Invulblad!B:B,I118)*K118</f>
        <v>0</v>
      </c>
      <c r="M118" s="94">
        <f t="shared" si="3"/>
        <v>0</v>
      </c>
      <c r="N118" s="94">
        <f t="shared" si="4"/>
        <v>0</v>
      </c>
      <c r="O118" s="95">
        <f t="shared" si="5"/>
        <v>0</v>
      </c>
      <c r="P118" s="200"/>
    </row>
    <row r="119" spans="1:16" ht="16.5" hidden="1" customHeight="1">
      <c r="A119" s="91" t="s">
        <v>140</v>
      </c>
      <c r="B119" s="91" t="s">
        <v>294</v>
      </c>
      <c r="C119" s="92" t="s">
        <v>314</v>
      </c>
      <c r="D119" s="91" t="s">
        <v>252</v>
      </c>
      <c r="E119" s="91" t="s">
        <v>83</v>
      </c>
      <c r="F119" s="92">
        <v>17.64</v>
      </c>
      <c r="G119" s="92"/>
      <c r="H119" s="92" t="s">
        <v>114</v>
      </c>
      <c r="I119" s="194">
        <v>200</v>
      </c>
      <c r="J119" s="93"/>
      <c r="K119" s="199">
        <v>1</v>
      </c>
      <c r="L119" s="94">
        <f>SUMIFS(Invulblad!G:G,Invulblad!A:A,H119,Invulblad!B:B,I119)*K119</f>
        <v>0</v>
      </c>
      <c r="M119" s="94">
        <f t="shared" si="3"/>
        <v>0</v>
      </c>
      <c r="N119" s="94">
        <f t="shared" si="4"/>
        <v>0</v>
      </c>
      <c r="O119" s="95">
        <f t="shared" si="5"/>
        <v>0</v>
      </c>
      <c r="P119" s="200"/>
    </row>
    <row r="120" spans="1:16" ht="16.5" hidden="1" customHeight="1">
      <c r="A120" s="91" t="s">
        <v>140</v>
      </c>
      <c r="B120" s="96" t="s">
        <v>294</v>
      </c>
      <c r="C120" s="97" t="s">
        <v>315</v>
      </c>
      <c r="D120" s="98" t="s">
        <v>252</v>
      </c>
      <c r="E120" s="98" t="s">
        <v>83</v>
      </c>
      <c r="F120" s="99">
        <v>17.64</v>
      </c>
      <c r="G120" s="99"/>
      <c r="H120" s="100" t="s">
        <v>114</v>
      </c>
      <c r="I120" s="193">
        <v>200</v>
      </c>
      <c r="J120" s="101"/>
      <c r="K120" s="199">
        <v>1</v>
      </c>
      <c r="L120" s="94">
        <f>SUMIFS(Invulblad!G:G,Invulblad!A:A,H120,Invulblad!B:B,I120)*K120</f>
        <v>0</v>
      </c>
      <c r="M120" s="94">
        <f t="shared" si="3"/>
        <v>0</v>
      </c>
      <c r="N120" s="94">
        <f t="shared" si="4"/>
        <v>0</v>
      </c>
      <c r="O120" s="95">
        <f t="shared" si="5"/>
        <v>0</v>
      </c>
      <c r="P120" s="200"/>
    </row>
    <row r="121" spans="1:16" ht="16.5" hidden="1" customHeight="1">
      <c r="A121" s="91" t="s">
        <v>140</v>
      </c>
      <c r="B121" s="96" t="s">
        <v>294</v>
      </c>
      <c r="C121" s="97" t="s">
        <v>316</v>
      </c>
      <c r="D121" s="98" t="s">
        <v>317</v>
      </c>
      <c r="E121" s="98" t="s">
        <v>80</v>
      </c>
      <c r="F121" s="99">
        <v>13.3</v>
      </c>
      <c r="G121" s="99"/>
      <c r="H121" s="100" t="s">
        <v>102</v>
      </c>
      <c r="I121" s="193">
        <v>80</v>
      </c>
      <c r="J121" s="101"/>
      <c r="K121" s="199">
        <v>1</v>
      </c>
      <c r="L121" s="94">
        <f>SUMIFS(Invulblad!G:G,Invulblad!A:A,H121,Invulblad!B:B,I121)*K121</f>
        <v>0</v>
      </c>
      <c r="M121" s="94">
        <f t="shared" si="3"/>
        <v>0</v>
      </c>
      <c r="N121" s="94">
        <f t="shared" si="4"/>
        <v>0</v>
      </c>
      <c r="O121" s="95">
        <f t="shared" si="5"/>
        <v>0</v>
      </c>
      <c r="P121" s="200"/>
    </row>
    <row r="122" spans="1:16" ht="16.5" hidden="1" customHeight="1">
      <c r="A122" s="91" t="s">
        <v>140</v>
      </c>
      <c r="B122" s="96" t="s">
        <v>294</v>
      </c>
      <c r="C122" s="97" t="s">
        <v>318</v>
      </c>
      <c r="D122" s="98" t="s">
        <v>319</v>
      </c>
      <c r="E122" s="98" t="s">
        <v>80</v>
      </c>
      <c r="F122" s="99">
        <v>18.5</v>
      </c>
      <c r="G122" s="99"/>
      <c r="H122" s="100" t="s">
        <v>102</v>
      </c>
      <c r="I122" s="193">
        <v>80</v>
      </c>
      <c r="J122" s="101"/>
      <c r="K122" s="199">
        <v>1</v>
      </c>
      <c r="L122" s="94">
        <f>SUMIFS(Invulblad!G:G,Invulblad!A:A,H122,Invulblad!B:B,I122)*K122</f>
        <v>0</v>
      </c>
      <c r="M122" s="94">
        <f t="shared" si="3"/>
        <v>0</v>
      </c>
      <c r="N122" s="94">
        <f t="shared" si="4"/>
        <v>0</v>
      </c>
      <c r="O122" s="95">
        <f t="shared" si="5"/>
        <v>0</v>
      </c>
      <c r="P122" s="200"/>
    </row>
    <row r="123" spans="1:16" ht="16.5" hidden="1" customHeight="1">
      <c r="A123" s="91" t="s">
        <v>140</v>
      </c>
      <c r="B123" s="96" t="s">
        <v>294</v>
      </c>
      <c r="C123" s="97" t="s">
        <v>320</v>
      </c>
      <c r="D123" s="98" t="s">
        <v>321</v>
      </c>
      <c r="E123" s="98" t="s">
        <v>80</v>
      </c>
      <c r="F123" s="99">
        <v>13.68</v>
      </c>
      <c r="G123" s="99"/>
      <c r="H123" s="100" t="s">
        <v>102</v>
      </c>
      <c r="I123" s="193">
        <v>80</v>
      </c>
      <c r="J123" s="101"/>
      <c r="K123" s="199">
        <v>1</v>
      </c>
      <c r="L123" s="94">
        <f>SUMIFS(Invulblad!G:G,Invulblad!A:A,H123,Invulblad!B:B,I123)*K123</f>
        <v>0</v>
      </c>
      <c r="M123" s="94">
        <f t="shared" si="3"/>
        <v>0</v>
      </c>
      <c r="N123" s="94">
        <f t="shared" si="4"/>
        <v>0</v>
      </c>
      <c r="O123" s="95">
        <f t="shared" si="5"/>
        <v>0</v>
      </c>
      <c r="P123" s="200"/>
    </row>
    <row r="124" spans="1:16" ht="16.5" hidden="1" customHeight="1">
      <c r="A124" s="91" t="s">
        <v>140</v>
      </c>
      <c r="B124" s="96" t="s">
        <v>294</v>
      </c>
      <c r="C124" s="97" t="s">
        <v>322</v>
      </c>
      <c r="D124" s="98" t="s">
        <v>323</v>
      </c>
      <c r="E124" s="98" t="s">
        <v>80</v>
      </c>
      <c r="F124" s="99">
        <v>13.7</v>
      </c>
      <c r="G124" s="99"/>
      <c r="H124" s="100" t="s">
        <v>102</v>
      </c>
      <c r="I124" s="193">
        <v>80</v>
      </c>
      <c r="J124" s="101"/>
      <c r="K124" s="199">
        <v>1</v>
      </c>
      <c r="L124" s="94">
        <f>SUMIFS(Invulblad!G:G,Invulblad!A:A,H124,Invulblad!B:B,I124)*K124</f>
        <v>0</v>
      </c>
      <c r="M124" s="94">
        <f t="shared" si="3"/>
        <v>0</v>
      </c>
      <c r="N124" s="94">
        <f t="shared" si="4"/>
        <v>0</v>
      </c>
      <c r="O124" s="95">
        <f t="shared" si="5"/>
        <v>0</v>
      </c>
      <c r="P124" s="200"/>
    </row>
    <row r="125" spans="1:16" ht="16.5" hidden="1" customHeight="1">
      <c r="A125" s="91" t="s">
        <v>140</v>
      </c>
      <c r="B125" s="96" t="s">
        <v>294</v>
      </c>
      <c r="C125" s="97" t="s">
        <v>324</v>
      </c>
      <c r="D125" s="98" t="s">
        <v>117</v>
      </c>
      <c r="E125" s="98" t="s">
        <v>80</v>
      </c>
      <c r="F125" s="99">
        <v>19</v>
      </c>
      <c r="G125" s="99"/>
      <c r="H125" s="100" t="s">
        <v>118</v>
      </c>
      <c r="I125" s="193">
        <v>80</v>
      </c>
      <c r="J125" s="101"/>
      <c r="K125" s="199">
        <v>1</v>
      </c>
      <c r="L125" s="94">
        <f>SUMIFS(Invulblad!G:G,Invulblad!A:A,H125,Invulblad!B:B,I125)*K125</f>
        <v>0</v>
      </c>
      <c r="M125" s="94">
        <f t="shared" si="3"/>
        <v>0</v>
      </c>
      <c r="N125" s="94">
        <f t="shared" si="4"/>
        <v>0</v>
      </c>
      <c r="O125" s="95">
        <f t="shared" si="5"/>
        <v>0</v>
      </c>
      <c r="P125" s="200"/>
    </row>
    <row r="126" spans="1:16" ht="16.5" hidden="1" customHeight="1">
      <c r="A126" s="91" t="s">
        <v>140</v>
      </c>
      <c r="B126" s="96" t="s">
        <v>294</v>
      </c>
      <c r="C126" s="97" t="s">
        <v>325</v>
      </c>
      <c r="D126" s="98" t="s">
        <v>317</v>
      </c>
      <c r="E126" s="98" t="s">
        <v>80</v>
      </c>
      <c r="F126" s="99">
        <v>11.56</v>
      </c>
      <c r="G126" s="99"/>
      <c r="H126" s="100" t="s">
        <v>102</v>
      </c>
      <c r="I126" s="193">
        <v>80</v>
      </c>
      <c r="J126" s="101"/>
      <c r="K126" s="199">
        <v>1</v>
      </c>
      <c r="L126" s="94">
        <f>SUMIFS(Invulblad!G:G,Invulblad!A:A,H126,Invulblad!B:B,I126)*K126</f>
        <v>0</v>
      </c>
      <c r="M126" s="94">
        <f t="shared" si="3"/>
        <v>0</v>
      </c>
      <c r="N126" s="94">
        <f t="shared" si="4"/>
        <v>0</v>
      </c>
      <c r="O126" s="95">
        <f t="shared" si="5"/>
        <v>0</v>
      </c>
      <c r="P126" s="200"/>
    </row>
    <row r="127" spans="1:16" ht="16.5" hidden="1" customHeight="1">
      <c r="A127" s="91" t="s">
        <v>140</v>
      </c>
      <c r="B127" s="96" t="s">
        <v>294</v>
      </c>
      <c r="C127" s="97" t="s">
        <v>326</v>
      </c>
      <c r="D127" s="98" t="s">
        <v>117</v>
      </c>
      <c r="E127" s="98" t="s">
        <v>80</v>
      </c>
      <c r="F127" s="99">
        <v>23.58</v>
      </c>
      <c r="G127" s="99"/>
      <c r="H127" s="100" t="s">
        <v>118</v>
      </c>
      <c r="I127" s="193">
        <v>80</v>
      </c>
      <c r="J127" s="101"/>
      <c r="K127" s="199">
        <v>1</v>
      </c>
      <c r="L127" s="94">
        <f>SUMIFS(Invulblad!G:G,Invulblad!A:A,H127,Invulblad!B:B,I127)*K127</f>
        <v>0</v>
      </c>
      <c r="M127" s="94">
        <f t="shared" si="3"/>
        <v>0</v>
      </c>
      <c r="N127" s="94">
        <f t="shared" si="4"/>
        <v>0</v>
      </c>
      <c r="O127" s="95">
        <f t="shared" si="5"/>
        <v>0</v>
      </c>
      <c r="P127" s="200"/>
    </row>
    <row r="128" spans="1:16" ht="16.5" hidden="1" customHeight="1">
      <c r="A128" s="91" t="s">
        <v>140</v>
      </c>
      <c r="B128" s="96" t="s">
        <v>294</v>
      </c>
      <c r="C128" s="97" t="s">
        <v>327</v>
      </c>
      <c r="D128" s="98" t="s">
        <v>328</v>
      </c>
      <c r="E128" s="98" t="s">
        <v>80</v>
      </c>
      <c r="F128" s="99">
        <v>6.25</v>
      </c>
      <c r="G128" s="99"/>
      <c r="H128" s="100" t="s">
        <v>102</v>
      </c>
      <c r="I128" s="193">
        <v>80</v>
      </c>
      <c r="J128" s="101"/>
      <c r="K128" s="199">
        <v>1</v>
      </c>
      <c r="L128" s="94">
        <f>SUMIFS(Invulblad!G:G,Invulblad!A:A,H128,Invulblad!B:B,I128)*K128</f>
        <v>0</v>
      </c>
      <c r="M128" s="94">
        <f t="shared" si="3"/>
        <v>0</v>
      </c>
      <c r="N128" s="94">
        <f t="shared" si="4"/>
        <v>0</v>
      </c>
      <c r="O128" s="95">
        <f t="shared" si="5"/>
        <v>0</v>
      </c>
      <c r="P128" s="200"/>
    </row>
    <row r="129" spans="1:16" ht="16.5" hidden="1" customHeight="1">
      <c r="A129" s="91" t="s">
        <v>140</v>
      </c>
      <c r="B129" s="96" t="s">
        <v>294</v>
      </c>
      <c r="C129" s="97" t="s">
        <v>329</v>
      </c>
      <c r="D129" s="98" t="s">
        <v>330</v>
      </c>
      <c r="E129" s="98" t="s">
        <v>80</v>
      </c>
      <c r="F129" s="99">
        <v>71.39</v>
      </c>
      <c r="G129" s="99"/>
      <c r="H129" s="100" t="s">
        <v>102</v>
      </c>
      <c r="I129" s="193">
        <v>80</v>
      </c>
      <c r="J129" s="101"/>
      <c r="K129" s="199">
        <v>1</v>
      </c>
      <c r="L129" s="94">
        <f>SUMIFS(Invulblad!G:G,Invulblad!A:A,H129,Invulblad!B:B,I129)*K129</f>
        <v>0</v>
      </c>
      <c r="M129" s="94">
        <f t="shared" si="3"/>
        <v>0</v>
      </c>
      <c r="N129" s="94">
        <f t="shared" si="4"/>
        <v>0</v>
      </c>
      <c r="O129" s="95">
        <f t="shared" si="5"/>
        <v>0</v>
      </c>
      <c r="P129" s="200"/>
    </row>
    <row r="130" spans="1:16" ht="16.5" hidden="1" customHeight="1">
      <c r="A130" s="91" t="s">
        <v>140</v>
      </c>
      <c r="B130" s="96" t="s">
        <v>294</v>
      </c>
      <c r="C130" s="97" t="s">
        <v>331</v>
      </c>
      <c r="D130" s="98" t="s">
        <v>104</v>
      </c>
      <c r="E130" s="98" t="s">
        <v>80</v>
      </c>
      <c r="F130" s="99">
        <v>71.39</v>
      </c>
      <c r="G130" s="99"/>
      <c r="H130" s="100" t="s">
        <v>106</v>
      </c>
      <c r="I130" s="193">
        <v>80</v>
      </c>
      <c r="J130" s="101"/>
      <c r="K130" s="199">
        <v>1</v>
      </c>
      <c r="L130" s="94">
        <f>SUMIFS(Invulblad!G:G,Invulblad!A:A,H130,Invulblad!B:B,I130)*K130</f>
        <v>0</v>
      </c>
      <c r="M130" s="94">
        <f t="shared" si="3"/>
        <v>0</v>
      </c>
      <c r="N130" s="94">
        <f t="shared" si="4"/>
        <v>0</v>
      </c>
      <c r="O130" s="95">
        <f t="shared" si="5"/>
        <v>0</v>
      </c>
      <c r="P130" s="200"/>
    </row>
    <row r="131" spans="1:16" ht="16.5" hidden="1" customHeight="1">
      <c r="A131" s="91" t="s">
        <v>140</v>
      </c>
      <c r="B131" s="96" t="s">
        <v>294</v>
      </c>
      <c r="C131" s="97" t="s">
        <v>332</v>
      </c>
      <c r="D131" s="98" t="s">
        <v>104</v>
      </c>
      <c r="E131" s="98" t="s">
        <v>80</v>
      </c>
      <c r="F131" s="99">
        <v>71.39</v>
      </c>
      <c r="G131" s="99"/>
      <c r="H131" s="100" t="s">
        <v>106</v>
      </c>
      <c r="I131" s="193">
        <v>80</v>
      </c>
      <c r="J131" s="101"/>
      <c r="K131" s="199">
        <v>1</v>
      </c>
      <c r="L131" s="94">
        <f>SUMIFS(Invulblad!G:G,Invulblad!A:A,H131,Invulblad!B:B,I131)*K131</f>
        <v>0</v>
      </c>
      <c r="M131" s="94">
        <f t="shared" si="3"/>
        <v>0</v>
      </c>
      <c r="N131" s="94">
        <f t="shared" si="4"/>
        <v>0</v>
      </c>
      <c r="O131" s="95">
        <f t="shared" si="5"/>
        <v>0</v>
      </c>
      <c r="P131" s="200"/>
    </row>
    <row r="132" spans="1:16" ht="16.5" hidden="1" customHeight="1">
      <c r="A132" s="91" t="s">
        <v>140</v>
      </c>
      <c r="B132" s="96" t="s">
        <v>294</v>
      </c>
      <c r="C132" s="97" t="s">
        <v>333</v>
      </c>
      <c r="D132" s="98" t="s">
        <v>104</v>
      </c>
      <c r="E132" s="98" t="s">
        <v>80</v>
      </c>
      <c r="F132" s="99">
        <v>71.39</v>
      </c>
      <c r="G132" s="99"/>
      <c r="H132" s="100" t="s">
        <v>106</v>
      </c>
      <c r="I132" s="193">
        <v>80</v>
      </c>
      <c r="J132" s="101"/>
      <c r="K132" s="199">
        <v>1</v>
      </c>
      <c r="L132" s="94">
        <f>SUMIFS(Invulblad!G:G,Invulblad!A:A,H132,Invulblad!B:B,I132)*K132</f>
        <v>0</v>
      </c>
      <c r="M132" s="94">
        <f t="shared" si="3"/>
        <v>0</v>
      </c>
      <c r="N132" s="94">
        <f t="shared" si="4"/>
        <v>0</v>
      </c>
      <c r="O132" s="95">
        <f t="shared" si="5"/>
        <v>0</v>
      </c>
      <c r="P132" s="200"/>
    </row>
    <row r="133" spans="1:16" ht="16.5" hidden="1" customHeight="1">
      <c r="A133" s="91" t="s">
        <v>140</v>
      </c>
      <c r="B133" s="96" t="s">
        <v>294</v>
      </c>
      <c r="C133" s="97" t="s">
        <v>334</v>
      </c>
      <c r="D133" s="98" t="s">
        <v>104</v>
      </c>
      <c r="E133" s="98" t="s">
        <v>80</v>
      </c>
      <c r="F133" s="99">
        <v>71.39</v>
      </c>
      <c r="G133" s="99"/>
      <c r="H133" s="100" t="s">
        <v>106</v>
      </c>
      <c r="I133" s="193">
        <v>80</v>
      </c>
      <c r="J133" s="101"/>
      <c r="K133" s="199">
        <v>1</v>
      </c>
      <c r="L133" s="94">
        <f>SUMIFS(Invulblad!G:G,Invulblad!A:A,H133,Invulblad!B:B,I133)*K133</f>
        <v>0</v>
      </c>
      <c r="M133" s="94">
        <f t="shared" si="3"/>
        <v>0</v>
      </c>
      <c r="N133" s="94">
        <f t="shared" si="4"/>
        <v>0</v>
      </c>
      <c r="O133" s="95">
        <f t="shared" si="5"/>
        <v>0</v>
      </c>
      <c r="P133" s="200"/>
    </row>
    <row r="134" spans="1:16" ht="16.5" hidden="1" customHeight="1">
      <c r="A134" s="91" t="s">
        <v>140</v>
      </c>
      <c r="B134" s="96" t="s">
        <v>294</v>
      </c>
      <c r="C134" s="97" t="s">
        <v>335</v>
      </c>
      <c r="D134" s="98" t="s">
        <v>104</v>
      </c>
      <c r="E134" s="98" t="s">
        <v>80</v>
      </c>
      <c r="F134" s="99">
        <v>107.69</v>
      </c>
      <c r="G134" s="99"/>
      <c r="H134" s="100" t="s">
        <v>106</v>
      </c>
      <c r="I134" s="193">
        <v>80</v>
      </c>
      <c r="J134" s="101"/>
      <c r="K134" s="199">
        <v>1</v>
      </c>
      <c r="L134" s="94">
        <f>SUMIFS(Invulblad!G:G,Invulblad!A:A,H134,Invulblad!B:B,I134)*K134</f>
        <v>0</v>
      </c>
      <c r="M134" s="94">
        <f t="shared" si="3"/>
        <v>0</v>
      </c>
      <c r="N134" s="94">
        <f t="shared" si="4"/>
        <v>0</v>
      </c>
      <c r="O134" s="95">
        <f t="shared" si="5"/>
        <v>0</v>
      </c>
      <c r="P134" s="200"/>
    </row>
    <row r="135" spans="1:16" ht="16.5" hidden="1" customHeight="1">
      <c r="A135" s="91" t="s">
        <v>140</v>
      </c>
      <c r="B135" s="96" t="s">
        <v>294</v>
      </c>
      <c r="C135" s="97" t="s">
        <v>336</v>
      </c>
      <c r="D135" s="98" t="s">
        <v>337</v>
      </c>
      <c r="E135" s="98" t="s">
        <v>86</v>
      </c>
      <c r="F135" s="99">
        <v>134.52000000000001</v>
      </c>
      <c r="G135" s="99"/>
      <c r="H135" s="100" t="s">
        <v>103</v>
      </c>
      <c r="I135" s="193">
        <v>80</v>
      </c>
      <c r="J135" s="101"/>
      <c r="K135" s="199">
        <v>1</v>
      </c>
      <c r="L135" s="94">
        <f>SUMIFS(Invulblad!G:G,Invulblad!A:A,H135,Invulblad!B:B,I135)*K135</f>
        <v>0</v>
      </c>
      <c r="M135" s="94">
        <f t="shared" si="3"/>
        <v>0</v>
      </c>
      <c r="N135" s="94">
        <f t="shared" si="4"/>
        <v>0</v>
      </c>
      <c r="O135" s="95">
        <f t="shared" si="5"/>
        <v>0</v>
      </c>
      <c r="P135" s="200"/>
    </row>
    <row r="136" spans="1:16" ht="16.5" hidden="1" customHeight="1">
      <c r="A136" s="91" t="s">
        <v>140</v>
      </c>
      <c r="B136" s="96" t="s">
        <v>294</v>
      </c>
      <c r="C136" s="97" t="s">
        <v>338</v>
      </c>
      <c r="D136" s="98" t="s">
        <v>337</v>
      </c>
      <c r="E136" s="98" t="s">
        <v>86</v>
      </c>
      <c r="F136" s="99">
        <v>101.91</v>
      </c>
      <c r="G136" s="99"/>
      <c r="H136" s="100" t="s">
        <v>103</v>
      </c>
      <c r="I136" s="193">
        <v>80</v>
      </c>
      <c r="J136" s="101"/>
      <c r="K136" s="199">
        <v>1</v>
      </c>
      <c r="L136" s="94">
        <f>SUMIFS(Invulblad!G:G,Invulblad!A:A,H136,Invulblad!B:B,I136)*K136</f>
        <v>0</v>
      </c>
      <c r="M136" s="94">
        <f t="shared" si="3"/>
        <v>0</v>
      </c>
      <c r="N136" s="94">
        <f t="shared" si="4"/>
        <v>0</v>
      </c>
      <c r="O136" s="95">
        <f t="shared" si="5"/>
        <v>0</v>
      </c>
      <c r="P136" s="200"/>
    </row>
    <row r="137" spans="1:16" ht="16.5" hidden="1" customHeight="1">
      <c r="A137" s="91" t="s">
        <v>140</v>
      </c>
      <c r="B137" s="96" t="s">
        <v>294</v>
      </c>
      <c r="C137" s="97" t="s">
        <v>339</v>
      </c>
      <c r="D137" s="98" t="s">
        <v>340</v>
      </c>
      <c r="E137" s="98" t="s">
        <v>83</v>
      </c>
      <c r="F137" s="99"/>
      <c r="G137" s="99">
        <v>5.51</v>
      </c>
      <c r="H137" s="100" t="s">
        <v>341</v>
      </c>
      <c r="I137" s="193" t="s">
        <v>76</v>
      </c>
      <c r="J137" s="101"/>
      <c r="K137" s="199">
        <v>1</v>
      </c>
      <c r="L137" s="94">
        <f>SUMIFS(Invulblad!G:G,Invulblad!A:A,H137,Invulblad!B:B,I137)*K137</f>
        <v>0</v>
      </c>
      <c r="M137" s="94">
        <f t="shared" si="3"/>
        <v>0</v>
      </c>
      <c r="N137" s="94">
        <f t="shared" si="4"/>
        <v>0</v>
      </c>
      <c r="O137" s="95">
        <f t="shared" si="5"/>
        <v>0</v>
      </c>
      <c r="P137" s="200"/>
    </row>
    <row r="138" spans="1:16" ht="16.5" hidden="1" customHeight="1">
      <c r="A138" s="91" t="s">
        <v>140</v>
      </c>
      <c r="B138" s="96" t="s">
        <v>294</v>
      </c>
      <c r="C138" s="97" t="s">
        <v>342</v>
      </c>
      <c r="D138" s="98" t="s">
        <v>252</v>
      </c>
      <c r="E138" s="98" t="s">
        <v>83</v>
      </c>
      <c r="F138" s="99">
        <v>4.18</v>
      </c>
      <c r="G138" s="103"/>
      <c r="H138" s="100" t="s">
        <v>114</v>
      </c>
      <c r="I138" s="193">
        <v>200</v>
      </c>
      <c r="J138" s="101"/>
      <c r="K138" s="199">
        <v>1</v>
      </c>
      <c r="L138" s="94">
        <f>SUMIFS(Invulblad!G:G,Invulblad!A:A,H138,Invulblad!B:B,I138)*K138</f>
        <v>0</v>
      </c>
      <c r="M138" s="94">
        <f t="shared" si="3"/>
        <v>0</v>
      </c>
      <c r="N138" s="94">
        <f t="shared" si="4"/>
        <v>0</v>
      </c>
      <c r="O138" s="95">
        <f t="shared" si="5"/>
        <v>0</v>
      </c>
      <c r="P138" s="200"/>
    </row>
    <row r="139" spans="1:16" ht="16.5" hidden="1" customHeight="1">
      <c r="A139" s="91" t="s">
        <v>140</v>
      </c>
      <c r="B139" s="96" t="s">
        <v>294</v>
      </c>
      <c r="C139" s="97" t="s">
        <v>343</v>
      </c>
      <c r="D139" s="98" t="s">
        <v>344</v>
      </c>
      <c r="E139" s="98" t="s">
        <v>83</v>
      </c>
      <c r="F139" s="99"/>
      <c r="G139" s="188">
        <v>6.4</v>
      </c>
      <c r="H139" s="100" t="s">
        <v>192</v>
      </c>
      <c r="I139" s="193" t="s">
        <v>76</v>
      </c>
      <c r="J139" s="101"/>
      <c r="K139" s="199">
        <v>1</v>
      </c>
      <c r="L139" s="94">
        <f>SUMIFS(Invulblad!G:G,Invulblad!A:A,H139,Invulblad!B:B,I139)*K139</f>
        <v>0</v>
      </c>
      <c r="M139" s="94">
        <f t="shared" si="3"/>
        <v>0</v>
      </c>
      <c r="N139" s="94">
        <f t="shared" si="4"/>
        <v>0</v>
      </c>
      <c r="O139" s="95">
        <f t="shared" si="5"/>
        <v>0</v>
      </c>
      <c r="P139" s="200"/>
    </row>
    <row r="140" spans="1:16" ht="16.5" customHeight="1">
      <c r="A140" s="91" t="s">
        <v>140</v>
      </c>
      <c r="B140" s="96" t="s">
        <v>345</v>
      </c>
      <c r="C140" s="97" t="s">
        <v>346</v>
      </c>
      <c r="D140" s="98" t="s">
        <v>347</v>
      </c>
      <c r="E140" s="98" t="s">
        <v>531</v>
      </c>
      <c r="F140" s="99">
        <v>429</v>
      </c>
      <c r="G140" s="190"/>
      <c r="H140" s="100" t="s">
        <v>84</v>
      </c>
      <c r="I140" s="193">
        <v>200</v>
      </c>
      <c r="J140" s="101"/>
      <c r="K140" s="199">
        <v>1</v>
      </c>
      <c r="L140" s="94">
        <f>SUMIFS(Invulblad!G:G,Invulblad!A:A,H140,Invulblad!B:B,I140)*K140</f>
        <v>0</v>
      </c>
      <c r="M140" s="94">
        <f t="shared" ref="M140:M203" si="6">+L140*F140</f>
        <v>0</v>
      </c>
      <c r="N140" s="94">
        <f t="shared" ref="N140:N203" si="7">N$9</f>
        <v>0</v>
      </c>
      <c r="O140" s="95">
        <f t="shared" ref="O140:O203" si="8">+N140*M140</f>
        <v>0</v>
      </c>
      <c r="P140" s="200"/>
    </row>
    <row r="141" spans="1:16" ht="16.5" customHeight="1">
      <c r="A141" s="91" t="s">
        <v>140</v>
      </c>
      <c r="B141" s="96" t="s">
        <v>345</v>
      </c>
      <c r="C141" s="97" t="s">
        <v>348</v>
      </c>
      <c r="D141" s="98" t="s">
        <v>349</v>
      </c>
      <c r="E141" s="98" t="s">
        <v>531</v>
      </c>
      <c r="F141" s="99"/>
      <c r="G141" s="99">
        <v>5</v>
      </c>
      <c r="H141" s="100" t="s">
        <v>170</v>
      </c>
      <c r="I141" s="193" t="s">
        <v>76</v>
      </c>
      <c r="J141" s="101"/>
      <c r="K141" s="199">
        <v>1</v>
      </c>
      <c r="L141" s="94">
        <f>SUMIFS(Invulblad!G:G,Invulblad!A:A,H141,Invulblad!B:B,I141)*K141</f>
        <v>0</v>
      </c>
      <c r="M141" s="94">
        <f t="shared" si="6"/>
        <v>0</v>
      </c>
      <c r="N141" s="94">
        <f t="shared" si="7"/>
        <v>0</v>
      </c>
      <c r="O141" s="95">
        <f t="shared" si="8"/>
        <v>0</v>
      </c>
      <c r="P141" s="200"/>
    </row>
    <row r="142" spans="1:16" ht="16.5" customHeight="1">
      <c r="A142" s="91" t="s">
        <v>140</v>
      </c>
      <c r="B142" s="96" t="s">
        <v>345</v>
      </c>
      <c r="C142" s="97" t="s">
        <v>350</v>
      </c>
      <c r="D142" s="98" t="s">
        <v>351</v>
      </c>
      <c r="E142" s="98" t="s">
        <v>531</v>
      </c>
      <c r="F142" s="99">
        <v>48</v>
      </c>
      <c r="G142" s="99"/>
      <c r="H142" s="100" t="s">
        <v>103</v>
      </c>
      <c r="I142" s="193">
        <v>80</v>
      </c>
      <c r="J142" s="101"/>
      <c r="K142" s="199">
        <v>1</v>
      </c>
      <c r="L142" s="94">
        <f>SUMIFS(Invulblad!G:G,Invulblad!A:A,H142,Invulblad!B:B,I142)*K142</f>
        <v>0</v>
      </c>
      <c r="M142" s="94">
        <f t="shared" si="6"/>
        <v>0</v>
      </c>
      <c r="N142" s="94">
        <f t="shared" si="7"/>
        <v>0</v>
      </c>
      <c r="O142" s="95">
        <f t="shared" si="8"/>
        <v>0</v>
      </c>
      <c r="P142" s="200"/>
    </row>
    <row r="143" spans="1:16" ht="16.5" customHeight="1">
      <c r="A143" s="91" t="s">
        <v>140</v>
      </c>
      <c r="B143" s="96" t="s">
        <v>345</v>
      </c>
      <c r="C143" s="97" t="s">
        <v>352</v>
      </c>
      <c r="D143" s="98" t="s">
        <v>351</v>
      </c>
      <c r="E143" s="98" t="s">
        <v>531</v>
      </c>
      <c r="F143" s="99">
        <v>43</v>
      </c>
      <c r="G143" s="99"/>
      <c r="H143" s="100" t="s">
        <v>103</v>
      </c>
      <c r="I143" s="193">
        <v>80</v>
      </c>
      <c r="J143" s="101"/>
      <c r="K143" s="199">
        <v>1</v>
      </c>
      <c r="L143" s="94">
        <f>SUMIFS(Invulblad!G:G,Invulblad!A:A,H143,Invulblad!B:B,I143)*K143</f>
        <v>0</v>
      </c>
      <c r="M143" s="94">
        <f t="shared" si="6"/>
        <v>0</v>
      </c>
      <c r="N143" s="94">
        <f t="shared" si="7"/>
        <v>0</v>
      </c>
      <c r="O143" s="95">
        <f t="shared" si="8"/>
        <v>0</v>
      </c>
      <c r="P143" s="200"/>
    </row>
    <row r="144" spans="1:16" ht="16.5" customHeight="1">
      <c r="A144" s="96" t="s">
        <v>140</v>
      </c>
      <c r="B144" s="107" t="s">
        <v>345</v>
      </c>
      <c r="C144" s="108" t="s">
        <v>353</v>
      </c>
      <c r="D144" s="102" t="s">
        <v>354</v>
      </c>
      <c r="E144" s="98" t="s">
        <v>531</v>
      </c>
      <c r="F144" s="108">
        <v>43</v>
      </c>
      <c r="G144" s="188"/>
      <c r="H144" s="100" t="s">
        <v>100</v>
      </c>
      <c r="I144" s="193">
        <v>80</v>
      </c>
      <c r="J144" s="101"/>
      <c r="K144" s="199">
        <v>1</v>
      </c>
      <c r="L144" s="94">
        <f>SUMIFS(Invulblad!G:G,Invulblad!A:A,H144,Invulblad!B:B,I144)*K144</f>
        <v>0</v>
      </c>
      <c r="M144" s="94">
        <f t="shared" si="6"/>
        <v>0</v>
      </c>
      <c r="N144" s="94">
        <f t="shared" si="7"/>
        <v>0</v>
      </c>
      <c r="O144" s="95">
        <f t="shared" si="8"/>
        <v>0</v>
      </c>
      <c r="P144" s="200"/>
    </row>
    <row r="145" spans="1:16" ht="16.5" customHeight="1">
      <c r="A145" s="96" t="s">
        <v>140</v>
      </c>
      <c r="B145" s="107" t="s">
        <v>345</v>
      </c>
      <c r="C145" s="108" t="s">
        <v>355</v>
      </c>
      <c r="D145" s="102" t="s">
        <v>356</v>
      </c>
      <c r="E145" s="98" t="s">
        <v>531</v>
      </c>
      <c r="F145" s="108">
        <v>8</v>
      </c>
      <c r="G145" s="188"/>
      <c r="H145" s="108" t="s">
        <v>100</v>
      </c>
      <c r="I145" s="192">
        <v>80</v>
      </c>
      <c r="J145" s="101"/>
      <c r="K145" s="199">
        <v>1</v>
      </c>
      <c r="L145" s="94">
        <f>SUMIFS(Invulblad!G:G,Invulblad!A:A,H145,Invulblad!B:B,I145)*K145</f>
        <v>0</v>
      </c>
      <c r="M145" s="94">
        <f t="shared" si="6"/>
        <v>0</v>
      </c>
      <c r="N145" s="94">
        <f t="shared" si="7"/>
        <v>0</v>
      </c>
      <c r="O145" s="95">
        <f t="shared" si="8"/>
        <v>0</v>
      </c>
      <c r="P145" s="200"/>
    </row>
    <row r="146" spans="1:16" ht="16.5" hidden="1" customHeight="1">
      <c r="A146" s="96" t="s">
        <v>140</v>
      </c>
      <c r="B146" s="96" t="s">
        <v>345</v>
      </c>
      <c r="C146" s="97" t="s">
        <v>357</v>
      </c>
      <c r="D146" s="98" t="s">
        <v>174</v>
      </c>
      <c r="E146" s="98" t="s">
        <v>95</v>
      </c>
      <c r="F146" s="99">
        <v>7</v>
      </c>
      <c r="G146" s="99"/>
      <c r="H146" s="100" t="s">
        <v>114</v>
      </c>
      <c r="I146" s="193">
        <v>200</v>
      </c>
      <c r="J146" s="101"/>
      <c r="K146" s="199">
        <v>1</v>
      </c>
      <c r="L146" s="94">
        <f>SUMIFS(Invulblad!G:G,Invulblad!A:A,H146,Invulblad!B:B,I146)*K146</f>
        <v>0</v>
      </c>
      <c r="M146" s="94">
        <f t="shared" si="6"/>
        <v>0</v>
      </c>
      <c r="N146" s="94">
        <f t="shared" si="7"/>
        <v>0</v>
      </c>
      <c r="O146" s="95">
        <f t="shared" si="8"/>
        <v>0</v>
      </c>
      <c r="P146" s="200"/>
    </row>
    <row r="147" spans="1:16" ht="16.5" hidden="1" customHeight="1">
      <c r="A147" s="96" t="s">
        <v>140</v>
      </c>
      <c r="B147" s="96" t="s">
        <v>345</v>
      </c>
      <c r="C147" s="97" t="s">
        <v>358</v>
      </c>
      <c r="D147" s="98" t="s">
        <v>178</v>
      </c>
      <c r="E147" s="98" t="s">
        <v>95</v>
      </c>
      <c r="F147" s="99">
        <v>5</v>
      </c>
      <c r="G147" s="99"/>
      <c r="H147" s="100" t="s">
        <v>114</v>
      </c>
      <c r="I147" s="193">
        <v>200</v>
      </c>
      <c r="J147" s="101"/>
      <c r="K147" s="199">
        <v>1</v>
      </c>
      <c r="L147" s="94">
        <f>SUMIFS(Invulblad!G:G,Invulblad!A:A,H147,Invulblad!B:B,I147)*K147</f>
        <v>0</v>
      </c>
      <c r="M147" s="94">
        <f t="shared" si="6"/>
        <v>0</v>
      </c>
      <c r="N147" s="94">
        <f t="shared" si="7"/>
        <v>0</v>
      </c>
      <c r="O147" s="95">
        <f t="shared" si="8"/>
        <v>0</v>
      </c>
      <c r="P147" s="200"/>
    </row>
    <row r="148" spans="1:16" ht="16.5" customHeight="1">
      <c r="A148" s="96" t="s">
        <v>140</v>
      </c>
      <c r="B148" s="96" t="s">
        <v>345</v>
      </c>
      <c r="C148" s="97" t="s">
        <v>359</v>
      </c>
      <c r="D148" s="98" t="s">
        <v>262</v>
      </c>
      <c r="E148" s="98" t="s">
        <v>531</v>
      </c>
      <c r="F148" s="99">
        <v>6</v>
      </c>
      <c r="G148" s="99"/>
      <c r="H148" s="100" t="s">
        <v>100</v>
      </c>
      <c r="I148" s="193">
        <v>80</v>
      </c>
      <c r="J148" s="101"/>
      <c r="K148" s="199">
        <v>1</v>
      </c>
      <c r="L148" s="94">
        <f>SUMIFS(Invulblad!G:G,Invulblad!A:A,H148,Invulblad!B:B,I148)*K148</f>
        <v>0</v>
      </c>
      <c r="M148" s="94">
        <f t="shared" si="6"/>
        <v>0</v>
      </c>
      <c r="N148" s="94">
        <f t="shared" si="7"/>
        <v>0</v>
      </c>
      <c r="O148" s="95">
        <f t="shared" si="8"/>
        <v>0</v>
      </c>
      <c r="P148" s="200"/>
    </row>
    <row r="149" spans="1:16" ht="16.5" customHeight="1">
      <c r="A149" s="96" t="s">
        <v>140</v>
      </c>
      <c r="B149" s="96" t="s">
        <v>345</v>
      </c>
      <c r="C149" s="97" t="s">
        <v>360</v>
      </c>
      <c r="D149" s="98" t="s">
        <v>361</v>
      </c>
      <c r="E149" s="98" t="s">
        <v>531</v>
      </c>
      <c r="F149" s="99">
        <v>15</v>
      </c>
      <c r="G149" s="99"/>
      <c r="H149" s="100" t="s">
        <v>100</v>
      </c>
      <c r="I149" s="193">
        <v>80</v>
      </c>
      <c r="J149" s="101"/>
      <c r="K149" s="199">
        <v>1</v>
      </c>
      <c r="L149" s="94">
        <f>SUMIFS(Invulblad!G:G,Invulblad!A:A,H149,Invulblad!B:B,I149)*K149</f>
        <v>0</v>
      </c>
      <c r="M149" s="94">
        <f t="shared" si="6"/>
        <v>0</v>
      </c>
      <c r="N149" s="94">
        <f t="shared" si="7"/>
        <v>0</v>
      </c>
      <c r="O149" s="95">
        <f t="shared" si="8"/>
        <v>0</v>
      </c>
      <c r="P149" s="200"/>
    </row>
    <row r="150" spans="1:16" ht="16.5" customHeight="1">
      <c r="A150" s="96" t="s">
        <v>140</v>
      </c>
      <c r="B150" s="96" t="s">
        <v>345</v>
      </c>
      <c r="C150" s="97" t="s">
        <v>362</v>
      </c>
      <c r="D150" s="98" t="s">
        <v>363</v>
      </c>
      <c r="E150" s="98" t="s">
        <v>531</v>
      </c>
      <c r="F150" s="99">
        <v>19</v>
      </c>
      <c r="G150" s="99"/>
      <c r="H150" s="100" t="s">
        <v>100</v>
      </c>
      <c r="I150" s="193">
        <v>80</v>
      </c>
      <c r="J150" s="101"/>
      <c r="K150" s="199">
        <v>1</v>
      </c>
      <c r="L150" s="94">
        <f>SUMIFS(Invulblad!G:G,Invulblad!A:A,H150,Invulblad!B:B,I150)*K150</f>
        <v>0</v>
      </c>
      <c r="M150" s="94">
        <f t="shared" si="6"/>
        <v>0</v>
      </c>
      <c r="N150" s="94">
        <f t="shared" si="7"/>
        <v>0</v>
      </c>
      <c r="O150" s="95">
        <f t="shared" si="8"/>
        <v>0</v>
      </c>
      <c r="P150" s="200"/>
    </row>
    <row r="151" spans="1:16" ht="16.5" hidden="1" customHeight="1">
      <c r="A151" s="96" t="s">
        <v>140</v>
      </c>
      <c r="B151" s="96" t="s">
        <v>345</v>
      </c>
      <c r="C151" s="97" t="s">
        <v>364</v>
      </c>
      <c r="D151" s="98" t="s">
        <v>82</v>
      </c>
      <c r="E151" s="98" t="s">
        <v>83</v>
      </c>
      <c r="F151" s="99">
        <v>26</v>
      </c>
      <c r="G151" s="99"/>
      <c r="H151" s="100" t="s">
        <v>81</v>
      </c>
      <c r="I151" s="193">
        <v>200</v>
      </c>
      <c r="J151" s="101"/>
      <c r="K151" s="199">
        <v>1</v>
      </c>
      <c r="L151" s="94">
        <f>SUMIFS(Invulblad!G:G,Invulblad!A:A,H151,Invulblad!B:B,I151)*K151</f>
        <v>0</v>
      </c>
      <c r="M151" s="94">
        <f t="shared" si="6"/>
        <v>0</v>
      </c>
      <c r="N151" s="94">
        <f t="shared" si="7"/>
        <v>0</v>
      </c>
      <c r="O151" s="95">
        <f t="shared" si="8"/>
        <v>0</v>
      </c>
      <c r="P151" s="200"/>
    </row>
    <row r="152" spans="1:16" ht="16.5" customHeight="1">
      <c r="A152" s="107" t="s">
        <v>140</v>
      </c>
      <c r="B152" s="107" t="s">
        <v>345</v>
      </c>
      <c r="C152" s="108" t="s">
        <v>365</v>
      </c>
      <c r="D152" s="102" t="s">
        <v>366</v>
      </c>
      <c r="E152" s="98" t="s">
        <v>531</v>
      </c>
      <c r="F152" s="108">
        <v>13</v>
      </c>
      <c r="G152" s="188"/>
      <c r="H152" s="104" t="s">
        <v>100</v>
      </c>
      <c r="I152" s="191">
        <v>80</v>
      </c>
      <c r="J152" s="101"/>
      <c r="K152" s="199">
        <v>1</v>
      </c>
      <c r="L152" s="94">
        <f>SUMIFS(Invulblad!G:G,Invulblad!A:A,H152,Invulblad!B:B,I152)*K152</f>
        <v>0</v>
      </c>
      <c r="M152" s="94">
        <f t="shared" si="6"/>
        <v>0</v>
      </c>
      <c r="N152" s="94">
        <f t="shared" si="7"/>
        <v>0</v>
      </c>
      <c r="O152" s="95">
        <f t="shared" si="8"/>
        <v>0</v>
      </c>
      <c r="P152" s="200"/>
    </row>
    <row r="153" spans="1:16" ht="16.5" customHeight="1">
      <c r="A153" s="107" t="s">
        <v>140</v>
      </c>
      <c r="B153" s="107" t="s">
        <v>345</v>
      </c>
      <c r="C153" s="108" t="s">
        <v>367</v>
      </c>
      <c r="D153" s="102" t="s">
        <v>104</v>
      </c>
      <c r="E153" s="98" t="s">
        <v>531</v>
      </c>
      <c r="F153" s="108">
        <v>59</v>
      </c>
      <c r="G153" s="188"/>
      <c r="H153" s="108" t="s">
        <v>103</v>
      </c>
      <c r="I153" s="192">
        <v>80</v>
      </c>
      <c r="J153" s="101"/>
      <c r="K153" s="199">
        <v>1</v>
      </c>
      <c r="L153" s="94">
        <f>SUMIFS(Invulblad!G:G,Invulblad!A:A,H153,Invulblad!B:B,I153)*K153</f>
        <v>0</v>
      </c>
      <c r="M153" s="94">
        <f t="shared" si="6"/>
        <v>0</v>
      </c>
      <c r="N153" s="94">
        <f t="shared" si="7"/>
        <v>0</v>
      </c>
      <c r="O153" s="95">
        <f t="shared" si="8"/>
        <v>0</v>
      </c>
      <c r="P153" s="200"/>
    </row>
    <row r="154" spans="1:16" ht="16.5" customHeight="1">
      <c r="A154" s="107" t="s">
        <v>140</v>
      </c>
      <c r="B154" s="107" t="s">
        <v>345</v>
      </c>
      <c r="C154" s="108" t="s">
        <v>368</v>
      </c>
      <c r="D154" s="102" t="s">
        <v>104</v>
      </c>
      <c r="E154" s="98" t="s">
        <v>531</v>
      </c>
      <c r="F154" s="108">
        <v>59</v>
      </c>
      <c r="G154" s="188"/>
      <c r="H154" s="108" t="s">
        <v>103</v>
      </c>
      <c r="I154" s="192">
        <v>80</v>
      </c>
      <c r="J154" s="101"/>
      <c r="K154" s="199">
        <v>1</v>
      </c>
      <c r="L154" s="94">
        <f>SUMIFS(Invulblad!G:G,Invulblad!A:A,H154,Invulblad!B:B,I154)*K154</f>
        <v>0</v>
      </c>
      <c r="M154" s="94">
        <f t="shared" si="6"/>
        <v>0</v>
      </c>
      <c r="N154" s="94">
        <f t="shared" si="7"/>
        <v>0</v>
      </c>
      <c r="O154" s="95">
        <f t="shared" si="8"/>
        <v>0</v>
      </c>
      <c r="P154" s="200"/>
    </row>
    <row r="155" spans="1:16" ht="16.5" customHeight="1">
      <c r="A155" s="107" t="s">
        <v>140</v>
      </c>
      <c r="B155" s="107" t="s">
        <v>345</v>
      </c>
      <c r="C155" s="108" t="s">
        <v>369</v>
      </c>
      <c r="D155" s="102" t="s">
        <v>104</v>
      </c>
      <c r="E155" s="98" t="s">
        <v>531</v>
      </c>
      <c r="F155" s="108">
        <v>59</v>
      </c>
      <c r="G155" s="188"/>
      <c r="H155" s="108" t="s">
        <v>103</v>
      </c>
      <c r="I155" s="192">
        <v>80</v>
      </c>
      <c r="J155" s="101"/>
      <c r="K155" s="199">
        <v>1</v>
      </c>
      <c r="L155" s="94">
        <f>SUMIFS(Invulblad!G:G,Invulblad!A:A,H155,Invulblad!B:B,I155)*K155</f>
        <v>0</v>
      </c>
      <c r="M155" s="94">
        <f t="shared" si="6"/>
        <v>0</v>
      </c>
      <c r="N155" s="94">
        <f t="shared" si="7"/>
        <v>0</v>
      </c>
      <c r="O155" s="95">
        <f t="shared" si="8"/>
        <v>0</v>
      </c>
      <c r="P155" s="200"/>
    </row>
    <row r="156" spans="1:16" ht="16.5" customHeight="1">
      <c r="A156" s="107" t="s">
        <v>140</v>
      </c>
      <c r="B156" s="107" t="s">
        <v>345</v>
      </c>
      <c r="C156" s="108" t="s">
        <v>370</v>
      </c>
      <c r="D156" s="102" t="s">
        <v>104</v>
      </c>
      <c r="E156" s="98" t="s">
        <v>531</v>
      </c>
      <c r="F156" s="108">
        <v>67</v>
      </c>
      <c r="G156" s="188"/>
      <c r="H156" s="100" t="s">
        <v>103</v>
      </c>
      <c r="I156" s="193">
        <v>80</v>
      </c>
      <c r="J156" s="101"/>
      <c r="K156" s="199">
        <v>1</v>
      </c>
      <c r="L156" s="94">
        <f>SUMIFS(Invulblad!G:G,Invulblad!A:A,H156,Invulblad!B:B,I156)*K156</f>
        <v>0</v>
      </c>
      <c r="M156" s="94">
        <f t="shared" si="6"/>
        <v>0</v>
      </c>
      <c r="N156" s="94">
        <f t="shared" si="7"/>
        <v>0</v>
      </c>
      <c r="O156" s="95">
        <f t="shared" si="8"/>
        <v>0</v>
      </c>
      <c r="P156" s="200"/>
    </row>
    <row r="157" spans="1:16" ht="16.5" customHeight="1">
      <c r="A157" s="107" t="s">
        <v>140</v>
      </c>
      <c r="B157" s="107" t="s">
        <v>345</v>
      </c>
      <c r="C157" s="108" t="s">
        <v>371</v>
      </c>
      <c r="D157" s="102" t="s">
        <v>372</v>
      </c>
      <c r="E157" s="98" t="s">
        <v>531</v>
      </c>
      <c r="F157" s="108">
        <v>90</v>
      </c>
      <c r="G157" s="188"/>
      <c r="H157" s="108" t="s">
        <v>103</v>
      </c>
      <c r="I157" s="192">
        <v>80</v>
      </c>
      <c r="J157" s="101"/>
      <c r="K157" s="199">
        <v>1</v>
      </c>
      <c r="L157" s="94">
        <f>SUMIFS(Invulblad!G:G,Invulblad!A:A,H157,Invulblad!B:B,I157)*K157</f>
        <v>0</v>
      </c>
      <c r="M157" s="94">
        <f t="shared" si="6"/>
        <v>0</v>
      </c>
      <c r="N157" s="94">
        <f t="shared" si="7"/>
        <v>0</v>
      </c>
      <c r="O157" s="95">
        <f t="shared" si="8"/>
        <v>0</v>
      </c>
      <c r="P157" s="200"/>
    </row>
    <row r="158" spans="1:16" ht="16.5" customHeight="1">
      <c r="A158" s="107" t="s">
        <v>140</v>
      </c>
      <c r="B158" s="107" t="s">
        <v>345</v>
      </c>
      <c r="C158" s="108" t="s">
        <v>373</v>
      </c>
      <c r="D158" s="102" t="s">
        <v>374</v>
      </c>
      <c r="E158" s="98" t="s">
        <v>531</v>
      </c>
      <c r="F158" s="108"/>
      <c r="G158" s="188">
        <v>22</v>
      </c>
      <c r="H158" s="108" t="s">
        <v>170</v>
      </c>
      <c r="I158" s="192" t="s">
        <v>76</v>
      </c>
      <c r="J158" s="101"/>
      <c r="K158" s="199">
        <v>1</v>
      </c>
      <c r="L158" s="94">
        <f>SUMIFS(Invulblad!G:G,Invulblad!A:A,H158,Invulblad!B:B,I158)*K158</f>
        <v>0</v>
      </c>
      <c r="M158" s="94">
        <f t="shared" si="6"/>
        <v>0</v>
      </c>
      <c r="N158" s="94">
        <f t="shared" si="7"/>
        <v>0</v>
      </c>
      <c r="O158" s="95">
        <f t="shared" si="8"/>
        <v>0</v>
      </c>
      <c r="P158" s="200"/>
    </row>
    <row r="159" spans="1:16" ht="16.5" customHeight="1">
      <c r="A159" s="107" t="s">
        <v>140</v>
      </c>
      <c r="B159" s="107" t="s">
        <v>345</v>
      </c>
      <c r="C159" s="108" t="s">
        <v>375</v>
      </c>
      <c r="D159" s="102" t="s">
        <v>344</v>
      </c>
      <c r="E159" s="98" t="s">
        <v>531</v>
      </c>
      <c r="F159" s="108"/>
      <c r="G159" s="188">
        <v>4</v>
      </c>
      <c r="H159" s="100" t="s">
        <v>170</v>
      </c>
      <c r="I159" s="193" t="s">
        <v>76</v>
      </c>
      <c r="J159" s="101"/>
      <c r="K159" s="199">
        <v>1</v>
      </c>
      <c r="L159" s="94">
        <f>SUMIFS(Invulblad!G:G,Invulblad!A:A,H159,Invulblad!B:B,I159)*K159</f>
        <v>0</v>
      </c>
      <c r="M159" s="94">
        <f t="shared" si="6"/>
        <v>0</v>
      </c>
      <c r="N159" s="94">
        <f t="shared" si="7"/>
        <v>0</v>
      </c>
      <c r="O159" s="95">
        <f t="shared" si="8"/>
        <v>0</v>
      </c>
      <c r="P159" s="200"/>
    </row>
    <row r="160" spans="1:16" ht="16.5" customHeight="1">
      <c r="A160" s="107" t="s">
        <v>140</v>
      </c>
      <c r="B160" s="107" t="s">
        <v>345</v>
      </c>
      <c r="C160" s="108" t="s">
        <v>376</v>
      </c>
      <c r="D160" s="102" t="s">
        <v>377</v>
      </c>
      <c r="E160" s="98" t="s">
        <v>531</v>
      </c>
      <c r="F160" s="108">
        <v>221</v>
      </c>
      <c r="G160" s="188"/>
      <c r="H160" s="108" t="s">
        <v>89</v>
      </c>
      <c r="I160" s="192">
        <v>200</v>
      </c>
      <c r="J160" s="101"/>
      <c r="K160" s="199">
        <v>1</v>
      </c>
      <c r="L160" s="94">
        <f>SUMIFS(Invulblad!G:G,Invulblad!A:A,H160,Invulblad!B:B,I160)*K160</f>
        <v>0</v>
      </c>
      <c r="M160" s="94">
        <f t="shared" si="6"/>
        <v>0</v>
      </c>
      <c r="N160" s="94">
        <f t="shared" si="7"/>
        <v>0</v>
      </c>
      <c r="O160" s="95">
        <f t="shared" si="8"/>
        <v>0</v>
      </c>
      <c r="P160" s="200"/>
    </row>
    <row r="161" spans="1:16" ht="16.5" customHeight="1">
      <c r="A161" s="107" t="s">
        <v>140</v>
      </c>
      <c r="B161" s="107" t="s">
        <v>345</v>
      </c>
      <c r="C161" s="108" t="s">
        <v>378</v>
      </c>
      <c r="D161" s="102" t="s">
        <v>74</v>
      </c>
      <c r="E161" s="98" t="s">
        <v>531</v>
      </c>
      <c r="F161" s="108">
        <v>278</v>
      </c>
      <c r="G161" s="188"/>
      <c r="H161" s="104" t="s">
        <v>73</v>
      </c>
      <c r="I161" s="191">
        <v>200</v>
      </c>
      <c r="J161" s="101"/>
      <c r="K161" s="199">
        <v>1</v>
      </c>
      <c r="L161" s="94">
        <f>SUMIFS(Invulblad!G:G,Invulblad!A:A,H161,Invulblad!B:B,I161)*K161</f>
        <v>0</v>
      </c>
      <c r="M161" s="94">
        <f t="shared" si="6"/>
        <v>0</v>
      </c>
      <c r="N161" s="94">
        <f t="shared" si="7"/>
        <v>0</v>
      </c>
      <c r="O161" s="95">
        <f t="shared" si="8"/>
        <v>0</v>
      </c>
      <c r="P161" s="200"/>
    </row>
    <row r="162" spans="1:16" ht="16.5" customHeight="1">
      <c r="A162" s="107" t="s">
        <v>140</v>
      </c>
      <c r="B162" s="107" t="s">
        <v>345</v>
      </c>
      <c r="C162" s="108" t="s">
        <v>379</v>
      </c>
      <c r="D162" s="102" t="s">
        <v>380</v>
      </c>
      <c r="E162" s="98" t="s">
        <v>531</v>
      </c>
      <c r="F162" s="108">
        <v>486</v>
      </c>
      <c r="G162" s="188"/>
      <c r="H162" s="100" t="s">
        <v>103</v>
      </c>
      <c r="I162" s="193">
        <v>80</v>
      </c>
      <c r="J162" s="101"/>
      <c r="K162" s="199">
        <v>1</v>
      </c>
      <c r="L162" s="94">
        <f>SUMIFS(Invulblad!G:G,Invulblad!A:A,H162,Invulblad!B:B,I162)*K162</f>
        <v>0</v>
      </c>
      <c r="M162" s="94">
        <f t="shared" si="6"/>
        <v>0</v>
      </c>
      <c r="N162" s="94">
        <f t="shared" si="7"/>
        <v>0</v>
      </c>
      <c r="O162" s="95">
        <f t="shared" si="8"/>
        <v>0</v>
      </c>
      <c r="P162" s="200"/>
    </row>
    <row r="163" spans="1:16" ht="16.5" customHeight="1">
      <c r="A163" s="107" t="s">
        <v>140</v>
      </c>
      <c r="B163" s="107" t="s">
        <v>345</v>
      </c>
      <c r="C163" s="108" t="s">
        <v>381</v>
      </c>
      <c r="D163" s="102" t="s">
        <v>382</v>
      </c>
      <c r="E163" s="98" t="s">
        <v>531</v>
      </c>
      <c r="F163" s="108">
        <v>68</v>
      </c>
      <c r="G163" s="188"/>
      <c r="H163" s="108" t="s">
        <v>103</v>
      </c>
      <c r="I163" s="192">
        <v>80</v>
      </c>
      <c r="J163" s="101"/>
      <c r="K163" s="199">
        <v>1</v>
      </c>
      <c r="L163" s="94">
        <f>SUMIFS(Invulblad!G:G,Invulblad!A:A,H163,Invulblad!B:B,I163)*K163</f>
        <v>0</v>
      </c>
      <c r="M163" s="94">
        <f t="shared" si="6"/>
        <v>0</v>
      </c>
      <c r="N163" s="94">
        <f t="shared" si="7"/>
        <v>0</v>
      </c>
      <c r="O163" s="95">
        <f t="shared" si="8"/>
        <v>0</v>
      </c>
      <c r="P163" s="200"/>
    </row>
    <row r="164" spans="1:16" ht="16.5" hidden="1" customHeight="1">
      <c r="A164" s="107" t="s">
        <v>140</v>
      </c>
      <c r="B164" s="107" t="s">
        <v>345</v>
      </c>
      <c r="C164" s="108" t="s">
        <v>383</v>
      </c>
      <c r="D164" s="102" t="s">
        <v>176</v>
      </c>
      <c r="E164" s="102" t="s">
        <v>95</v>
      </c>
      <c r="F164" s="108">
        <v>17</v>
      </c>
      <c r="G164" s="188"/>
      <c r="H164" s="108" t="s">
        <v>114</v>
      </c>
      <c r="I164" s="192">
        <v>200</v>
      </c>
      <c r="J164" s="101"/>
      <c r="K164" s="199">
        <v>1</v>
      </c>
      <c r="L164" s="94">
        <f>SUMIFS(Invulblad!G:G,Invulblad!A:A,H164,Invulblad!B:B,I164)*K164</f>
        <v>0</v>
      </c>
      <c r="M164" s="94">
        <f t="shared" si="6"/>
        <v>0</v>
      </c>
      <c r="N164" s="94">
        <f t="shared" si="7"/>
        <v>0</v>
      </c>
      <c r="O164" s="95">
        <f t="shared" si="8"/>
        <v>0</v>
      </c>
      <c r="P164" s="200"/>
    </row>
    <row r="165" spans="1:16" ht="16.5" hidden="1" customHeight="1">
      <c r="A165" s="107" t="s">
        <v>140</v>
      </c>
      <c r="B165" s="107" t="s">
        <v>345</v>
      </c>
      <c r="C165" s="108" t="s">
        <v>384</v>
      </c>
      <c r="D165" s="102" t="s">
        <v>174</v>
      </c>
      <c r="E165" s="102" t="s">
        <v>95</v>
      </c>
      <c r="F165" s="108">
        <v>5</v>
      </c>
      <c r="G165" s="188"/>
      <c r="H165" s="100" t="s">
        <v>114</v>
      </c>
      <c r="I165" s="193">
        <v>200</v>
      </c>
      <c r="J165" s="101"/>
      <c r="K165" s="199">
        <v>1</v>
      </c>
      <c r="L165" s="94">
        <f>SUMIFS(Invulblad!G:G,Invulblad!A:A,H165,Invulblad!B:B,I165)*K165</f>
        <v>0</v>
      </c>
      <c r="M165" s="94">
        <f t="shared" si="6"/>
        <v>0</v>
      </c>
      <c r="N165" s="94">
        <f t="shared" si="7"/>
        <v>0</v>
      </c>
      <c r="O165" s="95">
        <f t="shared" si="8"/>
        <v>0</v>
      </c>
      <c r="P165" s="200"/>
    </row>
    <row r="166" spans="1:16" ht="16.5" customHeight="1">
      <c r="A166" s="107" t="s">
        <v>140</v>
      </c>
      <c r="B166" s="107" t="s">
        <v>345</v>
      </c>
      <c r="C166" s="108" t="s">
        <v>385</v>
      </c>
      <c r="D166" s="102" t="s">
        <v>199</v>
      </c>
      <c r="E166" s="98" t="s">
        <v>531</v>
      </c>
      <c r="F166" s="108"/>
      <c r="G166" s="188">
        <v>11</v>
      </c>
      <c r="H166" s="108" t="s">
        <v>170</v>
      </c>
      <c r="I166" s="192" t="s">
        <v>76</v>
      </c>
      <c r="J166" s="101"/>
      <c r="K166" s="199">
        <v>1</v>
      </c>
      <c r="L166" s="94">
        <f>SUMIFS(Invulblad!G:G,Invulblad!A:A,H166,Invulblad!B:B,I166)*K166</f>
        <v>0</v>
      </c>
      <c r="M166" s="94">
        <f t="shared" si="6"/>
        <v>0</v>
      </c>
      <c r="N166" s="94">
        <f t="shared" si="7"/>
        <v>0</v>
      </c>
      <c r="O166" s="95">
        <f t="shared" si="8"/>
        <v>0</v>
      </c>
      <c r="P166" s="200"/>
    </row>
    <row r="167" spans="1:16" ht="16.5" customHeight="1">
      <c r="A167" s="107" t="s">
        <v>140</v>
      </c>
      <c r="B167" s="107" t="s">
        <v>345</v>
      </c>
      <c r="C167" s="108" t="s">
        <v>386</v>
      </c>
      <c r="D167" s="102" t="s">
        <v>387</v>
      </c>
      <c r="E167" s="98" t="s">
        <v>531</v>
      </c>
      <c r="F167" s="108"/>
      <c r="G167" s="188">
        <v>15</v>
      </c>
      <c r="H167" s="108" t="s">
        <v>170</v>
      </c>
      <c r="I167" s="192" t="s">
        <v>76</v>
      </c>
      <c r="J167" s="101"/>
      <c r="K167" s="199">
        <v>1</v>
      </c>
      <c r="L167" s="94">
        <f>SUMIFS(Invulblad!G:G,Invulblad!A:A,H167,Invulblad!B:B,I167)*K167</f>
        <v>0</v>
      </c>
      <c r="M167" s="94">
        <f t="shared" si="6"/>
        <v>0</v>
      </c>
      <c r="N167" s="94">
        <f t="shared" si="7"/>
        <v>0</v>
      </c>
      <c r="O167" s="95">
        <f t="shared" si="8"/>
        <v>0</v>
      </c>
      <c r="P167" s="200"/>
    </row>
    <row r="168" spans="1:16" ht="16.5" customHeight="1">
      <c r="A168" s="107" t="s">
        <v>140</v>
      </c>
      <c r="B168" s="107" t="s">
        <v>345</v>
      </c>
      <c r="C168" s="108" t="s">
        <v>388</v>
      </c>
      <c r="D168" s="102" t="s">
        <v>389</v>
      </c>
      <c r="E168" s="98" t="s">
        <v>531</v>
      </c>
      <c r="F168" s="108">
        <v>23</v>
      </c>
      <c r="G168" s="188"/>
      <c r="H168" s="100" t="s">
        <v>100</v>
      </c>
      <c r="I168" s="193">
        <v>80</v>
      </c>
      <c r="J168" s="101"/>
      <c r="K168" s="199">
        <v>1</v>
      </c>
      <c r="L168" s="94">
        <f>SUMIFS(Invulblad!G:G,Invulblad!A:A,H168,Invulblad!B:B,I168)*K168</f>
        <v>0</v>
      </c>
      <c r="M168" s="94">
        <f t="shared" si="6"/>
        <v>0</v>
      </c>
      <c r="N168" s="94">
        <f t="shared" si="7"/>
        <v>0</v>
      </c>
      <c r="O168" s="95">
        <f t="shared" si="8"/>
        <v>0</v>
      </c>
      <c r="P168" s="200"/>
    </row>
    <row r="169" spans="1:16" ht="16.5" customHeight="1">
      <c r="A169" s="107" t="s">
        <v>140</v>
      </c>
      <c r="B169" s="107" t="s">
        <v>345</v>
      </c>
      <c r="C169" s="108" t="s">
        <v>390</v>
      </c>
      <c r="D169" s="102" t="s">
        <v>104</v>
      </c>
      <c r="E169" s="98" t="s">
        <v>531</v>
      </c>
      <c r="F169" s="108">
        <v>46</v>
      </c>
      <c r="G169" s="188"/>
      <c r="H169" s="108" t="s">
        <v>103</v>
      </c>
      <c r="I169" s="192">
        <v>80</v>
      </c>
      <c r="J169" s="101"/>
      <c r="K169" s="199">
        <v>1</v>
      </c>
      <c r="L169" s="94">
        <f>SUMIFS(Invulblad!G:G,Invulblad!A:A,H169,Invulblad!B:B,I169)*K169</f>
        <v>0</v>
      </c>
      <c r="M169" s="94">
        <f t="shared" si="6"/>
        <v>0</v>
      </c>
      <c r="N169" s="94">
        <f t="shared" si="7"/>
        <v>0</v>
      </c>
      <c r="O169" s="95">
        <f t="shared" si="8"/>
        <v>0</v>
      </c>
      <c r="P169" s="200"/>
    </row>
    <row r="170" spans="1:16" ht="16.5" customHeight="1">
      <c r="A170" s="107" t="s">
        <v>140</v>
      </c>
      <c r="B170" s="107" t="s">
        <v>345</v>
      </c>
      <c r="C170" s="108" t="s">
        <v>391</v>
      </c>
      <c r="D170" s="102" t="s">
        <v>104</v>
      </c>
      <c r="E170" s="98" t="s">
        <v>531</v>
      </c>
      <c r="F170" s="108">
        <v>46</v>
      </c>
      <c r="G170" s="188"/>
      <c r="H170" s="100" t="s">
        <v>103</v>
      </c>
      <c r="I170" s="193">
        <v>80</v>
      </c>
      <c r="J170" s="101"/>
      <c r="K170" s="199">
        <v>1</v>
      </c>
      <c r="L170" s="94">
        <f>SUMIFS(Invulblad!G:G,Invulblad!A:A,H170,Invulblad!B:B,I170)*K170</f>
        <v>0</v>
      </c>
      <c r="M170" s="94">
        <f t="shared" si="6"/>
        <v>0</v>
      </c>
      <c r="N170" s="94">
        <f t="shared" si="7"/>
        <v>0</v>
      </c>
      <c r="O170" s="95">
        <f t="shared" si="8"/>
        <v>0</v>
      </c>
      <c r="P170" s="200"/>
    </row>
    <row r="171" spans="1:16" ht="16.5" customHeight="1">
      <c r="A171" s="107" t="s">
        <v>140</v>
      </c>
      <c r="B171" s="107" t="s">
        <v>345</v>
      </c>
      <c r="C171" s="108" t="s">
        <v>392</v>
      </c>
      <c r="D171" s="102" t="s">
        <v>104</v>
      </c>
      <c r="E171" s="98" t="s">
        <v>531</v>
      </c>
      <c r="F171" s="108">
        <v>47</v>
      </c>
      <c r="G171" s="188"/>
      <c r="H171" s="108" t="s">
        <v>103</v>
      </c>
      <c r="I171" s="192">
        <v>80</v>
      </c>
      <c r="J171" s="101"/>
      <c r="K171" s="199">
        <v>1</v>
      </c>
      <c r="L171" s="94">
        <f>SUMIFS(Invulblad!G:G,Invulblad!A:A,H171,Invulblad!B:B,I171)*K171</f>
        <v>0</v>
      </c>
      <c r="M171" s="94">
        <f t="shared" si="6"/>
        <v>0</v>
      </c>
      <c r="N171" s="94">
        <f t="shared" si="7"/>
        <v>0</v>
      </c>
      <c r="O171" s="95">
        <f t="shared" si="8"/>
        <v>0</v>
      </c>
      <c r="P171" s="200"/>
    </row>
    <row r="172" spans="1:16" ht="16.5" customHeight="1">
      <c r="A172" s="107" t="s">
        <v>140</v>
      </c>
      <c r="B172" s="107" t="s">
        <v>345</v>
      </c>
      <c r="C172" s="108" t="s">
        <v>393</v>
      </c>
      <c r="D172" s="102" t="s">
        <v>394</v>
      </c>
      <c r="E172" s="98" t="s">
        <v>531</v>
      </c>
      <c r="F172" s="108">
        <v>60</v>
      </c>
      <c r="G172" s="188"/>
      <c r="H172" s="108" t="s">
        <v>103</v>
      </c>
      <c r="I172" s="192">
        <v>80</v>
      </c>
      <c r="J172" s="101"/>
      <c r="K172" s="199">
        <v>1</v>
      </c>
      <c r="L172" s="94">
        <f>SUMIFS(Invulblad!G:G,Invulblad!A:A,H172,Invulblad!B:B,I172)*K172</f>
        <v>0</v>
      </c>
      <c r="M172" s="94">
        <f t="shared" si="6"/>
        <v>0</v>
      </c>
      <c r="N172" s="94">
        <f t="shared" si="7"/>
        <v>0</v>
      </c>
      <c r="O172" s="95">
        <f t="shared" si="8"/>
        <v>0</v>
      </c>
      <c r="P172" s="200"/>
    </row>
    <row r="173" spans="1:16" ht="16.5" hidden="1" customHeight="1">
      <c r="A173" s="107" t="s">
        <v>140</v>
      </c>
      <c r="B173" s="107" t="s">
        <v>345</v>
      </c>
      <c r="C173" s="108" t="s">
        <v>395</v>
      </c>
      <c r="D173" s="102" t="s">
        <v>150</v>
      </c>
      <c r="E173" s="98" t="s">
        <v>95</v>
      </c>
      <c r="F173" s="108"/>
      <c r="G173" s="188">
        <v>20</v>
      </c>
      <c r="H173" s="100" t="s">
        <v>93</v>
      </c>
      <c r="I173" s="193" t="s">
        <v>76</v>
      </c>
      <c r="J173" s="101"/>
      <c r="K173" s="199">
        <v>1</v>
      </c>
      <c r="L173" s="94">
        <f>SUMIFS(Invulblad!G:G,Invulblad!A:A,H173,Invulblad!B:B,I173)*K173</f>
        <v>0</v>
      </c>
      <c r="M173" s="94">
        <f t="shared" si="6"/>
        <v>0</v>
      </c>
      <c r="N173" s="94">
        <f t="shared" si="7"/>
        <v>0</v>
      </c>
      <c r="O173" s="95">
        <f t="shared" si="8"/>
        <v>0</v>
      </c>
      <c r="P173" s="200"/>
    </row>
    <row r="174" spans="1:16" ht="16.5" hidden="1" customHeight="1">
      <c r="A174" s="107" t="s">
        <v>140</v>
      </c>
      <c r="B174" s="107" t="s">
        <v>345</v>
      </c>
      <c r="C174" s="108" t="s">
        <v>396</v>
      </c>
      <c r="D174" s="102" t="s">
        <v>180</v>
      </c>
      <c r="E174" s="102" t="s">
        <v>95</v>
      </c>
      <c r="F174" s="108">
        <v>19</v>
      </c>
      <c r="G174" s="188"/>
      <c r="H174" s="108" t="s">
        <v>114</v>
      </c>
      <c r="I174" s="192">
        <v>200</v>
      </c>
      <c r="J174" s="101"/>
      <c r="K174" s="199">
        <v>1</v>
      </c>
      <c r="L174" s="94">
        <f>SUMIFS(Invulblad!G:G,Invulblad!A:A,H174,Invulblad!B:B,I174)*K174</f>
        <v>0</v>
      </c>
      <c r="M174" s="94">
        <f t="shared" si="6"/>
        <v>0</v>
      </c>
      <c r="N174" s="94">
        <f t="shared" si="7"/>
        <v>0</v>
      </c>
      <c r="O174" s="95">
        <f t="shared" si="8"/>
        <v>0</v>
      </c>
      <c r="P174" s="200"/>
    </row>
    <row r="175" spans="1:16" ht="16.5" customHeight="1">
      <c r="A175" s="107" t="s">
        <v>140</v>
      </c>
      <c r="B175" s="107" t="s">
        <v>345</v>
      </c>
      <c r="C175" s="108" t="s">
        <v>397</v>
      </c>
      <c r="D175" s="102" t="s">
        <v>117</v>
      </c>
      <c r="E175" s="98" t="s">
        <v>531</v>
      </c>
      <c r="F175" s="108">
        <v>10</v>
      </c>
      <c r="G175" s="188"/>
      <c r="H175" s="108" t="s">
        <v>116</v>
      </c>
      <c r="I175" s="192">
        <v>80</v>
      </c>
      <c r="J175" s="101"/>
      <c r="K175" s="199">
        <v>1</v>
      </c>
      <c r="L175" s="94">
        <f>SUMIFS(Invulblad!G:G,Invulblad!A:A,H175,Invulblad!B:B,I175)*K175</f>
        <v>0</v>
      </c>
      <c r="M175" s="94">
        <f t="shared" si="6"/>
        <v>0</v>
      </c>
      <c r="N175" s="94">
        <f t="shared" si="7"/>
        <v>0</v>
      </c>
      <c r="O175" s="95">
        <f t="shared" si="8"/>
        <v>0</v>
      </c>
      <c r="P175" s="200"/>
    </row>
    <row r="176" spans="1:16" ht="16.5" customHeight="1">
      <c r="A176" s="107" t="s">
        <v>140</v>
      </c>
      <c r="B176" s="107" t="s">
        <v>345</v>
      </c>
      <c r="C176" s="108" t="s">
        <v>398</v>
      </c>
      <c r="D176" s="102" t="s">
        <v>117</v>
      </c>
      <c r="E176" s="98" t="s">
        <v>531</v>
      </c>
      <c r="F176" s="108">
        <v>10</v>
      </c>
      <c r="G176" s="188"/>
      <c r="H176" s="100" t="s">
        <v>116</v>
      </c>
      <c r="I176" s="193">
        <v>80</v>
      </c>
      <c r="J176" s="101"/>
      <c r="K176" s="199">
        <v>1</v>
      </c>
      <c r="L176" s="94">
        <f>SUMIFS(Invulblad!G:G,Invulblad!A:A,H176,Invulblad!B:B,I176)*K176</f>
        <v>0</v>
      </c>
      <c r="M176" s="94">
        <f t="shared" si="6"/>
        <v>0</v>
      </c>
      <c r="N176" s="94">
        <f t="shared" si="7"/>
        <v>0</v>
      </c>
      <c r="O176" s="95">
        <f t="shared" si="8"/>
        <v>0</v>
      </c>
      <c r="P176" s="200"/>
    </row>
    <row r="177" spans="1:16" ht="16.5" customHeight="1">
      <c r="A177" s="107" t="s">
        <v>140</v>
      </c>
      <c r="B177" s="107" t="s">
        <v>345</v>
      </c>
      <c r="C177" s="108" t="s">
        <v>399</v>
      </c>
      <c r="D177" s="102" t="s">
        <v>78</v>
      </c>
      <c r="E177" s="98" t="s">
        <v>531</v>
      </c>
      <c r="F177" s="108">
        <v>176</v>
      </c>
      <c r="G177" s="188"/>
      <c r="H177" s="108" t="s">
        <v>77</v>
      </c>
      <c r="I177" s="192">
        <v>80</v>
      </c>
      <c r="J177" s="101" t="s">
        <v>400</v>
      </c>
      <c r="K177" s="199">
        <v>1</v>
      </c>
      <c r="L177" s="94">
        <f>SUMIFS(Invulblad!G:G,Invulblad!A:A,H177,Invulblad!B:B,I177)*K177</f>
        <v>0</v>
      </c>
      <c r="M177" s="94">
        <f t="shared" si="6"/>
        <v>0</v>
      </c>
      <c r="N177" s="94">
        <f t="shared" si="7"/>
        <v>0</v>
      </c>
      <c r="O177" s="95">
        <f t="shared" si="8"/>
        <v>0</v>
      </c>
      <c r="P177" s="200"/>
    </row>
    <row r="178" spans="1:16" ht="16.5" hidden="1" customHeight="1">
      <c r="A178" s="107" t="s">
        <v>140</v>
      </c>
      <c r="B178" s="107" t="s">
        <v>345</v>
      </c>
      <c r="C178" s="108" t="s">
        <v>399</v>
      </c>
      <c r="D178" s="102" t="s">
        <v>78</v>
      </c>
      <c r="E178" s="102" t="s">
        <v>80</v>
      </c>
      <c r="F178" s="108">
        <v>71</v>
      </c>
      <c r="G178" s="188"/>
      <c r="H178" s="108" t="s">
        <v>79</v>
      </c>
      <c r="I178" s="192">
        <v>80</v>
      </c>
      <c r="J178" s="101" t="s">
        <v>400</v>
      </c>
      <c r="K178" s="199">
        <v>1</v>
      </c>
      <c r="L178" s="94">
        <f>SUMIFS(Invulblad!G:G,Invulblad!A:A,H178,Invulblad!B:B,I178)*K178</f>
        <v>0</v>
      </c>
      <c r="M178" s="94">
        <f t="shared" si="6"/>
        <v>0</v>
      </c>
      <c r="N178" s="94">
        <f t="shared" si="7"/>
        <v>0</v>
      </c>
      <c r="O178" s="95">
        <f t="shared" si="8"/>
        <v>0</v>
      </c>
      <c r="P178" s="200"/>
    </row>
    <row r="179" spans="1:16" ht="16.5" customHeight="1">
      <c r="A179" s="107" t="s">
        <v>140</v>
      </c>
      <c r="B179" s="107" t="s">
        <v>345</v>
      </c>
      <c r="C179" s="108" t="s">
        <v>401</v>
      </c>
      <c r="D179" s="102" t="s">
        <v>402</v>
      </c>
      <c r="E179" s="98" t="s">
        <v>531</v>
      </c>
      <c r="F179" s="108">
        <v>20</v>
      </c>
      <c r="G179" s="188"/>
      <c r="H179" s="100" t="s">
        <v>89</v>
      </c>
      <c r="I179" s="193">
        <v>200</v>
      </c>
      <c r="J179" s="101"/>
      <c r="K179" s="199">
        <v>1</v>
      </c>
      <c r="L179" s="94">
        <f>SUMIFS(Invulblad!G:G,Invulblad!A:A,H179,Invulblad!B:B,I179)*K179</f>
        <v>0</v>
      </c>
      <c r="M179" s="94">
        <f t="shared" si="6"/>
        <v>0</v>
      </c>
      <c r="N179" s="94">
        <f t="shared" si="7"/>
        <v>0</v>
      </c>
      <c r="O179" s="95">
        <f t="shared" si="8"/>
        <v>0</v>
      </c>
      <c r="P179" s="200"/>
    </row>
    <row r="180" spans="1:16" ht="16.5" customHeight="1">
      <c r="A180" s="107" t="s">
        <v>140</v>
      </c>
      <c r="B180" s="107" t="s">
        <v>345</v>
      </c>
      <c r="C180" s="108" t="s">
        <v>403</v>
      </c>
      <c r="D180" s="102" t="s">
        <v>404</v>
      </c>
      <c r="E180" s="98" t="s">
        <v>531</v>
      </c>
      <c r="F180" s="108">
        <v>21</v>
      </c>
      <c r="G180" s="188"/>
      <c r="H180" s="100" t="s">
        <v>116</v>
      </c>
      <c r="I180" s="193">
        <v>80</v>
      </c>
      <c r="J180" s="101"/>
      <c r="K180" s="199">
        <v>1</v>
      </c>
      <c r="L180" s="94">
        <f>SUMIFS(Invulblad!G:G,Invulblad!A:A,H180,Invulblad!B:B,I180)*K180</f>
        <v>0</v>
      </c>
      <c r="M180" s="94">
        <f t="shared" si="6"/>
        <v>0</v>
      </c>
      <c r="N180" s="94">
        <f t="shared" si="7"/>
        <v>0</v>
      </c>
      <c r="O180" s="95">
        <f t="shared" si="8"/>
        <v>0</v>
      </c>
      <c r="P180" s="200"/>
    </row>
    <row r="181" spans="1:16" ht="16.5" customHeight="1">
      <c r="A181" s="107" t="s">
        <v>140</v>
      </c>
      <c r="B181" s="107" t="s">
        <v>345</v>
      </c>
      <c r="C181" s="108" t="s">
        <v>405</v>
      </c>
      <c r="D181" s="102" t="s">
        <v>74</v>
      </c>
      <c r="E181" s="98" t="s">
        <v>531</v>
      </c>
      <c r="F181" s="108">
        <v>330</v>
      </c>
      <c r="G181" s="188"/>
      <c r="H181" s="108" t="s">
        <v>73</v>
      </c>
      <c r="I181" s="192">
        <v>200</v>
      </c>
      <c r="J181" s="101"/>
      <c r="K181" s="199">
        <v>1</v>
      </c>
      <c r="L181" s="94">
        <f>SUMIFS(Invulblad!G:G,Invulblad!A:A,H181,Invulblad!B:B,I181)*K181</f>
        <v>0</v>
      </c>
      <c r="M181" s="94">
        <f t="shared" si="6"/>
        <v>0</v>
      </c>
      <c r="N181" s="94">
        <f t="shared" si="7"/>
        <v>0</v>
      </c>
      <c r="O181" s="95">
        <f t="shared" si="8"/>
        <v>0</v>
      </c>
      <c r="P181" s="200"/>
    </row>
    <row r="182" spans="1:16" ht="16.5" customHeight="1">
      <c r="A182" s="107" t="s">
        <v>140</v>
      </c>
      <c r="B182" s="107" t="s">
        <v>406</v>
      </c>
      <c r="C182" s="108" t="s">
        <v>407</v>
      </c>
      <c r="D182" s="102" t="s">
        <v>347</v>
      </c>
      <c r="E182" s="98" t="s">
        <v>531</v>
      </c>
      <c r="F182" s="108">
        <v>408</v>
      </c>
      <c r="G182" s="188"/>
      <c r="H182" s="108" t="s">
        <v>84</v>
      </c>
      <c r="I182" s="192">
        <v>200</v>
      </c>
      <c r="J182" s="101"/>
      <c r="K182" s="199">
        <v>1</v>
      </c>
      <c r="L182" s="94">
        <f>SUMIFS(Invulblad!G:G,Invulblad!A:A,H182,Invulblad!B:B,I182)*K182</f>
        <v>0</v>
      </c>
      <c r="M182" s="94">
        <f t="shared" si="6"/>
        <v>0</v>
      </c>
      <c r="N182" s="94">
        <f t="shared" si="7"/>
        <v>0</v>
      </c>
      <c r="O182" s="95">
        <f t="shared" si="8"/>
        <v>0</v>
      </c>
      <c r="P182" s="200"/>
    </row>
    <row r="183" spans="1:16" ht="16.5" customHeight="1">
      <c r="A183" s="107" t="s">
        <v>140</v>
      </c>
      <c r="B183" s="107" t="s">
        <v>406</v>
      </c>
      <c r="C183" s="108" t="s">
        <v>408</v>
      </c>
      <c r="D183" s="102" t="s">
        <v>104</v>
      </c>
      <c r="E183" s="98" t="s">
        <v>531</v>
      </c>
      <c r="F183" s="108">
        <v>48</v>
      </c>
      <c r="G183" s="188"/>
      <c r="H183" s="100" t="s">
        <v>103</v>
      </c>
      <c r="I183" s="193">
        <v>80</v>
      </c>
      <c r="J183" s="101"/>
      <c r="K183" s="199">
        <v>1</v>
      </c>
      <c r="L183" s="94">
        <f>SUMIFS(Invulblad!G:G,Invulblad!A:A,H183,Invulblad!B:B,I183)*K183</f>
        <v>0</v>
      </c>
      <c r="M183" s="94">
        <f t="shared" si="6"/>
        <v>0</v>
      </c>
      <c r="N183" s="94">
        <f t="shared" si="7"/>
        <v>0</v>
      </c>
      <c r="O183" s="95">
        <f t="shared" si="8"/>
        <v>0</v>
      </c>
      <c r="P183" s="200"/>
    </row>
    <row r="184" spans="1:16" ht="16.5" customHeight="1">
      <c r="A184" s="107" t="s">
        <v>140</v>
      </c>
      <c r="B184" s="107" t="s">
        <v>406</v>
      </c>
      <c r="C184" s="108" t="s">
        <v>409</v>
      </c>
      <c r="D184" s="102" t="s">
        <v>104</v>
      </c>
      <c r="E184" s="98" t="s">
        <v>531</v>
      </c>
      <c r="F184" s="108">
        <v>46</v>
      </c>
      <c r="G184" s="188"/>
      <c r="H184" s="108" t="s">
        <v>103</v>
      </c>
      <c r="I184" s="192">
        <v>80</v>
      </c>
      <c r="J184" s="101"/>
      <c r="K184" s="199">
        <v>1</v>
      </c>
      <c r="L184" s="94">
        <f>SUMIFS(Invulblad!G:G,Invulblad!A:A,H184,Invulblad!B:B,I184)*K184</f>
        <v>0</v>
      </c>
      <c r="M184" s="94">
        <f t="shared" si="6"/>
        <v>0</v>
      </c>
      <c r="N184" s="94">
        <f t="shared" si="7"/>
        <v>0</v>
      </c>
      <c r="O184" s="95">
        <f t="shared" si="8"/>
        <v>0</v>
      </c>
      <c r="P184" s="200"/>
    </row>
    <row r="185" spans="1:16" ht="16.5" customHeight="1">
      <c r="A185" s="107" t="s">
        <v>140</v>
      </c>
      <c r="B185" s="107" t="s">
        <v>406</v>
      </c>
      <c r="C185" s="108" t="s">
        <v>410</v>
      </c>
      <c r="D185" s="102" t="s">
        <v>104</v>
      </c>
      <c r="E185" s="98" t="s">
        <v>531</v>
      </c>
      <c r="F185" s="108">
        <v>58</v>
      </c>
      <c r="G185" s="188"/>
      <c r="H185" s="108" t="s">
        <v>103</v>
      </c>
      <c r="I185" s="192">
        <v>80</v>
      </c>
      <c r="J185" s="101"/>
      <c r="K185" s="199">
        <v>1</v>
      </c>
      <c r="L185" s="94">
        <f>SUMIFS(Invulblad!G:G,Invulblad!A:A,H185,Invulblad!B:B,I185)*K185</f>
        <v>0</v>
      </c>
      <c r="M185" s="94">
        <f t="shared" si="6"/>
        <v>0</v>
      </c>
      <c r="N185" s="94">
        <f t="shared" si="7"/>
        <v>0</v>
      </c>
      <c r="O185" s="95">
        <f t="shared" si="8"/>
        <v>0</v>
      </c>
      <c r="P185" s="200"/>
    </row>
    <row r="186" spans="1:16" ht="16.5" hidden="1" customHeight="1">
      <c r="A186" s="107" t="s">
        <v>140</v>
      </c>
      <c r="B186" s="107" t="s">
        <v>406</v>
      </c>
      <c r="C186" s="108" t="s">
        <v>411</v>
      </c>
      <c r="D186" s="102" t="s">
        <v>412</v>
      </c>
      <c r="E186" s="102" t="s">
        <v>80</v>
      </c>
      <c r="F186" s="108">
        <v>16</v>
      </c>
      <c r="G186" s="188"/>
      <c r="H186" s="100" t="s">
        <v>102</v>
      </c>
      <c r="I186" s="193">
        <v>80</v>
      </c>
      <c r="J186" s="101"/>
      <c r="K186" s="199">
        <v>1</v>
      </c>
      <c r="L186" s="94">
        <f>SUMIFS(Invulblad!G:G,Invulblad!A:A,H186,Invulblad!B:B,I186)*K186</f>
        <v>0</v>
      </c>
      <c r="M186" s="94">
        <f t="shared" si="6"/>
        <v>0</v>
      </c>
      <c r="N186" s="94">
        <f t="shared" si="7"/>
        <v>0</v>
      </c>
      <c r="O186" s="95">
        <f t="shared" si="8"/>
        <v>0</v>
      </c>
      <c r="P186" s="200"/>
    </row>
    <row r="187" spans="1:16" ht="16.5" hidden="1" customHeight="1">
      <c r="A187" s="107" t="s">
        <v>140</v>
      </c>
      <c r="B187" s="107" t="s">
        <v>406</v>
      </c>
      <c r="C187" s="108" t="s">
        <v>413</v>
      </c>
      <c r="D187" s="102" t="s">
        <v>414</v>
      </c>
      <c r="E187" s="102" t="s">
        <v>80</v>
      </c>
      <c r="F187" s="108">
        <v>16</v>
      </c>
      <c r="G187" s="188"/>
      <c r="H187" s="108" t="s">
        <v>102</v>
      </c>
      <c r="I187" s="192">
        <v>80</v>
      </c>
      <c r="J187" s="101"/>
      <c r="K187" s="199">
        <v>1</v>
      </c>
      <c r="L187" s="94">
        <f>SUMIFS(Invulblad!G:G,Invulblad!A:A,H187,Invulblad!B:B,I187)*K187</f>
        <v>0</v>
      </c>
      <c r="M187" s="94">
        <f t="shared" si="6"/>
        <v>0</v>
      </c>
      <c r="N187" s="94">
        <f t="shared" si="7"/>
        <v>0</v>
      </c>
      <c r="O187" s="95">
        <f t="shared" si="8"/>
        <v>0</v>
      </c>
      <c r="P187" s="200"/>
    </row>
    <row r="188" spans="1:16" ht="16.5" customHeight="1">
      <c r="A188" s="107" t="s">
        <v>140</v>
      </c>
      <c r="B188" s="107" t="s">
        <v>406</v>
      </c>
      <c r="C188" s="108" t="s">
        <v>415</v>
      </c>
      <c r="D188" s="102" t="s">
        <v>344</v>
      </c>
      <c r="E188" s="98" t="s">
        <v>531</v>
      </c>
      <c r="F188" s="108"/>
      <c r="G188" s="188">
        <v>3</v>
      </c>
      <c r="H188" s="108" t="s">
        <v>170</v>
      </c>
      <c r="I188" s="192" t="s">
        <v>76</v>
      </c>
      <c r="J188" s="101"/>
      <c r="K188" s="199">
        <v>1</v>
      </c>
      <c r="L188" s="94">
        <f>SUMIFS(Invulblad!G:G,Invulblad!A:A,H188,Invulblad!B:B,I188)*K188</f>
        <v>0</v>
      </c>
      <c r="M188" s="94">
        <f t="shared" si="6"/>
        <v>0</v>
      </c>
      <c r="N188" s="94">
        <f t="shared" si="7"/>
        <v>0</v>
      </c>
      <c r="O188" s="95">
        <f t="shared" si="8"/>
        <v>0</v>
      </c>
      <c r="P188" s="200"/>
    </row>
    <row r="189" spans="1:16" ht="16.5" customHeight="1">
      <c r="A189" s="107" t="s">
        <v>140</v>
      </c>
      <c r="B189" s="107" t="s">
        <v>406</v>
      </c>
      <c r="C189" s="108" t="s">
        <v>416</v>
      </c>
      <c r="D189" s="102" t="s">
        <v>344</v>
      </c>
      <c r="E189" s="98" t="s">
        <v>531</v>
      </c>
      <c r="F189" s="108"/>
      <c r="G189" s="188">
        <v>3</v>
      </c>
      <c r="H189" s="100" t="s">
        <v>170</v>
      </c>
      <c r="I189" s="193" t="s">
        <v>76</v>
      </c>
      <c r="J189" s="101"/>
      <c r="K189" s="199">
        <v>1</v>
      </c>
      <c r="L189" s="94">
        <f>SUMIFS(Invulblad!G:G,Invulblad!A:A,H189,Invulblad!B:B,I189)*K189</f>
        <v>0</v>
      </c>
      <c r="M189" s="94">
        <f t="shared" si="6"/>
        <v>0</v>
      </c>
      <c r="N189" s="94">
        <f t="shared" si="7"/>
        <v>0</v>
      </c>
      <c r="O189" s="95">
        <f t="shared" si="8"/>
        <v>0</v>
      </c>
      <c r="P189" s="200"/>
    </row>
    <row r="190" spans="1:16" ht="16.5" hidden="1" customHeight="1">
      <c r="A190" s="107" t="s">
        <v>140</v>
      </c>
      <c r="B190" s="107" t="s">
        <v>406</v>
      </c>
      <c r="C190" s="108" t="s">
        <v>417</v>
      </c>
      <c r="D190" s="102" t="s">
        <v>418</v>
      </c>
      <c r="E190" s="102" t="s">
        <v>80</v>
      </c>
      <c r="F190" s="108">
        <v>16</v>
      </c>
      <c r="G190" s="188"/>
      <c r="H190" s="108" t="s">
        <v>102</v>
      </c>
      <c r="I190" s="192">
        <v>80</v>
      </c>
      <c r="J190" s="101"/>
      <c r="K190" s="199">
        <v>1</v>
      </c>
      <c r="L190" s="94">
        <f>SUMIFS(Invulblad!G:G,Invulblad!A:A,H190,Invulblad!B:B,I190)*K190</f>
        <v>0</v>
      </c>
      <c r="M190" s="94">
        <f t="shared" si="6"/>
        <v>0</v>
      </c>
      <c r="N190" s="94">
        <f t="shared" si="7"/>
        <v>0</v>
      </c>
      <c r="O190" s="95">
        <f t="shared" si="8"/>
        <v>0</v>
      </c>
      <c r="P190" s="200"/>
    </row>
    <row r="191" spans="1:16" ht="16.5" hidden="1" customHeight="1">
      <c r="A191" s="107" t="s">
        <v>140</v>
      </c>
      <c r="B191" s="107" t="s">
        <v>406</v>
      </c>
      <c r="C191" s="108" t="s">
        <v>419</v>
      </c>
      <c r="D191" s="102" t="s">
        <v>420</v>
      </c>
      <c r="E191" s="102" t="s">
        <v>80</v>
      </c>
      <c r="F191" s="108">
        <v>31</v>
      </c>
      <c r="G191" s="188"/>
      <c r="H191" s="100" t="s">
        <v>102</v>
      </c>
      <c r="I191" s="193">
        <v>80</v>
      </c>
      <c r="J191" s="101"/>
      <c r="K191" s="199">
        <v>1</v>
      </c>
      <c r="L191" s="94">
        <f>SUMIFS(Invulblad!G:G,Invulblad!A:A,H191,Invulblad!B:B,I191)*K191</f>
        <v>0</v>
      </c>
      <c r="M191" s="94">
        <f t="shared" si="6"/>
        <v>0</v>
      </c>
      <c r="N191" s="94">
        <f t="shared" si="7"/>
        <v>0</v>
      </c>
      <c r="O191" s="95">
        <f t="shared" si="8"/>
        <v>0</v>
      </c>
      <c r="P191" s="200"/>
    </row>
    <row r="192" spans="1:16" ht="16.5" hidden="1" customHeight="1">
      <c r="A192" s="107" t="s">
        <v>140</v>
      </c>
      <c r="B192" s="107" t="s">
        <v>406</v>
      </c>
      <c r="C192" s="108" t="s">
        <v>421</v>
      </c>
      <c r="D192" s="102" t="s">
        <v>176</v>
      </c>
      <c r="E192" s="102" t="s">
        <v>95</v>
      </c>
      <c r="F192" s="108">
        <v>21</v>
      </c>
      <c r="G192" s="188"/>
      <c r="H192" s="108" t="s">
        <v>114</v>
      </c>
      <c r="I192" s="192">
        <v>200</v>
      </c>
      <c r="J192" s="101"/>
      <c r="K192" s="199">
        <v>1</v>
      </c>
      <c r="L192" s="94">
        <f>SUMIFS(Invulblad!G:G,Invulblad!A:A,H192,Invulblad!B:B,I192)*K192</f>
        <v>0</v>
      </c>
      <c r="M192" s="94">
        <f t="shared" si="6"/>
        <v>0</v>
      </c>
      <c r="N192" s="94">
        <f t="shared" si="7"/>
        <v>0</v>
      </c>
      <c r="O192" s="95">
        <f t="shared" si="8"/>
        <v>0</v>
      </c>
      <c r="P192" s="200"/>
    </row>
    <row r="193" spans="1:16" ht="16.5" customHeight="1">
      <c r="A193" s="107" t="s">
        <v>140</v>
      </c>
      <c r="B193" s="107" t="s">
        <v>406</v>
      </c>
      <c r="C193" s="108" t="s">
        <v>422</v>
      </c>
      <c r="D193" s="102" t="s">
        <v>104</v>
      </c>
      <c r="E193" s="98" t="s">
        <v>531</v>
      </c>
      <c r="F193" s="108">
        <v>58</v>
      </c>
      <c r="G193" s="188"/>
      <c r="H193" s="108" t="s">
        <v>103</v>
      </c>
      <c r="I193" s="192">
        <v>80</v>
      </c>
      <c r="J193" s="101"/>
      <c r="K193" s="199">
        <v>1</v>
      </c>
      <c r="L193" s="94">
        <f>SUMIFS(Invulblad!G:G,Invulblad!A:A,H193,Invulblad!B:B,I193)*K193</f>
        <v>0</v>
      </c>
      <c r="M193" s="94">
        <f t="shared" si="6"/>
        <v>0</v>
      </c>
      <c r="N193" s="94">
        <f t="shared" si="7"/>
        <v>0</v>
      </c>
      <c r="O193" s="95">
        <f t="shared" si="8"/>
        <v>0</v>
      </c>
      <c r="P193" s="200"/>
    </row>
    <row r="194" spans="1:16" ht="16.5" hidden="1" customHeight="1">
      <c r="A194" s="107" t="s">
        <v>140</v>
      </c>
      <c r="B194" s="107" t="s">
        <v>406</v>
      </c>
      <c r="C194" s="108" t="s">
        <v>423</v>
      </c>
      <c r="D194" s="102" t="s">
        <v>424</v>
      </c>
      <c r="E194" s="102" t="s">
        <v>95</v>
      </c>
      <c r="F194" s="108">
        <v>97</v>
      </c>
      <c r="G194" s="188"/>
      <c r="H194" s="108" t="s">
        <v>108</v>
      </c>
      <c r="I194" s="192">
        <v>80</v>
      </c>
      <c r="J194" s="101"/>
      <c r="K194" s="199">
        <v>1</v>
      </c>
      <c r="L194" s="94">
        <f>SUMIFS(Invulblad!G:G,Invulblad!A:A,H194,Invulblad!B:B,I194)*K194</f>
        <v>0</v>
      </c>
      <c r="M194" s="94">
        <f t="shared" si="6"/>
        <v>0</v>
      </c>
      <c r="N194" s="94">
        <f t="shared" si="7"/>
        <v>0</v>
      </c>
      <c r="O194" s="95">
        <f t="shared" si="8"/>
        <v>0</v>
      </c>
      <c r="P194" s="200"/>
    </row>
    <row r="195" spans="1:16" ht="16.5" hidden="1" customHeight="1">
      <c r="A195" s="107" t="s">
        <v>140</v>
      </c>
      <c r="B195" s="107" t="s">
        <v>406</v>
      </c>
      <c r="C195" s="108" t="s">
        <v>425</v>
      </c>
      <c r="D195" s="102" t="s">
        <v>424</v>
      </c>
      <c r="E195" s="102" t="s">
        <v>95</v>
      </c>
      <c r="F195" s="108">
        <v>132</v>
      </c>
      <c r="G195" s="188"/>
      <c r="H195" s="108" t="s">
        <v>108</v>
      </c>
      <c r="I195" s="192">
        <v>80</v>
      </c>
      <c r="J195" s="101"/>
      <c r="K195" s="199">
        <v>1</v>
      </c>
      <c r="L195" s="94">
        <f>SUMIFS(Invulblad!G:G,Invulblad!A:A,H195,Invulblad!B:B,I195)*K195</f>
        <v>0</v>
      </c>
      <c r="M195" s="94">
        <f t="shared" si="6"/>
        <v>0</v>
      </c>
      <c r="N195" s="94">
        <f t="shared" si="7"/>
        <v>0</v>
      </c>
      <c r="O195" s="95">
        <f t="shared" si="8"/>
        <v>0</v>
      </c>
      <c r="P195" s="200"/>
    </row>
    <row r="196" spans="1:16" ht="16.5" hidden="1" customHeight="1">
      <c r="A196" s="107" t="s">
        <v>140</v>
      </c>
      <c r="B196" s="107" t="s">
        <v>406</v>
      </c>
      <c r="C196" s="108" t="s">
        <v>426</v>
      </c>
      <c r="D196" s="102" t="s">
        <v>427</v>
      </c>
      <c r="E196" s="102" t="s">
        <v>95</v>
      </c>
      <c r="F196" s="108">
        <v>39</v>
      </c>
      <c r="G196" s="188"/>
      <c r="H196" s="108" t="s">
        <v>108</v>
      </c>
      <c r="I196" s="192">
        <v>80</v>
      </c>
      <c r="J196" s="101"/>
      <c r="K196" s="199">
        <v>1</v>
      </c>
      <c r="L196" s="94">
        <f>SUMIFS(Invulblad!G:G,Invulblad!A:A,H196,Invulblad!B:B,I196)*K196</f>
        <v>0</v>
      </c>
      <c r="M196" s="94">
        <f t="shared" si="6"/>
        <v>0</v>
      </c>
      <c r="N196" s="94">
        <f t="shared" si="7"/>
        <v>0</v>
      </c>
      <c r="O196" s="95">
        <f t="shared" si="8"/>
        <v>0</v>
      </c>
      <c r="P196" s="200"/>
    </row>
    <row r="197" spans="1:16" ht="16.5" hidden="1" customHeight="1">
      <c r="A197" s="107" t="s">
        <v>140</v>
      </c>
      <c r="B197" s="107" t="s">
        <v>406</v>
      </c>
      <c r="C197" s="108" t="s">
        <v>428</v>
      </c>
      <c r="D197" s="102" t="s">
        <v>174</v>
      </c>
      <c r="E197" s="102" t="s">
        <v>95</v>
      </c>
      <c r="F197" s="108">
        <v>3</v>
      </c>
      <c r="G197" s="188"/>
      <c r="H197" s="108" t="s">
        <v>114</v>
      </c>
      <c r="I197" s="192">
        <v>200</v>
      </c>
      <c r="J197" s="101"/>
      <c r="K197" s="199">
        <v>1</v>
      </c>
      <c r="L197" s="94">
        <f>SUMIFS(Invulblad!G:G,Invulblad!A:A,H197,Invulblad!B:B,I197)*K197</f>
        <v>0</v>
      </c>
      <c r="M197" s="94">
        <f t="shared" si="6"/>
        <v>0</v>
      </c>
      <c r="N197" s="94">
        <f t="shared" si="7"/>
        <v>0</v>
      </c>
      <c r="O197" s="95">
        <f t="shared" si="8"/>
        <v>0</v>
      </c>
      <c r="P197" s="200"/>
    </row>
    <row r="198" spans="1:16" ht="16.5" hidden="1" customHeight="1">
      <c r="A198" s="107" t="s">
        <v>140</v>
      </c>
      <c r="B198" s="107" t="s">
        <v>406</v>
      </c>
      <c r="C198" s="108" t="s">
        <v>429</v>
      </c>
      <c r="D198" s="102" t="s">
        <v>174</v>
      </c>
      <c r="E198" s="102" t="s">
        <v>95</v>
      </c>
      <c r="F198" s="108">
        <v>3</v>
      </c>
      <c r="G198" s="188"/>
      <c r="H198" s="108" t="s">
        <v>114</v>
      </c>
      <c r="I198" s="192">
        <v>200</v>
      </c>
      <c r="J198" s="101"/>
      <c r="K198" s="199">
        <v>1</v>
      </c>
      <c r="L198" s="94">
        <f>SUMIFS(Invulblad!G:G,Invulblad!A:A,H198,Invulblad!B:B,I198)*K198</f>
        <v>0</v>
      </c>
      <c r="M198" s="94">
        <f t="shared" si="6"/>
        <v>0</v>
      </c>
      <c r="N198" s="94">
        <f t="shared" si="7"/>
        <v>0</v>
      </c>
      <c r="O198" s="95">
        <f t="shared" si="8"/>
        <v>0</v>
      </c>
      <c r="P198" s="200"/>
    </row>
    <row r="199" spans="1:16" ht="16.5" hidden="1" customHeight="1">
      <c r="A199" s="107" t="s">
        <v>140</v>
      </c>
      <c r="B199" s="107" t="s">
        <v>406</v>
      </c>
      <c r="C199" s="108" t="s">
        <v>430</v>
      </c>
      <c r="D199" s="102" t="s">
        <v>431</v>
      </c>
      <c r="E199" s="102" t="s">
        <v>95</v>
      </c>
      <c r="F199" s="108">
        <v>31</v>
      </c>
      <c r="G199" s="188"/>
      <c r="H199" s="108" t="s">
        <v>108</v>
      </c>
      <c r="I199" s="192">
        <v>40</v>
      </c>
      <c r="J199" s="101" t="s">
        <v>156</v>
      </c>
      <c r="K199" s="199">
        <v>1</v>
      </c>
      <c r="L199" s="94">
        <f>SUMIFS(Invulblad!G:G,Invulblad!A:A,H199,Invulblad!B:B,I199)*K199</f>
        <v>0</v>
      </c>
      <c r="M199" s="94">
        <f t="shared" si="6"/>
        <v>0</v>
      </c>
      <c r="N199" s="94">
        <f t="shared" si="7"/>
        <v>0</v>
      </c>
      <c r="O199" s="95">
        <f t="shared" si="8"/>
        <v>0</v>
      </c>
      <c r="P199" s="200"/>
    </row>
    <row r="200" spans="1:16" ht="16.5" customHeight="1">
      <c r="A200" s="107" t="s">
        <v>140</v>
      </c>
      <c r="B200" s="107" t="s">
        <v>406</v>
      </c>
      <c r="C200" s="108" t="s">
        <v>432</v>
      </c>
      <c r="D200" s="102" t="s">
        <v>111</v>
      </c>
      <c r="E200" s="98" t="s">
        <v>531</v>
      </c>
      <c r="F200" s="108">
        <v>83</v>
      </c>
      <c r="G200" s="188"/>
      <c r="H200" s="108" t="s">
        <v>110</v>
      </c>
      <c r="I200" s="192">
        <v>200</v>
      </c>
      <c r="J200" s="101"/>
      <c r="K200" s="199">
        <v>1</v>
      </c>
      <c r="L200" s="94">
        <f>SUMIFS(Invulblad!G:G,Invulblad!A:A,H200,Invulblad!B:B,I200)*K200</f>
        <v>0</v>
      </c>
      <c r="M200" s="94">
        <f t="shared" si="6"/>
        <v>0</v>
      </c>
      <c r="N200" s="94">
        <f t="shared" si="7"/>
        <v>0</v>
      </c>
      <c r="O200" s="95">
        <f t="shared" si="8"/>
        <v>0</v>
      </c>
      <c r="P200" s="200"/>
    </row>
    <row r="201" spans="1:16" ht="16.5" hidden="1" customHeight="1">
      <c r="A201" s="107" t="s">
        <v>140</v>
      </c>
      <c r="B201" s="107" t="s">
        <v>406</v>
      </c>
      <c r="C201" s="108" t="s">
        <v>433</v>
      </c>
      <c r="D201" s="102" t="s">
        <v>180</v>
      </c>
      <c r="E201" s="102" t="s">
        <v>95</v>
      </c>
      <c r="F201" s="108">
        <v>18</v>
      </c>
      <c r="G201" s="188"/>
      <c r="H201" s="108" t="s">
        <v>114</v>
      </c>
      <c r="I201" s="192">
        <v>200</v>
      </c>
      <c r="J201" s="101"/>
      <c r="K201" s="199">
        <v>1</v>
      </c>
      <c r="L201" s="94">
        <f>SUMIFS(Invulblad!G:G,Invulblad!A:A,H201,Invulblad!B:B,I201)*K201</f>
        <v>0</v>
      </c>
      <c r="M201" s="94">
        <f t="shared" si="6"/>
        <v>0</v>
      </c>
      <c r="N201" s="94">
        <f t="shared" si="7"/>
        <v>0</v>
      </c>
      <c r="O201" s="95">
        <f t="shared" si="8"/>
        <v>0</v>
      </c>
      <c r="P201" s="200"/>
    </row>
    <row r="202" spans="1:16" ht="16.5" customHeight="1">
      <c r="A202" s="107" t="s">
        <v>140</v>
      </c>
      <c r="B202" s="107" t="s">
        <v>406</v>
      </c>
      <c r="C202" s="108" t="s">
        <v>434</v>
      </c>
      <c r="D202" s="102" t="s">
        <v>435</v>
      </c>
      <c r="E202" s="98" t="s">
        <v>531</v>
      </c>
      <c r="F202" s="108">
        <v>30</v>
      </c>
      <c r="G202" s="188"/>
      <c r="H202" s="108" t="s">
        <v>103</v>
      </c>
      <c r="I202" s="192">
        <v>40</v>
      </c>
      <c r="J202" s="101" t="s">
        <v>156</v>
      </c>
      <c r="K202" s="199">
        <v>1</v>
      </c>
      <c r="L202" s="94">
        <f>SUMIFS(Invulblad!G:G,Invulblad!A:A,H202,Invulblad!B:B,I202)*K202</f>
        <v>0</v>
      </c>
      <c r="M202" s="94">
        <f t="shared" si="6"/>
        <v>0</v>
      </c>
      <c r="N202" s="94">
        <f t="shared" si="7"/>
        <v>0</v>
      </c>
      <c r="O202" s="95">
        <f t="shared" si="8"/>
        <v>0</v>
      </c>
      <c r="P202" s="200"/>
    </row>
    <row r="203" spans="1:16" ht="16.5" customHeight="1">
      <c r="A203" s="107" t="s">
        <v>140</v>
      </c>
      <c r="B203" s="107" t="s">
        <v>406</v>
      </c>
      <c r="C203" s="108" t="s">
        <v>436</v>
      </c>
      <c r="D203" s="102" t="s">
        <v>437</v>
      </c>
      <c r="E203" s="98" t="s">
        <v>531</v>
      </c>
      <c r="F203" s="108">
        <v>54</v>
      </c>
      <c r="G203" s="188"/>
      <c r="H203" s="100" t="s">
        <v>103</v>
      </c>
      <c r="I203" s="193">
        <v>80</v>
      </c>
      <c r="J203" s="101"/>
      <c r="K203" s="199">
        <v>1</v>
      </c>
      <c r="L203" s="94">
        <f>SUMIFS(Invulblad!G:G,Invulblad!A:A,H203,Invulblad!B:B,I203)*K203</f>
        <v>0</v>
      </c>
      <c r="M203" s="94">
        <f t="shared" si="6"/>
        <v>0</v>
      </c>
      <c r="N203" s="94">
        <f t="shared" si="7"/>
        <v>0</v>
      </c>
      <c r="O203" s="95">
        <f t="shared" si="8"/>
        <v>0</v>
      </c>
      <c r="P203" s="200"/>
    </row>
    <row r="204" spans="1:16" ht="16.5" customHeight="1">
      <c r="A204" s="107" t="s">
        <v>140</v>
      </c>
      <c r="B204" s="107" t="s">
        <v>406</v>
      </c>
      <c r="C204" s="108" t="s">
        <v>438</v>
      </c>
      <c r="D204" s="102" t="s">
        <v>437</v>
      </c>
      <c r="E204" s="98" t="s">
        <v>531</v>
      </c>
      <c r="F204" s="108">
        <v>46</v>
      </c>
      <c r="G204" s="188"/>
      <c r="H204" s="104" t="s">
        <v>103</v>
      </c>
      <c r="I204" s="191">
        <v>80</v>
      </c>
      <c r="J204" s="101"/>
      <c r="K204" s="199">
        <v>1</v>
      </c>
      <c r="L204" s="94">
        <f>SUMIFS(Invulblad!G:G,Invulblad!A:A,H204,Invulblad!B:B,I204)*K204</f>
        <v>0</v>
      </c>
      <c r="M204" s="94">
        <f t="shared" ref="M204:M247" si="9">+L204*F204</f>
        <v>0</v>
      </c>
      <c r="N204" s="94">
        <f t="shared" ref="N204:N247" si="10">N$9</f>
        <v>0</v>
      </c>
      <c r="O204" s="95">
        <f t="shared" ref="O204:O247" si="11">+N204*M204</f>
        <v>0</v>
      </c>
      <c r="P204" s="200"/>
    </row>
    <row r="205" spans="1:16" ht="16.5" hidden="1" customHeight="1">
      <c r="A205" s="107" t="s">
        <v>140</v>
      </c>
      <c r="B205" s="107" t="s">
        <v>406</v>
      </c>
      <c r="C205" s="108" t="s">
        <v>439</v>
      </c>
      <c r="D205" s="102" t="s">
        <v>440</v>
      </c>
      <c r="E205" s="102" t="s">
        <v>95</v>
      </c>
      <c r="F205" s="108">
        <v>5</v>
      </c>
      <c r="G205" s="188"/>
      <c r="H205" s="100" t="s">
        <v>114</v>
      </c>
      <c r="I205" s="193">
        <v>200</v>
      </c>
      <c r="J205" s="101"/>
      <c r="K205" s="199">
        <v>1</v>
      </c>
      <c r="L205" s="94">
        <f>SUMIFS(Invulblad!G:G,Invulblad!A:A,H205,Invulblad!B:B,I205)*K205</f>
        <v>0</v>
      </c>
      <c r="M205" s="94">
        <f t="shared" si="9"/>
        <v>0</v>
      </c>
      <c r="N205" s="94">
        <f t="shared" si="10"/>
        <v>0</v>
      </c>
      <c r="O205" s="95">
        <f t="shared" si="11"/>
        <v>0</v>
      </c>
      <c r="P205" s="200"/>
    </row>
    <row r="206" spans="1:16" ht="16.5" hidden="1" customHeight="1">
      <c r="A206" s="107" t="s">
        <v>140</v>
      </c>
      <c r="B206" s="107" t="s">
        <v>406</v>
      </c>
      <c r="C206" s="108" t="s">
        <v>441</v>
      </c>
      <c r="D206" s="102" t="s">
        <v>442</v>
      </c>
      <c r="E206" s="98" t="s">
        <v>80</v>
      </c>
      <c r="F206" s="108">
        <v>9</v>
      </c>
      <c r="G206" s="188"/>
      <c r="H206" s="108" t="s">
        <v>102</v>
      </c>
      <c r="I206" s="192">
        <v>80</v>
      </c>
      <c r="J206" s="101"/>
      <c r="K206" s="199">
        <v>1</v>
      </c>
      <c r="L206" s="94">
        <f>SUMIFS(Invulblad!G:G,Invulblad!A:A,H206,Invulblad!B:B,I206)*K206</f>
        <v>0</v>
      </c>
      <c r="M206" s="94">
        <f t="shared" si="9"/>
        <v>0</v>
      </c>
      <c r="N206" s="94">
        <f t="shared" si="10"/>
        <v>0</v>
      </c>
      <c r="O206" s="95">
        <f t="shared" si="11"/>
        <v>0</v>
      </c>
      <c r="P206" s="200"/>
    </row>
    <row r="207" spans="1:16" ht="16.5" hidden="1" customHeight="1">
      <c r="A207" s="107" t="s">
        <v>140</v>
      </c>
      <c r="B207" s="107" t="s">
        <v>406</v>
      </c>
      <c r="C207" s="108" t="s">
        <v>443</v>
      </c>
      <c r="D207" s="102" t="s">
        <v>444</v>
      </c>
      <c r="E207" s="98" t="s">
        <v>80</v>
      </c>
      <c r="F207" s="108">
        <v>11</v>
      </c>
      <c r="G207" s="188"/>
      <c r="H207" s="108" t="s">
        <v>102</v>
      </c>
      <c r="I207" s="192">
        <v>80</v>
      </c>
      <c r="J207" s="101"/>
      <c r="K207" s="199">
        <v>1</v>
      </c>
      <c r="L207" s="94">
        <f>SUMIFS(Invulblad!G:G,Invulblad!A:A,H207,Invulblad!B:B,I207)*K207</f>
        <v>0</v>
      </c>
      <c r="M207" s="94">
        <f t="shared" si="9"/>
        <v>0</v>
      </c>
      <c r="N207" s="94">
        <f t="shared" si="10"/>
        <v>0</v>
      </c>
      <c r="O207" s="95">
        <f t="shared" si="11"/>
        <v>0</v>
      </c>
      <c r="P207" s="200"/>
    </row>
    <row r="208" spans="1:16" ht="16.5" customHeight="1">
      <c r="A208" s="107" t="s">
        <v>140</v>
      </c>
      <c r="B208" s="107" t="s">
        <v>406</v>
      </c>
      <c r="C208" s="108" t="s">
        <v>445</v>
      </c>
      <c r="D208" s="102" t="s">
        <v>104</v>
      </c>
      <c r="E208" s="98" t="s">
        <v>531</v>
      </c>
      <c r="F208" s="108">
        <v>46</v>
      </c>
      <c r="G208" s="188"/>
      <c r="H208" s="108" t="s">
        <v>103</v>
      </c>
      <c r="I208" s="192">
        <v>80</v>
      </c>
      <c r="J208" s="101"/>
      <c r="K208" s="199">
        <v>1</v>
      </c>
      <c r="L208" s="94">
        <f>SUMIFS(Invulblad!G:G,Invulblad!A:A,H208,Invulblad!B:B,I208)*K208</f>
        <v>0</v>
      </c>
      <c r="M208" s="94">
        <f t="shared" si="9"/>
        <v>0</v>
      </c>
      <c r="N208" s="94">
        <f t="shared" si="10"/>
        <v>0</v>
      </c>
      <c r="O208" s="95">
        <f t="shared" si="11"/>
        <v>0</v>
      </c>
      <c r="P208" s="200"/>
    </row>
    <row r="209" spans="1:16" ht="16.5" customHeight="1">
      <c r="A209" s="107" t="s">
        <v>140</v>
      </c>
      <c r="B209" s="107" t="s">
        <v>406</v>
      </c>
      <c r="C209" s="108" t="s">
        <v>446</v>
      </c>
      <c r="D209" s="102" t="s">
        <v>104</v>
      </c>
      <c r="E209" s="98" t="s">
        <v>531</v>
      </c>
      <c r="F209" s="108">
        <v>46</v>
      </c>
      <c r="G209" s="188"/>
      <c r="H209" s="100" t="s">
        <v>103</v>
      </c>
      <c r="I209" s="193">
        <v>80</v>
      </c>
      <c r="J209" s="101"/>
      <c r="K209" s="199">
        <v>1</v>
      </c>
      <c r="L209" s="94">
        <f>SUMIFS(Invulblad!G:G,Invulblad!A:A,H209,Invulblad!B:B,I209)*K209</f>
        <v>0</v>
      </c>
      <c r="M209" s="94">
        <f t="shared" si="9"/>
        <v>0</v>
      </c>
      <c r="N209" s="94">
        <f t="shared" si="10"/>
        <v>0</v>
      </c>
      <c r="O209" s="95">
        <f t="shared" si="11"/>
        <v>0</v>
      </c>
      <c r="P209" s="200"/>
    </row>
    <row r="210" spans="1:16" ht="16.5" customHeight="1">
      <c r="A210" s="107" t="s">
        <v>140</v>
      </c>
      <c r="B210" s="107" t="s">
        <v>406</v>
      </c>
      <c r="C210" s="108" t="s">
        <v>447</v>
      </c>
      <c r="D210" s="102" t="s">
        <v>104</v>
      </c>
      <c r="E210" s="98" t="s">
        <v>531</v>
      </c>
      <c r="F210" s="108">
        <v>47</v>
      </c>
      <c r="G210" s="188"/>
      <c r="H210" s="108" t="s">
        <v>103</v>
      </c>
      <c r="I210" s="192">
        <v>80</v>
      </c>
      <c r="J210" s="101"/>
      <c r="K210" s="199">
        <v>1</v>
      </c>
      <c r="L210" s="94">
        <f>SUMIFS(Invulblad!G:G,Invulblad!A:A,H210,Invulblad!B:B,I210)*K210</f>
        <v>0</v>
      </c>
      <c r="M210" s="94">
        <f t="shared" si="9"/>
        <v>0</v>
      </c>
      <c r="N210" s="94">
        <f t="shared" si="10"/>
        <v>0</v>
      </c>
      <c r="O210" s="95">
        <f t="shared" si="11"/>
        <v>0</v>
      </c>
      <c r="P210" s="200"/>
    </row>
    <row r="211" spans="1:16" ht="16.5" customHeight="1">
      <c r="A211" s="107" t="s">
        <v>140</v>
      </c>
      <c r="B211" s="107" t="s">
        <v>406</v>
      </c>
      <c r="C211" s="108" t="s">
        <v>448</v>
      </c>
      <c r="D211" s="102" t="s">
        <v>104</v>
      </c>
      <c r="E211" s="98" t="s">
        <v>531</v>
      </c>
      <c r="F211" s="108">
        <v>61</v>
      </c>
      <c r="G211" s="188"/>
      <c r="H211" s="108" t="s">
        <v>103</v>
      </c>
      <c r="I211" s="192">
        <v>80</v>
      </c>
      <c r="J211" s="101"/>
      <c r="K211" s="199">
        <v>1</v>
      </c>
      <c r="L211" s="94">
        <f>SUMIFS(Invulblad!G:G,Invulblad!A:A,H211,Invulblad!B:B,I211)*K211</f>
        <v>0</v>
      </c>
      <c r="M211" s="94">
        <f t="shared" si="9"/>
        <v>0</v>
      </c>
      <c r="N211" s="94">
        <f t="shared" si="10"/>
        <v>0</v>
      </c>
      <c r="O211" s="95">
        <f t="shared" si="11"/>
        <v>0</v>
      </c>
      <c r="P211" s="200"/>
    </row>
    <row r="212" spans="1:16" ht="16.5" hidden="1" customHeight="1">
      <c r="A212" s="107" t="s">
        <v>140</v>
      </c>
      <c r="B212" s="107" t="s">
        <v>406</v>
      </c>
      <c r="C212" s="108" t="s">
        <v>449</v>
      </c>
      <c r="D212" s="102" t="s">
        <v>252</v>
      </c>
      <c r="E212" s="98" t="s">
        <v>95</v>
      </c>
      <c r="F212" s="108">
        <v>4</v>
      </c>
      <c r="G212" s="188"/>
      <c r="H212" s="100" t="s">
        <v>114</v>
      </c>
      <c r="I212" s="193">
        <v>200</v>
      </c>
      <c r="J212" s="101"/>
      <c r="K212" s="199">
        <v>1</v>
      </c>
      <c r="L212" s="94">
        <f>SUMIFS(Invulblad!G:G,Invulblad!A:A,H212,Invulblad!B:B,I212)*K212</f>
        <v>0</v>
      </c>
      <c r="M212" s="94">
        <f t="shared" si="9"/>
        <v>0</v>
      </c>
      <c r="N212" s="94">
        <f t="shared" si="10"/>
        <v>0</v>
      </c>
      <c r="O212" s="95">
        <f t="shared" si="11"/>
        <v>0</v>
      </c>
      <c r="P212" s="200"/>
    </row>
    <row r="213" spans="1:16" ht="16.5" hidden="1" customHeight="1">
      <c r="A213" s="107" t="s">
        <v>140</v>
      </c>
      <c r="B213" s="107" t="s">
        <v>406</v>
      </c>
      <c r="C213" s="108" t="s">
        <v>450</v>
      </c>
      <c r="D213" s="102" t="s">
        <v>451</v>
      </c>
      <c r="E213" s="98" t="s">
        <v>95</v>
      </c>
      <c r="F213" s="108">
        <v>32</v>
      </c>
      <c r="G213" s="188"/>
      <c r="H213" s="108" t="s">
        <v>108</v>
      </c>
      <c r="I213" s="192">
        <v>40</v>
      </c>
      <c r="J213" s="101" t="s">
        <v>156</v>
      </c>
      <c r="K213" s="199">
        <v>1</v>
      </c>
      <c r="L213" s="94">
        <f>SUMIFS(Invulblad!G:G,Invulblad!A:A,H213,Invulblad!B:B,I213)*K213</f>
        <v>0</v>
      </c>
      <c r="M213" s="94">
        <f t="shared" si="9"/>
        <v>0</v>
      </c>
      <c r="N213" s="94">
        <f t="shared" si="10"/>
        <v>0</v>
      </c>
      <c r="O213" s="95">
        <f t="shared" si="11"/>
        <v>0</v>
      </c>
      <c r="P213" s="200"/>
    </row>
    <row r="214" spans="1:16" ht="16.5" hidden="1" customHeight="1">
      <c r="A214" s="107" t="s">
        <v>140</v>
      </c>
      <c r="B214" s="107" t="s">
        <v>406</v>
      </c>
      <c r="C214" s="108" t="s">
        <v>452</v>
      </c>
      <c r="D214" s="102" t="s">
        <v>451</v>
      </c>
      <c r="E214" s="98" t="s">
        <v>95</v>
      </c>
      <c r="F214" s="108">
        <v>46</v>
      </c>
      <c r="G214" s="188"/>
      <c r="H214" s="100" t="s">
        <v>108</v>
      </c>
      <c r="I214" s="193">
        <v>40</v>
      </c>
      <c r="J214" s="101" t="s">
        <v>156</v>
      </c>
      <c r="K214" s="199">
        <v>1</v>
      </c>
      <c r="L214" s="94">
        <f>SUMIFS(Invulblad!G:G,Invulblad!A:A,H214,Invulblad!B:B,I214)*K214</f>
        <v>0</v>
      </c>
      <c r="M214" s="94">
        <f t="shared" si="9"/>
        <v>0</v>
      </c>
      <c r="N214" s="94">
        <f t="shared" si="10"/>
        <v>0</v>
      </c>
      <c r="O214" s="95">
        <f t="shared" si="11"/>
        <v>0</v>
      </c>
      <c r="P214" s="200"/>
    </row>
    <row r="215" spans="1:16" ht="16.5" hidden="1" customHeight="1">
      <c r="A215" s="107" t="s">
        <v>140</v>
      </c>
      <c r="B215" s="107" t="s">
        <v>406</v>
      </c>
      <c r="C215" s="108" t="s">
        <v>453</v>
      </c>
      <c r="D215" s="102" t="s">
        <v>454</v>
      </c>
      <c r="E215" s="98" t="s">
        <v>95</v>
      </c>
      <c r="F215" s="108"/>
      <c r="G215" s="188">
        <v>12</v>
      </c>
      <c r="H215" s="108" t="s">
        <v>192</v>
      </c>
      <c r="I215" s="192" t="s">
        <v>76</v>
      </c>
      <c r="J215" s="101"/>
      <c r="K215" s="199">
        <v>1</v>
      </c>
      <c r="L215" s="94">
        <f>SUMIFS(Invulblad!G:G,Invulblad!A:A,H215,Invulblad!B:B,I215)*K215</f>
        <v>0</v>
      </c>
      <c r="M215" s="94">
        <f t="shared" si="9"/>
        <v>0</v>
      </c>
      <c r="N215" s="94">
        <f t="shared" si="10"/>
        <v>0</v>
      </c>
      <c r="O215" s="95">
        <f t="shared" si="11"/>
        <v>0</v>
      </c>
      <c r="P215" s="200"/>
    </row>
    <row r="216" spans="1:16" ht="16.5" hidden="1" customHeight="1">
      <c r="A216" s="107" t="s">
        <v>140</v>
      </c>
      <c r="B216" s="107" t="s">
        <v>406</v>
      </c>
      <c r="C216" s="108" t="s">
        <v>455</v>
      </c>
      <c r="D216" s="102" t="s">
        <v>437</v>
      </c>
      <c r="E216" s="102" t="s">
        <v>95</v>
      </c>
      <c r="F216" s="108">
        <v>290</v>
      </c>
      <c r="G216" s="188"/>
      <c r="H216" s="108" t="s">
        <v>103</v>
      </c>
      <c r="I216" s="192">
        <v>80</v>
      </c>
      <c r="J216" s="101"/>
      <c r="K216" s="199">
        <v>1</v>
      </c>
      <c r="L216" s="94">
        <f>SUMIFS(Invulblad!G:G,Invulblad!A:A,H216,Invulblad!B:B,I216)*K216</f>
        <v>0</v>
      </c>
      <c r="M216" s="94">
        <f t="shared" si="9"/>
        <v>0</v>
      </c>
      <c r="N216" s="94">
        <f t="shared" si="10"/>
        <v>0</v>
      </c>
      <c r="O216" s="95">
        <f t="shared" si="11"/>
        <v>0</v>
      </c>
      <c r="P216" s="200"/>
    </row>
    <row r="217" spans="1:16" ht="16.5" customHeight="1">
      <c r="A217" s="107" t="s">
        <v>140</v>
      </c>
      <c r="B217" s="107" t="s">
        <v>456</v>
      </c>
      <c r="C217" s="108" t="s">
        <v>457</v>
      </c>
      <c r="D217" s="102" t="s">
        <v>347</v>
      </c>
      <c r="E217" s="98" t="s">
        <v>531</v>
      </c>
      <c r="F217" s="108">
        <v>382</v>
      </c>
      <c r="G217" s="188"/>
      <c r="H217" s="108" t="s">
        <v>84</v>
      </c>
      <c r="I217" s="192">
        <v>200</v>
      </c>
      <c r="J217" s="101"/>
      <c r="K217" s="199">
        <v>1</v>
      </c>
      <c r="L217" s="94">
        <f>SUMIFS(Invulblad!G:G,Invulblad!A:A,H217,Invulblad!B:B,I217)*K217</f>
        <v>0</v>
      </c>
      <c r="M217" s="94">
        <f t="shared" si="9"/>
        <v>0</v>
      </c>
      <c r="N217" s="94">
        <f t="shared" si="10"/>
        <v>0</v>
      </c>
      <c r="O217" s="95">
        <f t="shared" si="11"/>
        <v>0</v>
      </c>
      <c r="P217" s="200"/>
    </row>
    <row r="218" spans="1:16" ht="16.5" customHeight="1">
      <c r="A218" s="107" t="s">
        <v>140</v>
      </c>
      <c r="B218" s="107" t="s">
        <v>456</v>
      </c>
      <c r="C218" s="108" t="s">
        <v>458</v>
      </c>
      <c r="D218" s="102" t="s">
        <v>104</v>
      </c>
      <c r="E218" s="98" t="s">
        <v>531</v>
      </c>
      <c r="F218" s="108">
        <v>48</v>
      </c>
      <c r="G218" s="188"/>
      <c r="H218" s="108" t="s">
        <v>103</v>
      </c>
      <c r="I218" s="192">
        <v>80</v>
      </c>
      <c r="J218" s="101"/>
      <c r="K218" s="199">
        <v>1</v>
      </c>
      <c r="L218" s="94">
        <f>SUMIFS(Invulblad!G:G,Invulblad!A:A,H218,Invulblad!B:B,I218)*K218</f>
        <v>0</v>
      </c>
      <c r="M218" s="94">
        <f t="shared" si="9"/>
        <v>0</v>
      </c>
      <c r="N218" s="94">
        <f t="shared" si="10"/>
        <v>0</v>
      </c>
      <c r="O218" s="95">
        <f t="shared" si="11"/>
        <v>0</v>
      </c>
      <c r="P218" s="200"/>
    </row>
    <row r="219" spans="1:16" ht="16.5" customHeight="1">
      <c r="A219" s="107" t="s">
        <v>140</v>
      </c>
      <c r="B219" s="107" t="s">
        <v>456</v>
      </c>
      <c r="C219" s="108" t="s">
        <v>459</v>
      </c>
      <c r="D219" s="102" t="s">
        <v>104</v>
      </c>
      <c r="E219" s="98" t="s">
        <v>531</v>
      </c>
      <c r="F219" s="108">
        <v>45</v>
      </c>
      <c r="G219" s="188"/>
      <c r="H219" s="108" t="s">
        <v>103</v>
      </c>
      <c r="I219" s="192">
        <v>80</v>
      </c>
      <c r="J219" s="101"/>
      <c r="K219" s="199">
        <v>1</v>
      </c>
      <c r="L219" s="94">
        <f>SUMIFS(Invulblad!G:G,Invulblad!A:A,H219,Invulblad!B:B,I219)*K219</f>
        <v>0</v>
      </c>
      <c r="M219" s="94">
        <f t="shared" si="9"/>
        <v>0</v>
      </c>
      <c r="N219" s="94">
        <f t="shared" si="10"/>
        <v>0</v>
      </c>
      <c r="O219" s="95">
        <f t="shared" si="11"/>
        <v>0</v>
      </c>
      <c r="P219" s="200"/>
    </row>
    <row r="220" spans="1:16" ht="16.5" customHeight="1">
      <c r="A220" s="107" t="s">
        <v>140</v>
      </c>
      <c r="B220" s="107" t="s">
        <v>456</v>
      </c>
      <c r="C220" s="108" t="s">
        <v>460</v>
      </c>
      <c r="D220" s="102" t="s">
        <v>104</v>
      </c>
      <c r="E220" s="98" t="s">
        <v>531</v>
      </c>
      <c r="F220" s="108">
        <v>45</v>
      </c>
      <c r="G220" s="188"/>
      <c r="H220" s="100" t="s">
        <v>103</v>
      </c>
      <c r="I220" s="193">
        <v>80</v>
      </c>
      <c r="J220" s="101"/>
      <c r="K220" s="199">
        <v>1</v>
      </c>
      <c r="L220" s="94">
        <f>SUMIFS(Invulblad!G:G,Invulblad!A:A,H220,Invulblad!B:B,I220)*K220</f>
        <v>0</v>
      </c>
      <c r="M220" s="94">
        <f t="shared" si="9"/>
        <v>0</v>
      </c>
      <c r="N220" s="94">
        <f t="shared" si="10"/>
        <v>0</v>
      </c>
      <c r="O220" s="95">
        <f t="shared" si="11"/>
        <v>0</v>
      </c>
      <c r="P220" s="200"/>
    </row>
    <row r="221" spans="1:16" ht="16.5" customHeight="1">
      <c r="A221" s="107" t="s">
        <v>140</v>
      </c>
      <c r="B221" s="107" t="s">
        <v>456</v>
      </c>
      <c r="C221" s="108" t="s">
        <v>461</v>
      </c>
      <c r="D221" s="102" t="s">
        <v>104</v>
      </c>
      <c r="E221" s="98" t="s">
        <v>531</v>
      </c>
      <c r="F221" s="108">
        <v>45</v>
      </c>
      <c r="G221" s="188"/>
      <c r="H221" s="108" t="s">
        <v>103</v>
      </c>
      <c r="I221" s="192">
        <v>80</v>
      </c>
      <c r="J221" s="101"/>
      <c r="K221" s="199">
        <v>1</v>
      </c>
      <c r="L221" s="94">
        <f>SUMIFS(Invulblad!G:G,Invulblad!A:A,H221,Invulblad!B:B,I221)*K221</f>
        <v>0</v>
      </c>
      <c r="M221" s="94">
        <f t="shared" si="9"/>
        <v>0</v>
      </c>
      <c r="N221" s="94">
        <f t="shared" si="10"/>
        <v>0</v>
      </c>
      <c r="O221" s="95">
        <f t="shared" si="11"/>
        <v>0</v>
      </c>
      <c r="P221" s="200"/>
    </row>
    <row r="222" spans="1:16" ht="16.5" customHeight="1">
      <c r="A222" s="107" t="s">
        <v>140</v>
      </c>
      <c r="B222" s="107" t="s">
        <v>456</v>
      </c>
      <c r="C222" s="108" t="s">
        <v>462</v>
      </c>
      <c r="D222" s="102" t="s">
        <v>344</v>
      </c>
      <c r="E222" s="98" t="s">
        <v>531</v>
      </c>
      <c r="F222" s="108"/>
      <c r="G222" s="188">
        <v>3</v>
      </c>
      <c r="H222" s="108" t="s">
        <v>170</v>
      </c>
      <c r="I222" s="192" t="s">
        <v>76</v>
      </c>
      <c r="J222" s="101"/>
      <c r="K222" s="199">
        <v>1</v>
      </c>
      <c r="L222" s="94">
        <f>SUMIFS(Invulblad!G:G,Invulblad!A:A,H222,Invulblad!B:B,I222)*K222</f>
        <v>0</v>
      </c>
      <c r="M222" s="94">
        <f t="shared" si="9"/>
        <v>0</v>
      </c>
      <c r="N222" s="94">
        <f t="shared" si="10"/>
        <v>0</v>
      </c>
      <c r="O222" s="95">
        <f t="shared" si="11"/>
        <v>0</v>
      </c>
      <c r="P222" s="200"/>
    </row>
    <row r="223" spans="1:16" ht="16.5" hidden="1" customHeight="1">
      <c r="A223" s="107" t="s">
        <v>140</v>
      </c>
      <c r="B223" s="107" t="s">
        <v>456</v>
      </c>
      <c r="C223" s="108" t="s">
        <v>463</v>
      </c>
      <c r="D223" s="102" t="s">
        <v>180</v>
      </c>
      <c r="E223" s="102" t="s">
        <v>95</v>
      </c>
      <c r="F223" s="108">
        <v>15</v>
      </c>
      <c r="G223" s="188"/>
      <c r="H223" s="108" t="s">
        <v>114</v>
      </c>
      <c r="I223" s="192">
        <v>200</v>
      </c>
      <c r="J223" s="101"/>
      <c r="K223" s="199">
        <v>1</v>
      </c>
      <c r="L223" s="94">
        <f>SUMIFS(Invulblad!G:G,Invulblad!A:A,H223,Invulblad!B:B,I223)*K223</f>
        <v>0</v>
      </c>
      <c r="M223" s="94">
        <f t="shared" si="9"/>
        <v>0</v>
      </c>
      <c r="N223" s="94">
        <f t="shared" si="10"/>
        <v>0</v>
      </c>
      <c r="O223" s="95">
        <f t="shared" si="11"/>
        <v>0</v>
      </c>
      <c r="P223" s="200"/>
    </row>
    <row r="224" spans="1:16" ht="16.5" customHeight="1">
      <c r="A224" s="107" t="s">
        <v>140</v>
      </c>
      <c r="B224" s="107" t="s">
        <v>456</v>
      </c>
      <c r="C224" s="108" t="s">
        <v>464</v>
      </c>
      <c r="D224" s="102" t="s">
        <v>104</v>
      </c>
      <c r="E224" s="98" t="s">
        <v>531</v>
      </c>
      <c r="F224" s="108">
        <v>45</v>
      </c>
      <c r="G224" s="188"/>
      <c r="H224" s="100" t="s">
        <v>103</v>
      </c>
      <c r="I224" s="193">
        <v>80</v>
      </c>
      <c r="J224" s="101"/>
      <c r="K224" s="199">
        <v>1</v>
      </c>
      <c r="L224" s="94">
        <f>SUMIFS(Invulblad!G:G,Invulblad!A:A,H224,Invulblad!B:B,I224)*K224</f>
        <v>0</v>
      </c>
      <c r="M224" s="94">
        <f t="shared" si="9"/>
        <v>0</v>
      </c>
      <c r="N224" s="94">
        <f t="shared" si="10"/>
        <v>0</v>
      </c>
      <c r="O224" s="95">
        <f t="shared" si="11"/>
        <v>0</v>
      </c>
      <c r="P224" s="200"/>
    </row>
    <row r="225" spans="1:16" ht="16.5" hidden="1" customHeight="1">
      <c r="A225" s="107" t="s">
        <v>140</v>
      </c>
      <c r="B225" s="107" t="s">
        <v>456</v>
      </c>
      <c r="C225" s="108" t="s">
        <v>465</v>
      </c>
      <c r="D225" s="102" t="s">
        <v>176</v>
      </c>
      <c r="E225" s="102" t="s">
        <v>95</v>
      </c>
      <c r="F225" s="108">
        <v>22</v>
      </c>
      <c r="G225" s="188"/>
      <c r="H225" s="108" t="s">
        <v>114</v>
      </c>
      <c r="I225" s="192">
        <v>200</v>
      </c>
      <c r="J225" s="101"/>
      <c r="K225" s="199">
        <v>1</v>
      </c>
      <c r="L225" s="94">
        <f>SUMIFS(Invulblad!G:G,Invulblad!A:A,H225,Invulblad!B:B,I225)*K225</f>
        <v>0</v>
      </c>
      <c r="M225" s="94">
        <f t="shared" si="9"/>
        <v>0</v>
      </c>
      <c r="N225" s="94">
        <f t="shared" si="10"/>
        <v>0</v>
      </c>
      <c r="O225" s="95">
        <f t="shared" si="11"/>
        <v>0</v>
      </c>
      <c r="P225" s="200"/>
    </row>
    <row r="226" spans="1:16" ht="16.5" hidden="1" customHeight="1">
      <c r="A226" s="107" t="s">
        <v>140</v>
      </c>
      <c r="B226" s="107" t="s">
        <v>456</v>
      </c>
      <c r="C226" s="108" t="s">
        <v>466</v>
      </c>
      <c r="D226" s="102" t="s">
        <v>174</v>
      </c>
      <c r="E226" s="102" t="s">
        <v>95</v>
      </c>
      <c r="F226" s="108">
        <v>3</v>
      </c>
      <c r="G226" s="188"/>
      <c r="H226" s="100" t="s">
        <v>114</v>
      </c>
      <c r="I226" s="193">
        <v>200</v>
      </c>
      <c r="J226" s="101"/>
      <c r="K226" s="199">
        <v>1</v>
      </c>
      <c r="L226" s="94">
        <f>SUMIFS(Invulblad!G:G,Invulblad!A:A,H226,Invulblad!B:B,I226)*K226</f>
        <v>0</v>
      </c>
      <c r="M226" s="94">
        <f t="shared" si="9"/>
        <v>0</v>
      </c>
      <c r="N226" s="94">
        <f t="shared" si="10"/>
        <v>0</v>
      </c>
      <c r="O226" s="95">
        <f t="shared" si="11"/>
        <v>0</v>
      </c>
      <c r="P226" s="200"/>
    </row>
    <row r="227" spans="1:16" ht="16.5" hidden="1" customHeight="1">
      <c r="A227" s="107" t="s">
        <v>140</v>
      </c>
      <c r="B227" s="107" t="s">
        <v>456</v>
      </c>
      <c r="C227" s="108" t="s">
        <v>467</v>
      </c>
      <c r="D227" s="102" t="s">
        <v>174</v>
      </c>
      <c r="E227" s="98" t="s">
        <v>95</v>
      </c>
      <c r="F227" s="108">
        <v>3</v>
      </c>
      <c r="G227" s="188"/>
      <c r="H227" s="108" t="s">
        <v>114</v>
      </c>
      <c r="I227" s="192">
        <v>200</v>
      </c>
      <c r="J227" s="101"/>
      <c r="K227" s="199">
        <v>1</v>
      </c>
      <c r="L227" s="94">
        <f>SUMIFS(Invulblad!G:G,Invulblad!A:A,H227,Invulblad!B:B,I227)*K227</f>
        <v>0</v>
      </c>
      <c r="M227" s="94">
        <f t="shared" si="9"/>
        <v>0</v>
      </c>
      <c r="N227" s="94">
        <f t="shared" si="10"/>
        <v>0</v>
      </c>
      <c r="O227" s="95">
        <f t="shared" si="11"/>
        <v>0</v>
      </c>
      <c r="P227" s="200"/>
    </row>
    <row r="228" spans="1:16" ht="16.5" customHeight="1">
      <c r="A228" s="107" t="s">
        <v>140</v>
      </c>
      <c r="B228" s="107" t="s">
        <v>456</v>
      </c>
      <c r="C228" s="108" t="s">
        <v>468</v>
      </c>
      <c r="D228" s="102" t="s">
        <v>104</v>
      </c>
      <c r="E228" s="98" t="s">
        <v>531</v>
      </c>
      <c r="F228" s="108">
        <v>45</v>
      </c>
      <c r="G228" s="188"/>
      <c r="H228" s="108" t="s">
        <v>103</v>
      </c>
      <c r="I228" s="192">
        <v>80</v>
      </c>
      <c r="J228" s="101"/>
      <c r="K228" s="199">
        <v>1</v>
      </c>
      <c r="L228" s="94">
        <f>SUMIFS(Invulblad!G:G,Invulblad!A:A,H228,Invulblad!B:B,I228)*K228</f>
        <v>0</v>
      </c>
      <c r="M228" s="94">
        <f t="shared" si="9"/>
        <v>0</v>
      </c>
      <c r="N228" s="94">
        <f t="shared" si="10"/>
        <v>0</v>
      </c>
      <c r="O228" s="95">
        <f t="shared" si="11"/>
        <v>0</v>
      </c>
      <c r="P228" s="200"/>
    </row>
    <row r="229" spans="1:16" ht="16.5" customHeight="1">
      <c r="A229" s="107" t="s">
        <v>140</v>
      </c>
      <c r="B229" s="107" t="s">
        <v>456</v>
      </c>
      <c r="C229" s="108" t="s">
        <v>469</v>
      </c>
      <c r="D229" s="102" t="s">
        <v>104</v>
      </c>
      <c r="E229" s="98" t="s">
        <v>531</v>
      </c>
      <c r="F229" s="108">
        <v>45</v>
      </c>
      <c r="G229" s="188"/>
      <c r="H229" s="100" t="s">
        <v>103</v>
      </c>
      <c r="I229" s="193">
        <v>80</v>
      </c>
      <c r="J229" s="101"/>
      <c r="K229" s="199">
        <v>1</v>
      </c>
      <c r="L229" s="94">
        <f>SUMIFS(Invulblad!G:G,Invulblad!A:A,H229,Invulblad!B:B,I229)*K229</f>
        <v>0</v>
      </c>
      <c r="M229" s="94">
        <f t="shared" si="9"/>
        <v>0</v>
      </c>
      <c r="N229" s="94">
        <f t="shared" si="10"/>
        <v>0</v>
      </c>
      <c r="O229" s="95">
        <f t="shared" si="11"/>
        <v>0</v>
      </c>
      <c r="P229" s="200"/>
    </row>
    <row r="230" spans="1:16" ht="16.5" customHeight="1">
      <c r="A230" s="107" t="s">
        <v>140</v>
      </c>
      <c r="B230" s="107" t="s">
        <v>456</v>
      </c>
      <c r="C230" s="108" t="s">
        <v>470</v>
      </c>
      <c r="D230" s="102" t="s">
        <v>104</v>
      </c>
      <c r="E230" s="98" t="s">
        <v>531</v>
      </c>
      <c r="F230" s="108">
        <v>45</v>
      </c>
      <c r="G230" s="188"/>
      <c r="H230" s="108" t="s">
        <v>103</v>
      </c>
      <c r="I230" s="192">
        <v>80</v>
      </c>
      <c r="J230" s="101"/>
      <c r="K230" s="199">
        <v>1</v>
      </c>
      <c r="L230" s="94">
        <f>SUMIFS(Invulblad!G:G,Invulblad!A:A,H230,Invulblad!B:B,I230)*K230</f>
        <v>0</v>
      </c>
      <c r="M230" s="94">
        <f t="shared" si="9"/>
        <v>0</v>
      </c>
      <c r="N230" s="94">
        <f t="shared" si="10"/>
        <v>0</v>
      </c>
      <c r="O230" s="95">
        <f t="shared" si="11"/>
        <v>0</v>
      </c>
      <c r="P230" s="200"/>
    </row>
    <row r="231" spans="1:16" ht="16.5" customHeight="1">
      <c r="A231" s="107" t="s">
        <v>140</v>
      </c>
      <c r="B231" s="107" t="s">
        <v>456</v>
      </c>
      <c r="C231" s="108" t="s">
        <v>471</v>
      </c>
      <c r="D231" s="102" t="s">
        <v>104</v>
      </c>
      <c r="E231" s="98" t="s">
        <v>531</v>
      </c>
      <c r="F231" s="108">
        <v>45</v>
      </c>
      <c r="G231" s="188"/>
      <c r="H231" s="100" t="s">
        <v>103</v>
      </c>
      <c r="I231" s="193">
        <v>80</v>
      </c>
      <c r="J231" s="101"/>
      <c r="K231" s="199">
        <v>1</v>
      </c>
      <c r="L231" s="94">
        <f>SUMIFS(Invulblad!G:G,Invulblad!A:A,H231,Invulblad!B:B,I231)*K231</f>
        <v>0</v>
      </c>
      <c r="M231" s="94">
        <f t="shared" si="9"/>
        <v>0</v>
      </c>
      <c r="N231" s="94">
        <f t="shared" si="10"/>
        <v>0</v>
      </c>
      <c r="O231" s="95">
        <f t="shared" si="11"/>
        <v>0</v>
      </c>
      <c r="P231" s="200"/>
    </row>
    <row r="232" spans="1:16" ht="16.5" customHeight="1">
      <c r="A232" s="107" t="s">
        <v>140</v>
      </c>
      <c r="B232" s="107" t="s">
        <v>456</v>
      </c>
      <c r="C232" s="108" t="s">
        <v>472</v>
      </c>
      <c r="D232" s="102" t="s">
        <v>104</v>
      </c>
      <c r="E232" s="98" t="s">
        <v>531</v>
      </c>
      <c r="F232" s="108">
        <v>62</v>
      </c>
      <c r="G232" s="189"/>
      <c r="H232" s="108" t="s">
        <v>103</v>
      </c>
      <c r="I232" s="192">
        <v>80</v>
      </c>
      <c r="J232" s="101"/>
      <c r="K232" s="199">
        <v>1</v>
      </c>
      <c r="L232" s="94">
        <f>SUMIFS(Invulblad!G:G,Invulblad!A:A,H232,Invulblad!B:B,I232)*K232</f>
        <v>0</v>
      </c>
      <c r="M232" s="94">
        <f t="shared" si="9"/>
        <v>0</v>
      </c>
      <c r="N232" s="94">
        <f t="shared" si="10"/>
        <v>0</v>
      </c>
      <c r="O232" s="95">
        <f t="shared" si="11"/>
        <v>0</v>
      </c>
      <c r="P232" s="200"/>
    </row>
    <row r="233" spans="1:16" ht="16.5" customHeight="1">
      <c r="A233" s="107" t="s">
        <v>140</v>
      </c>
      <c r="B233" s="107" t="s">
        <v>456</v>
      </c>
      <c r="C233" s="108" t="s">
        <v>473</v>
      </c>
      <c r="D233" s="102" t="s">
        <v>199</v>
      </c>
      <c r="E233" s="98" t="s">
        <v>531</v>
      </c>
      <c r="F233" s="108"/>
      <c r="G233" s="189">
        <v>21</v>
      </c>
      <c r="H233" s="108" t="s">
        <v>170</v>
      </c>
      <c r="I233" s="192" t="s">
        <v>76</v>
      </c>
      <c r="J233" s="101"/>
      <c r="K233" s="199">
        <v>1</v>
      </c>
      <c r="L233" s="94">
        <f>SUMIFS(Invulblad!G:G,Invulblad!A:A,H233,Invulblad!B:B,I233)*K233</f>
        <v>0</v>
      </c>
      <c r="M233" s="94">
        <f t="shared" si="9"/>
        <v>0</v>
      </c>
      <c r="N233" s="94">
        <f t="shared" si="10"/>
        <v>0</v>
      </c>
      <c r="O233" s="95">
        <f t="shared" si="11"/>
        <v>0</v>
      </c>
      <c r="P233" s="200"/>
    </row>
    <row r="234" spans="1:16" ht="16.5" customHeight="1">
      <c r="A234" s="107" t="s">
        <v>140</v>
      </c>
      <c r="B234" s="107" t="s">
        <v>456</v>
      </c>
      <c r="C234" s="108" t="s">
        <v>474</v>
      </c>
      <c r="D234" s="102" t="s">
        <v>475</v>
      </c>
      <c r="E234" s="98" t="s">
        <v>531</v>
      </c>
      <c r="F234" s="108"/>
      <c r="G234" s="189">
        <v>8</v>
      </c>
      <c r="H234" s="100" t="s">
        <v>170</v>
      </c>
      <c r="I234" s="193" t="s">
        <v>76</v>
      </c>
      <c r="J234" s="101"/>
      <c r="K234" s="199">
        <v>1</v>
      </c>
      <c r="L234" s="94">
        <f>SUMIFS(Invulblad!G:G,Invulblad!A:A,H234,Invulblad!B:B,I234)*K234</f>
        <v>0</v>
      </c>
      <c r="M234" s="94">
        <f t="shared" si="9"/>
        <v>0</v>
      </c>
      <c r="N234" s="94">
        <f t="shared" si="10"/>
        <v>0</v>
      </c>
      <c r="O234" s="95">
        <f t="shared" si="11"/>
        <v>0</v>
      </c>
      <c r="P234" s="200"/>
    </row>
    <row r="235" spans="1:16" ht="16.5" customHeight="1">
      <c r="A235" s="107" t="s">
        <v>140</v>
      </c>
      <c r="B235" s="107" t="s">
        <v>456</v>
      </c>
      <c r="C235" s="108" t="s">
        <v>476</v>
      </c>
      <c r="D235" s="102" t="s">
        <v>104</v>
      </c>
      <c r="E235" s="98" t="s">
        <v>531</v>
      </c>
      <c r="F235" s="108">
        <v>43</v>
      </c>
      <c r="G235" s="189"/>
      <c r="H235" s="100" t="s">
        <v>103</v>
      </c>
      <c r="I235" s="193">
        <v>80</v>
      </c>
      <c r="J235" s="101"/>
      <c r="K235" s="199">
        <v>1</v>
      </c>
      <c r="L235" s="94">
        <f>SUMIFS(Invulblad!G:G,Invulblad!A:A,H235,Invulblad!B:B,I235)*K235</f>
        <v>0</v>
      </c>
      <c r="M235" s="94">
        <f t="shared" si="9"/>
        <v>0</v>
      </c>
      <c r="N235" s="94">
        <f t="shared" si="10"/>
        <v>0</v>
      </c>
      <c r="O235" s="95">
        <f t="shared" si="11"/>
        <v>0</v>
      </c>
      <c r="P235" s="200"/>
    </row>
    <row r="236" spans="1:16" ht="16.5" customHeight="1">
      <c r="A236" s="107" t="s">
        <v>140</v>
      </c>
      <c r="B236" s="107" t="s">
        <v>456</v>
      </c>
      <c r="C236" s="108" t="s">
        <v>477</v>
      </c>
      <c r="D236" s="102" t="s">
        <v>104</v>
      </c>
      <c r="E236" s="98" t="s">
        <v>531</v>
      </c>
      <c r="F236" s="108">
        <v>43</v>
      </c>
      <c r="G236" s="189"/>
      <c r="H236" s="108" t="s">
        <v>103</v>
      </c>
      <c r="I236" s="192">
        <v>80</v>
      </c>
      <c r="J236" s="101"/>
      <c r="K236" s="199">
        <v>1</v>
      </c>
      <c r="L236" s="94">
        <f>SUMIFS(Invulblad!G:G,Invulblad!A:A,H236,Invulblad!B:B,I236)*K236</f>
        <v>0</v>
      </c>
      <c r="M236" s="94">
        <f t="shared" si="9"/>
        <v>0</v>
      </c>
      <c r="N236" s="94">
        <f t="shared" si="10"/>
        <v>0</v>
      </c>
      <c r="O236" s="95">
        <f t="shared" si="11"/>
        <v>0</v>
      </c>
      <c r="P236" s="200"/>
    </row>
    <row r="237" spans="1:16" ht="16.5" customHeight="1">
      <c r="A237" s="107" t="s">
        <v>140</v>
      </c>
      <c r="B237" s="107" t="s">
        <v>456</v>
      </c>
      <c r="C237" s="108" t="s">
        <v>478</v>
      </c>
      <c r="D237" s="102" t="s">
        <v>104</v>
      </c>
      <c r="E237" s="98" t="s">
        <v>531</v>
      </c>
      <c r="F237" s="108">
        <v>43</v>
      </c>
      <c r="G237" s="189"/>
      <c r="H237" s="108" t="s">
        <v>103</v>
      </c>
      <c r="I237" s="192">
        <v>80</v>
      </c>
      <c r="J237" s="101"/>
      <c r="K237" s="199">
        <v>1</v>
      </c>
      <c r="L237" s="94">
        <f>SUMIFS(Invulblad!G:G,Invulblad!A:A,H237,Invulblad!B:B,I237)*K237</f>
        <v>0</v>
      </c>
      <c r="M237" s="94">
        <f t="shared" si="9"/>
        <v>0</v>
      </c>
      <c r="N237" s="94">
        <f t="shared" si="10"/>
        <v>0</v>
      </c>
      <c r="O237" s="95">
        <f t="shared" si="11"/>
        <v>0</v>
      </c>
      <c r="P237" s="200"/>
    </row>
    <row r="238" spans="1:16" ht="16.5" customHeight="1">
      <c r="A238" s="107" t="s">
        <v>140</v>
      </c>
      <c r="B238" s="107" t="s">
        <v>456</v>
      </c>
      <c r="C238" s="108" t="s">
        <v>479</v>
      </c>
      <c r="D238" s="102" t="s">
        <v>254</v>
      </c>
      <c r="E238" s="98" t="s">
        <v>531</v>
      </c>
      <c r="F238" s="108">
        <v>11</v>
      </c>
      <c r="G238" s="189"/>
      <c r="H238" s="108" t="s">
        <v>100</v>
      </c>
      <c r="I238" s="192">
        <v>80</v>
      </c>
      <c r="J238" s="101"/>
      <c r="K238" s="199">
        <v>1</v>
      </c>
      <c r="L238" s="94">
        <f>SUMIFS(Invulblad!G:G,Invulblad!A:A,H238,Invulblad!B:B,I238)*K238</f>
        <v>0</v>
      </c>
      <c r="M238" s="94">
        <f t="shared" si="9"/>
        <v>0</v>
      </c>
      <c r="N238" s="94">
        <f t="shared" si="10"/>
        <v>0</v>
      </c>
      <c r="O238" s="95">
        <f t="shared" si="11"/>
        <v>0</v>
      </c>
      <c r="P238" s="200"/>
    </row>
    <row r="239" spans="1:16" ht="16.5" customHeight="1">
      <c r="A239" s="107" t="s">
        <v>140</v>
      </c>
      <c r="B239" s="107" t="s">
        <v>456</v>
      </c>
      <c r="C239" s="108" t="s">
        <v>480</v>
      </c>
      <c r="D239" s="102" t="s">
        <v>104</v>
      </c>
      <c r="E239" s="98" t="s">
        <v>531</v>
      </c>
      <c r="F239" s="108">
        <v>45</v>
      </c>
      <c r="G239" s="189"/>
      <c r="H239" s="108" t="s">
        <v>103</v>
      </c>
      <c r="I239" s="192">
        <v>80</v>
      </c>
      <c r="J239" s="101"/>
      <c r="K239" s="199">
        <v>1</v>
      </c>
      <c r="L239" s="94">
        <f>SUMIFS(Invulblad!G:G,Invulblad!A:A,H239,Invulblad!B:B,I239)*K239</f>
        <v>0</v>
      </c>
      <c r="M239" s="94">
        <f t="shared" si="9"/>
        <v>0</v>
      </c>
      <c r="N239" s="94">
        <f t="shared" si="10"/>
        <v>0</v>
      </c>
      <c r="O239" s="95">
        <f t="shared" si="11"/>
        <v>0</v>
      </c>
      <c r="P239" s="200"/>
    </row>
    <row r="240" spans="1:16" ht="16.5" customHeight="1">
      <c r="A240" s="107" t="s">
        <v>140</v>
      </c>
      <c r="B240" s="107" t="s">
        <v>456</v>
      </c>
      <c r="C240" s="108" t="s">
        <v>481</v>
      </c>
      <c r="D240" s="102" t="s">
        <v>104</v>
      </c>
      <c r="E240" s="98" t="s">
        <v>531</v>
      </c>
      <c r="F240" s="108">
        <v>42</v>
      </c>
      <c r="G240" s="189"/>
      <c r="H240" s="108" t="s">
        <v>103</v>
      </c>
      <c r="I240" s="192">
        <v>80</v>
      </c>
      <c r="J240" s="101"/>
      <c r="K240" s="199">
        <v>1</v>
      </c>
      <c r="L240" s="94">
        <f>SUMIFS(Invulblad!G:G,Invulblad!A:A,H240,Invulblad!B:B,I240)*K240</f>
        <v>0</v>
      </c>
      <c r="M240" s="94">
        <f t="shared" si="9"/>
        <v>0</v>
      </c>
      <c r="N240" s="94">
        <f t="shared" si="10"/>
        <v>0</v>
      </c>
      <c r="O240" s="95">
        <f t="shared" si="11"/>
        <v>0</v>
      </c>
      <c r="P240" s="200"/>
    </row>
    <row r="241" spans="1:16" ht="16.5" hidden="1" customHeight="1">
      <c r="A241" s="107" t="s">
        <v>140</v>
      </c>
      <c r="B241" s="107" t="s">
        <v>482</v>
      </c>
      <c r="C241" s="108" t="s">
        <v>483</v>
      </c>
      <c r="D241" s="102" t="s">
        <v>296</v>
      </c>
      <c r="E241" s="102" t="s">
        <v>86</v>
      </c>
      <c r="F241" s="108">
        <v>152.32</v>
      </c>
      <c r="G241" s="189"/>
      <c r="H241" s="108" t="s">
        <v>84</v>
      </c>
      <c r="I241" s="192">
        <v>200</v>
      </c>
      <c r="J241" s="101"/>
      <c r="K241" s="199">
        <v>1</v>
      </c>
      <c r="L241" s="94">
        <f>SUMIFS(Invulblad!G:G,Invulblad!A:A,H241,Invulblad!B:B,I241)*K241</f>
        <v>0</v>
      </c>
      <c r="M241" s="94">
        <f t="shared" si="9"/>
        <v>0</v>
      </c>
      <c r="N241" s="94">
        <f t="shared" si="10"/>
        <v>0</v>
      </c>
      <c r="O241" s="95">
        <f t="shared" si="11"/>
        <v>0</v>
      </c>
      <c r="P241" s="200"/>
    </row>
    <row r="242" spans="1:16" ht="16.5" hidden="1" customHeight="1">
      <c r="A242" s="107" t="s">
        <v>140</v>
      </c>
      <c r="B242" s="107" t="s">
        <v>482</v>
      </c>
      <c r="C242" s="108" t="s">
        <v>484</v>
      </c>
      <c r="D242" s="102" t="s">
        <v>485</v>
      </c>
      <c r="E242" s="102" t="s">
        <v>86</v>
      </c>
      <c r="F242" s="108">
        <v>25.2</v>
      </c>
      <c r="G242" s="189"/>
      <c r="H242" s="108" t="s">
        <v>100</v>
      </c>
      <c r="I242" s="192">
        <v>80</v>
      </c>
      <c r="J242" s="101"/>
      <c r="K242" s="199">
        <v>1</v>
      </c>
      <c r="L242" s="94">
        <f>SUMIFS(Invulblad!G:G,Invulblad!A:A,H242,Invulblad!B:B,I242)*K242</f>
        <v>0</v>
      </c>
      <c r="M242" s="94">
        <f t="shared" si="9"/>
        <v>0</v>
      </c>
      <c r="N242" s="94">
        <f t="shared" si="10"/>
        <v>0</v>
      </c>
      <c r="O242" s="95">
        <f t="shared" si="11"/>
        <v>0</v>
      </c>
      <c r="P242" s="200"/>
    </row>
    <row r="243" spans="1:16" ht="16.5" hidden="1" customHeight="1">
      <c r="A243" s="107" t="s">
        <v>140</v>
      </c>
      <c r="B243" s="107" t="s">
        <v>482</v>
      </c>
      <c r="C243" s="108" t="s">
        <v>486</v>
      </c>
      <c r="D243" s="102" t="s">
        <v>254</v>
      </c>
      <c r="E243" s="102" t="s">
        <v>86</v>
      </c>
      <c r="F243" s="108">
        <v>9.5</v>
      </c>
      <c r="G243" s="189"/>
      <c r="H243" s="108" t="s">
        <v>100</v>
      </c>
      <c r="I243" s="192">
        <v>80</v>
      </c>
      <c r="J243" s="101"/>
      <c r="K243" s="199">
        <v>1</v>
      </c>
      <c r="L243" s="94">
        <f>SUMIFS(Invulblad!G:G,Invulblad!A:A,H243,Invulblad!B:B,I243)*K243</f>
        <v>0</v>
      </c>
      <c r="M243" s="94">
        <f t="shared" si="9"/>
        <v>0</v>
      </c>
      <c r="N243" s="94">
        <f t="shared" si="10"/>
        <v>0</v>
      </c>
      <c r="O243" s="95">
        <f t="shared" si="11"/>
        <v>0</v>
      </c>
      <c r="P243" s="200"/>
    </row>
    <row r="244" spans="1:16" ht="16.5" hidden="1" customHeight="1">
      <c r="A244" s="107" t="s">
        <v>140</v>
      </c>
      <c r="B244" s="107" t="s">
        <v>482</v>
      </c>
      <c r="C244" s="108" t="s">
        <v>487</v>
      </c>
      <c r="D244" s="102" t="s">
        <v>488</v>
      </c>
      <c r="E244" s="102" t="s">
        <v>86</v>
      </c>
      <c r="F244" s="108">
        <v>80.34</v>
      </c>
      <c r="G244" s="189"/>
      <c r="H244" s="108" t="s">
        <v>116</v>
      </c>
      <c r="I244" s="192">
        <v>80</v>
      </c>
      <c r="J244" s="101"/>
      <c r="K244" s="199">
        <v>1</v>
      </c>
      <c r="L244" s="94">
        <f>SUMIFS(Invulblad!G:G,Invulblad!A:A,H244,Invulblad!B:B,I244)*K244</f>
        <v>0</v>
      </c>
      <c r="M244" s="94">
        <f t="shared" si="9"/>
        <v>0</v>
      </c>
      <c r="N244" s="94">
        <f t="shared" si="10"/>
        <v>0</v>
      </c>
      <c r="O244" s="95">
        <f t="shared" si="11"/>
        <v>0</v>
      </c>
      <c r="P244" s="200"/>
    </row>
    <row r="245" spans="1:16" ht="16.5" hidden="1" customHeight="1">
      <c r="A245" s="107" t="s">
        <v>140</v>
      </c>
      <c r="B245" s="107" t="s">
        <v>482</v>
      </c>
      <c r="C245" s="108" t="s">
        <v>489</v>
      </c>
      <c r="D245" s="102" t="s">
        <v>490</v>
      </c>
      <c r="E245" s="102" t="s">
        <v>243</v>
      </c>
      <c r="F245" s="108" t="s">
        <v>76</v>
      </c>
      <c r="G245" s="189" t="s">
        <v>244</v>
      </c>
      <c r="H245" s="108" t="s">
        <v>84</v>
      </c>
      <c r="I245" s="192" t="s">
        <v>76</v>
      </c>
      <c r="J245" s="101"/>
      <c r="K245" s="199">
        <v>1</v>
      </c>
      <c r="L245" s="94">
        <f>SUMIFS(Invulblad!G:G,Invulblad!A:A,H245,Invulblad!B:B,I245)*K245</f>
        <v>0</v>
      </c>
      <c r="M245" s="94"/>
      <c r="N245" s="94">
        <f t="shared" si="10"/>
        <v>0</v>
      </c>
      <c r="O245" s="95">
        <f t="shared" si="11"/>
        <v>0</v>
      </c>
      <c r="P245" s="200"/>
    </row>
    <row r="246" spans="1:16" ht="16.5" hidden="1" customHeight="1">
      <c r="A246" s="107" t="s">
        <v>140</v>
      </c>
      <c r="B246" s="107" t="s">
        <v>491</v>
      </c>
      <c r="C246" s="108" t="s">
        <v>492</v>
      </c>
      <c r="D246" s="102" t="s">
        <v>493</v>
      </c>
      <c r="E246" s="102" t="s">
        <v>86</v>
      </c>
      <c r="F246" s="108">
        <v>12.58</v>
      </c>
      <c r="G246" s="189"/>
      <c r="H246" s="108" t="s">
        <v>100</v>
      </c>
      <c r="I246" s="192">
        <v>80</v>
      </c>
      <c r="J246" s="101"/>
      <c r="K246" s="199">
        <v>1</v>
      </c>
      <c r="L246" s="94">
        <f>SUMIFS(Invulblad!G:G,Invulblad!A:A,H246,Invulblad!B:B,I246)*K246</f>
        <v>0</v>
      </c>
      <c r="M246" s="94">
        <f t="shared" si="9"/>
        <v>0</v>
      </c>
      <c r="N246" s="94">
        <f t="shared" si="10"/>
        <v>0</v>
      </c>
      <c r="O246" s="95">
        <f t="shared" si="11"/>
        <v>0</v>
      </c>
      <c r="P246" s="200"/>
    </row>
    <row r="247" spans="1:16" ht="16.5" hidden="1" customHeight="1">
      <c r="A247" s="107" t="s">
        <v>140</v>
      </c>
      <c r="B247" s="107" t="s">
        <v>491</v>
      </c>
      <c r="C247" s="108" t="s">
        <v>494</v>
      </c>
      <c r="D247" s="102" t="s">
        <v>495</v>
      </c>
      <c r="E247" s="102" t="s">
        <v>86</v>
      </c>
      <c r="F247" s="108">
        <v>12.58</v>
      </c>
      <c r="G247" s="189"/>
      <c r="H247" s="108" t="s">
        <v>100</v>
      </c>
      <c r="I247" s="192">
        <v>80</v>
      </c>
      <c r="J247" s="101"/>
      <c r="K247" s="199">
        <v>1</v>
      </c>
      <c r="L247" s="94">
        <f>SUMIFS(Invulblad!G:G,Invulblad!A:A,H247,Invulblad!B:B,I247)*K247</f>
        <v>0</v>
      </c>
      <c r="M247" s="94">
        <f t="shared" si="9"/>
        <v>0</v>
      </c>
      <c r="N247" s="94">
        <f t="shared" si="10"/>
        <v>0</v>
      </c>
      <c r="O247" s="95">
        <f t="shared" si="11"/>
        <v>0</v>
      </c>
      <c r="P247" s="200"/>
    </row>
    <row r="248" spans="1:16" ht="16.5" customHeight="1">
      <c r="A248" s="71"/>
      <c r="B248" s="71"/>
      <c r="C248" s="70"/>
      <c r="D248" s="24"/>
      <c r="E248" s="24"/>
      <c r="F248" s="70"/>
      <c r="G248" s="24"/>
      <c r="H248" s="70"/>
      <c r="I248" s="70"/>
      <c r="J248" s="24"/>
    </row>
    <row r="249" spans="1:16" ht="16.5" customHeight="1">
      <c r="A249" s="71"/>
      <c r="B249" s="71"/>
      <c r="C249" s="70"/>
      <c r="D249" s="24"/>
      <c r="E249" s="24"/>
      <c r="F249" s="70"/>
      <c r="G249" s="24"/>
      <c r="H249" s="70"/>
      <c r="I249" s="70"/>
      <c r="J249" s="24"/>
    </row>
    <row r="250" spans="1:16" ht="16.5" customHeight="1">
      <c r="A250" s="71"/>
      <c r="B250" s="71"/>
      <c r="C250" s="70"/>
      <c r="D250" s="24"/>
      <c r="E250" s="24"/>
      <c r="F250" s="70"/>
      <c r="G250" s="24"/>
      <c r="H250" s="70"/>
      <c r="I250" s="70"/>
      <c r="J250" s="24"/>
    </row>
    <row r="251" spans="1:16" ht="16.5" customHeight="1">
      <c r="A251" s="71"/>
      <c r="B251" s="71"/>
      <c r="C251" s="70"/>
      <c r="D251" s="24"/>
      <c r="E251" s="24"/>
      <c r="F251" s="70"/>
      <c r="G251" s="24"/>
      <c r="H251" s="70"/>
      <c r="I251" s="70"/>
      <c r="J251" s="24"/>
    </row>
    <row r="252" spans="1:16" ht="16.5" customHeight="1">
      <c r="A252" s="71"/>
      <c r="B252" s="71"/>
      <c r="C252" s="70"/>
      <c r="D252" s="24"/>
      <c r="E252" s="24"/>
      <c r="F252" s="70"/>
      <c r="G252" s="24"/>
      <c r="H252" s="70"/>
      <c r="I252" s="70"/>
      <c r="J252" s="24"/>
    </row>
    <row r="253" spans="1:16" ht="16.5" customHeight="1">
      <c r="A253" s="71"/>
      <c r="B253" s="71"/>
      <c r="C253" s="70"/>
      <c r="D253" s="24"/>
      <c r="E253" s="24"/>
      <c r="F253" s="70"/>
      <c r="G253" s="24"/>
      <c r="H253" s="70"/>
      <c r="I253" s="70"/>
      <c r="J253" s="24"/>
    </row>
    <row r="254" spans="1:16" ht="16.5" customHeight="1">
      <c r="A254" s="71"/>
      <c r="B254" s="71"/>
      <c r="C254" s="70"/>
      <c r="D254" s="24"/>
      <c r="E254" s="24"/>
      <c r="F254" s="70"/>
      <c r="G254" s="24"/>
      <c r="H254" s="70"/>
      <c r="I254" s="70"/>
      <c r="J254" s="24"/>
    </row>
    <row r="255" spans="1:16" ht="16.5" customHeight="1">
      <c r="A255" s="71"/>
      <c r="B255" s="71"/>
      <c r="C255" s="70"/>
      <c r="D255" s="24"/>
      <c r="E255" s="24"/>
      <c r="F255" s="70"/>
      <c r="G255" s="24"/>
      <c r="H255" s="70"/>
      <c r="I255" s="70"/>
      <c r="J255" s="24"/>
    </row>
    <row r="256" spans="1:16" ht="16.5" customHeight="1">
      <c r="A256" s="71"/>
      <c r="B256" s="71"/>
      <c r="C256" s="70"/>
      <c r="D256" s="24"/>
      <c r="E256" s="24"/>
      <c r="F256" s="70"/>
      <c r="G256" s="24"/>
      <c r="H256" s="70"/>
      <c r="I256" s="70"/>
      <c r="J256" s="24"/>
    </row>
    <row r="257" spans="1:10" ht="16.5" customHeight="1">
      <c r="A257" s="71"/>
      <c r="B257" s="71"/>
      <c r="C257" s="70"/>
      <c r="D257" s="24"/>
      <c r="E257" s="24"/>
      <c r="F257" s="70"/>
      <c r="G257" s="24"/>
      <c r="H257" s="70"/>
      <c r="I257" s="70"/>
      <c r="J257" s="24"/>
    </row>
    <row r="258" spans="1:10" ht="16.5" customHeight="1">
      <c r="A258" s="71"/>
      <c r="B258" s="71"/>
      <c r="C258" s="70"/>
      <c r="D258" s="24"/>
      <c r="E258" s="24"/>
      <c r="F258" s="70"/>
      <c r="G258" s="24"/>
      <c r="H258" s="70"/>
      <c r="I258" s="70"/>
      <c r="J258" s="24"/>
    </row>
    <row r="259" spans="1:10" ht="16.5" customHeight="1">
      <c r="A259" s="71"/>
      <c r="B259" s="71"/>
      <c r="C259" s="70"/>
      <c r="D259" s="24"/>
      <c r="E259" s="24"/>
      <c r="F259" s="70"/>
      <c r="G259" s="24"/>
      <c r="H259" s="70"/>
      <c r="I259" s="70"/>
      <c r="J259" s="24"/>
    </row>
    <row r="260" spans="1:10" ht="16.5" customHeight="1">
      <c r="A260" s="71"/>
      <c r="B260" s="71"/>
      <c r="C260" s="70"/>
      <c r="D260" s="24"/>
      <c r="E260" s="24"/>
      <c r="F260" s="70"/>
      <c r="G260" s="24"/>
      <c r="H260" s="70"/>
      <c r="I260" s="70"/>
      <c r="J260" s="24"/>
    </row>
    <row r="261" spans="1:10" ht="16.5" customHeight="1">
      <c r="A261" s="71"/>
      <c r="B261" s="71"/>
      <c r="C261" s="70"/>
      <c r="D261" s="24"/>
      <c r="E261" s="24"/>
      <c r="F261" s="70"/>
      <c r="G261" s="24"/>
      <c r="H261" s="70"/>
      <c r="I261" s="70"/>
      <c r="J261" s="24"/>
    </row>
    <row r="262" spans="1:10" ht="16.5" customHeight="1">
      <c r="A262" s="71"/>
      <c r="B262" s="71"/>
      <c r="C262" s="70"/>
      <c r="D262" s="24"/>
      <c r="E262" s="24"/>
      <c r="F262" s="70"/>
      <c r="G262" s="24"/>
      <c r="H262" s="70"/>
      <c r="I262" s="70"/>
      <c r="J262" s="24"/>
    </row>
    <row r="263" spans="1:10" ht="16.5" customHeight="1">
      <c r="A263" s="71"/>
      <c r="B263" s="71"/>
      <c r="C263" s="70"/>
      <c r="D263" s="24"/>
      <c r="E263" s="24"/>
      <c r="F263" s="70"/>
      <c r="G263" s="24"/>
      <c r="H263" s="70"/>
      <c r="I263" s="70"/>
      <c r="J263" s="24"/>
    </row>
    <row r="264" spans="1:10" ht="16.5" customHeight="1">
      <c r="A264" s="71"/>
      <c r="B264" s="71"/>
      <c r="C264" s="70"/>
      <c r="D264" s="24"/>
      <c r="E264" s="24"/>
      <c r="F264" s="70"/>
      <c r="G264" s="24"/>
      <c r="H264" s="70"/>
      <c r="I264" s="70"/>
      <c r="J264" s="24"/>
    </row>
    <row r="265" spans="1:10" ht="16.5" customHeight="1">
      <c r="A265" s="71"/>
      <c r="B265" s="71"/>
      <c r="C265" s="70"/>
      <c r="D265" s="24"/>
      <c r="E265" s="24"/>
      <c r="F265" s="70"/>
      <c r="G265" s="24"/>
      <c r="H265" s="70"/>
      <c r="I265" s="70"/>
      <c r="J265" s="24"/>
    </row>
    <row r="266" spans="1:10" ht="16.5" customHeight="1">
      <c r="A266" s="71"/>
      <c r="B266" s="71"/>
      <c r="C266" s="70"/>
      <c r="D266" s="24"/>
      <c r="E266" s="24"/>
      <c r="F266" s="70"/>
      <c r="G266" s="24"/>
      <c r="H266" s="70"/>
      <c r="I266" s="70"/>
      <c r="J266" s="24"/>
    </row>
    <row r="267" spans="1:10" ht="16.5" customHeight="1">
      <c r="A267" s="71"/>
      <c r="B267" s="71"/>
      <c r="C267" s="70"/>
      <c r="D267" s="24"/>
      <c r="E267" s="24"/>
      <c r="F267" s="70"/>
      <c r="G267" s="24"/>
      <c r="H267" s="70"/>
      <c r="I267" s="70"/>
      <c r="J267" s="24"/>
    </row>
    <row r="268" spans="1:10" ht="16.5" customHeight="1">
      <c r="A268" s="71"/>
      <c r="B268" s="71"/>
      <c r="C268" s="70"/>
      <c r="D268" s="24"/>
      <c r="E268" s="24"/>
      <c r="F268" s="70"/>
      <c r="G268" s="24"/>
      <c r="H268" s="70"/>
      <c r="I268" s="70"/>
      <c r="J268" s="24"/>
    </row>
    <row r="269" spans="1:10" ht="16.5" customHeight="1">
      <c r="A269" s="71"/>
      <c r="B269" s="71"/>
      <c r="C269" s="70"/>
      <c r="D269" s="24"/>
      <c r="E269" s="24"/>
      <c r="F269" s="70"/>
      <c r="G269" s="24"/>
      <c r="H269" s="70"/>
      <c r="I269" s="70"/>
      <c r="J269" s="24"/>
    </row>
    <row r="270" spans="1:10" ht="16.5" customHeight="1">
      <c r="A270" s="71"/>
      <c r="B270" s="71"/>
      <c r="C270" s="70"/>
      <c r="D270" s="24"/>
      <c r="E270" s="24"/>
      <c r="F270" s="70"/>
      <c r="G270" s="24"/>
      <c r="H270" s="70"/>
      <c r="I270" s="70"/>
      <c r="J270" s="24"/>
    </row>
    <row r="271" spans="1:10" ht="16.5" customHeight="1">
      <c r="A271" s="71"/>
      <c r="B271" s="71"/>
      <c r="C271" s="70"/>
      <c r="D271" s="24"/>
      <c r="E271" s="24"/>
      <c r="F271" s="70"/>
      <c r="G271" s="24"/>
      <c r="H271" s="70"/>
      <c r="I271" s="70"/>
      <c r="J271" s="24"/>
    </row>
    <row r="272" spans="1:10" ht="16.5" customHeight="1">
      <c r="A272" s="71"/>
      <c r="B272" s="71"/>
      <c r="C272" s="70"/>
      <c r="D272" s="24"/>
      <c r="E272" s="24"/>
      <c r="F272" s="70"/>
      <c r="G272" s="24"/>
      <c r="H272" s="70"/>
      <c r="I272" s="70"/>
      <c r="J272" s="24"/>
    </row>
    <row r="273" spans="1:10" ht="16.5" customHeight="1">
      <c r="A273" s="71"/>
      <c r="B273" s="71"/>
      <c r="C273" s="70"/>
      <c r="D273" s="24"/>
      <c r="E273" s="24"/>
      <c r="F273" s="70"/>
      <c r="G273" s="24"/>
      <c r="H273" s="70"/>
      <c r="I273" s="70"/>
      <c r="J273" s="24"/>
    </row>
    <row r="274" spans="1:10" ht="16.5" customHeight="1">
      <c r="A274" s="71"/>
      <c r="B274" s="71"/>
      <c r="C274" s="70"/>
      <c r="D274" s="24"/>
      <c r="E274" s="24"/>
      <c r="F274" s="70"/>
      <c r="G274" s="24"/>
      <c r="H274" s="70"/>
      <c r="I274" s="70"/>
      <c r="J274" s="24"/>
    </row>
    <row r="275" spans="1:10" ht="16.5" customHeight="1">
      <c r="A275" s="71"/>
      <c r="B275" s="71"/>
      <c r="C275" s="70"/>
      <c r="D275" s="24"/>
      <c r="E275" s="24"/>
      <c r="F275" s="70"/>
      <c r="G275" s="24"/>
      <c r="H275" s="70"/>
      <c r="I275" s="70"/>
      <c r="J275" s="24"/>
    </row>
    <row r="276" spans="1:10" ht="16.5" customHeight="1">
      <c r="A276" s="71"/>
      <c r="B276" s="71"/>
      <c r="C276" s="70"/>
      <c r="D276" s="24"/>
      <c r="E276" s="24"/>
      <c r="F276" s="70"/>
      <c r="G276" s="24"/>
      <c r="H276" s="70"/>
      <c r="I276" s="70"/>
      <c r="J276" s="24"/>
    </row>
    <row r="277" spans="1:10" ht="16.5" customHeight="1">
      <c r="A277" s="71"/>
      <c r="B277" s="71"/>
      <c r="C277" s="70"/>
      <c r="D277" s="24"/>
      <c r="E277" s="24"/>
      <c r="F277" s="70"/>
      <c r="G277" s="24"/>
      <c r="H277" s="70"/>
      <c r="I277" s="70"/>
      <c r="J277" s="24"/>
    </row>
    <row r="278" spans="1:10" ht="16.5" customHeight="1">
      <c r="A278" s="71"/>
      <c r="B278" s="71"/>
      <c r="C278" s="70"/>
      <c r="D278" s="24"/>
      <c r="E278" s="24"/>
      <c r="F278" s="70"/>
      <c r="G278" s="24"/>
      <c r="H278" s="70"/>
      <c r="I278" s="70"/>
      <c r="J278" s="24"/>
    </row>
    <row r="279" spans="1:10" ht="16.5" customHeight="1">
      <c r="A279" s="71"/>
      <c r="B279" s="71"/>
      <c r="C279" s="70"/>
      <c r="D279" s="24"/>
      <c r="E279" s="24"/>
      <c r="F279" s="70"/>
      <c r="G279" s="24"/>
      <c r="H279" s="70"/>
      <c r="I279" s="70"/>
      <c r="J279" s="24"/>
    </row>
    <row r="280" spans="1:10" ht="16.5" customHeight="1">
      <c r="A280" s="71"/>
      <c r="B280" s="71"/>
      <c r="C280" s="70"/>
      <c r="D280" s="24"/>
      <c r="E280" s="24"/>
      <c r="F280" s="70"/>
      <c r="G280" s="24"/>
      <c r="H280" s="70"/>
      <c r="I280" s="70"/>
      <c r="J280" s="24"/>
    </row>
    <row r="281" spans="1:10" ht="16.5" customHeight="1">
      <c r="A281" s="71"/>
      <c r="B281" s="71"/>
      <c r="C281" s="70"/>
      <c r="D281" s="24"/>
      <c r="E281" s="24"/>
      <c r="F281" s="70"/>
      <c r="G281" s="24"/>
      <c r="H281" s="70"/>
      <c r="I281" s="70"/>
      <c r="J281" s="24"/>
    </row>
    <row r="282" spans="1:10" ht="16.5" customHeight="1">
      <c r="A282" s="71"/>
      <c r="B282" s="71"/>
      <c r="C282" s="70"/>
      <c r="D282" s="24"/>
      <c r="E282" s="24"/>
      <c r="F282" s="70"/>
      <c r="G282" s="24"/>
      <c r="H282" s="70"/>
      <c r="I282" s="70"/>
      <c r="J282" s="24"/>
    </row>
    <row r="283" spans="1:10" ht="16.5" customHeight="1">
      <c r="A283" s="71"/>
      <c r="B283" s="71"/>
      <c r="C283" s="70"/>
      <c r="D283" s="24"/>
      <c r="E283" s="24"/>
      <c r="F283" s="70"/>
      <c r="G283" s="24"/>
      <c r="H283" s="70"/>
      <c r="I283" s="70"/>
      <c r="J283" s="24"/>
    </row>
    <row r="284" spans="1:10" ht="16.5" customHeight="1">
      <c r="A284" s="71"/>
      <c r="B284" s="71"/>
      <c r="C284" s="70"/>
      <c r="D284" s="24"/>
      <c r="E284" s="24"/>
      <c r="F284" s="70"/>
      <c r="G284" s="24"/>
      <c r="H284" s="70"/>
      <c r="I284" s="70"/>
      <c r="J284" s="24"/>
    </row>
    <row r="285" spans="1:10" ht="16.5" customHeight="1">
      <c r="A285" s="71"/>
      <c r="B285" s="71"/>
      <c r="C285" s="70"/>
      <c r="D285" s="24"/>
      <c r="E285" s="24"/>
      <c r="F285" s="70"/>
      <c r="G285" s="24"/>
      <c r="H285" s="70"/>
      <c r="I285" s="70"/>
      <c r="J285" s="24"/>
    </row>
    <row r="286" spans="1:10" ht="16.5" customHeight="1">
      <c r="A286" s="71"/>
      <c r="B286" s="71"/>
      <c r="C286" s="70"/>
      <c r="D286" s="24"/>
      <c r="E286" s="24"/>
      <c r="F286" s="70"/>
      <c r="G286" s="24"/>
      <c r="H286" s="70"/>
      <c r="I286" s="70"/>
      <c r="J286" s="24"/>
    </row>
    <row r="287" spans="1:10" ht="16.5" customHeight="1">
      <c r="A287" s="71"/>
      <c r="B287" s="71"/>
      <c r="C287" s="70"/>
      <c r="D287" s="24"/>
      <c r="E287" s="24"/>
      <c r="F287" s="70"/>
      <c r="G287" s="24"/>
      <c r="H287" s="70"/>
      <c r="I287" s="70"/>
      <c r="J287" s="24"/>
    </row>
    <row r="288" spans="1:10" ht="16.5" customHeight="1">
      <c r="A288" s="71"/>
      <c r="B288" s="71"/>
      <c r="C288" s="70"/>
      <c r="D288" s="24"/>
      <c r="E288" s="24"/>
      <c r="F288" s="70"/>
      <c r="G288" s="24"/>
      <c r="H288" s="70"/>
      <c r="I288" s="70"/>
      <c r="J288" s="24"/>
    </row>
    <row r="289" spans="1:10" ht="16.5" customHeight="1">
      <c r="A289" s="71"/>
      <c r="B289" s="71"/>
      <c r="C289" s="70"/>
      <c r="D289" s="24"/>
      <c r="E289" s="24"/>
      <c r="F289" s="70"/>
      <c r="G289" s="24"/>
      <c r="H289" s="70"/>
      <c r="I289" s="70"/>
      <c r="J289" s="24"/>
    </row>
    <row r="290" spans="1:10" ht="16.5" customHeight="1">
      <c r="A290" s="71"/>
      <c r="B290" s="71"/>
      <c r="C290" s="70"/>
      <c r="D290" s="24"/>
      <c r="E290" s="24"/>
      <c r="F290" s="70"/>
      <c r="G290" s="24"/>
      <c r="H290" s="70"/>
      <c r="I290" s="70"/>
      <c r="J290" s="24"/>
    </row>
    <row r="291" spans="1:10" ht="16.5" customHeight="1">
      <c r="A291" s="71"/>
      <c r="B291" s="71"/>
      <c r="C291" s="70"/>
      <c r="D291" s="24"/>
      <c r="E291" s="24"/>
      <c r="F291" s="70"/>
      <c r="G291" s="24"/>
      <c r="H291" s="70"/>
      <c r="I291" s="70"/>
      <c r="J291" s="24"/>
    </row>
    <row r="292" spans="1:10" ht="16.5" customHeight="1">
      <c r="A292" s="71"/>
      <c r="B292" s="71"/>
      <c r="C292" s="70"/>
      <c r="D292" s="24"/>
      <c r="E292" s="24"/>
      <c r="F292" s="70"/>
      <c r="G292" s="24"/>
      <c r="H292" s="70"/>
      <c r="I292" s="70"/>
      <c r="J292" s="24"/>
    </row>
    <row r="293" spans="1:10" ht="16.5" customHeight="1">
      <c r="A293" s="71"/>
      <c r="B293" s="71"/>
      <c r="C293" s="70"/>
      <c r="D293" s="24"/>
      <c r="E293" s="24"/>
      <c r="F293" s="70"/>
      <c r="G293" s="24"/>
      <c r="H293" s="70"/>
      <c r="I293" s="70"/>
      <c r="J293" s="24"/>
    </row>
    <row r="294" spans="1:10" ht="16.5" customHeight="1">
      <c r="A294" s="71"/>
      <c r="B294" s="71"/>
      <c r="C294" s="70"/>
      <c r="D294" s="24"/>
      <c r="E294" s="24"/>
      <c r="F294" s="70"/>
      <c r="G294" s="24"/>
      <c r="H294" s="70"/>
      <c r="I294" s="70"/>
      <c r="J294" s="24"/>
    </row>
    <row r="295" spans="1:10" ht="16.5" customHeight="1">
      <c r="A295" s="71"/>
      <c r="B295" s="71"/>
      <c r="C295" s="70"/>
      <c r="D295" s="24"/>
      <c r="E295" s="24"/>
      <c r="F295" s="70"/>
      <c r="G295" s="24"/>
      <c r="H295" s="70"/>
      <c r="I295" s="70"/>
      <c r="J295" s="24"/>
    </row>
    <row r="296" spans="1:10" ht="16.5" customHeight="1">
      <c r="A296" s="71"/>
      <c r="B296" s="71"/>
      <c r="C296" s="70"/>
      <c r="D296" s="24"/>
      <c r="E296" s="24"/>
      <c r="F296" s="70"/>
      <c r="G296" s="24"/>
      <c r="H296" s="70"/>
      <c r="I296" s="70"/>
      <c r="J296" s="24"/>
    </row>
    <row r="297" spans="1:10" ht="16.5" customHeight="1">
      <c r="A297" s="71"/>
      <c r="B297" s="71"/>
      <c r="C297" s="70"/>
      <c r="D297" s="24"/>
      <c r="E297" s="24"/>
      <c r="F297" s="70"/>
      <c r="G297" s="24"/>
      <c r="H297" s="70"/>
      <c r="I297" s="70"/>
      <c r="J297" s="24"/>
    </row>
    <row r="298" spans="1:10" ht="16.5" customHeight="1">
      <c r="A298" s="71"/>
      <c r="B298" s="71"/>
      <c r="C298" s="70"/>
      <c r="D298" s="24"/>
      <c r="E298" s="24"/>
      <c r="F298" s="70"/>
      <c r="G298" s="24"/>
      <c r="H298" s="70"/>
      <c r="I298" s="70"/>
      <c r="J298" s="24"/>
    </row>
    <row r="299" spans="1:10" ht="16.5" customHeight="1">
      <c r="A299" s="71"/>
      <c r="B299" s="71"/>
      <c r="C299" s="70"/>
      <c r="D299" s="24"/>
      <c r="E299" s="24"/>
      <c r="F299" s="70"/>
      <c r="G299" s="24"/>
      <c r="H299" s="70"/>
      <c r="I299" s="70"/>
      <c r="J299" s="24"/>
    </row>
    <row r="300" spans="1:10" ht="16.5" customHeight="1">
      <c r="A300" s="71"/>
      <c r="B300" s="71"/>
      <c r="C300" s="70"/>
      <c r="D300" s="24"/>
      <c r="E300" s="24"/>
      <c r="F300" s="70"/>
      <c r="G300" s="24"/>
      <c r="H300" s="70"/>
      <c r="I300" s="70"/>
      <c r="J300" s="24"/>
    </row>
    <row r="301" spans="1:10" ht="16.5" customHeight="1">
      <c r="A301" s="71"/>
      <c r="B301" s="71"/>
      <c r="C301" s="70"/>
      <c r="D301" s="24"/>
      <c r="E301" s="24"/>
      <c r="F301" s="70"/>
      <c r="G301" s="24"/>
      <c r="H301" s="70"/>
      <c r="I301" s="70"/>
      <c r="J301" s="24"/>
    </row>
    <row r="302" spans="1:10" ht="16.5" customHeight="1">
      <c r="A302" s="71"/>
      <c r="B302" s="71"/>
      <c r="C302" s="70"/>
      <c r="D302" s="24"/>
      <c r="E302" s="24"/>
      <c r="F302" s="70"/>
      <c r="G302" s="24"/>
      <c r="H302" s="70"/>
      <c r="I302" s="70"/>
      <c r="J302" s="24"/>
    </row>
    <row r="303" spans="1:10" ht="16.5" customHeight="1">
      <c r="A303" s="71"/>
      <c r="B303" s="71"/>
      <c r="C303" s="70"/>
      <c r="D303" s="24"/>
      <c r="E303" s="24"/>
      <c r="F303" s="70"/>
      <c r="G303" s="24"/>
      <c r="H303" s="70"/>
      <c r="I303" s="70"/>
      <c r="J303" s="24"/>
    </row>
    <row r="304" spans="1:10" ht="16.5" customHeight="1">
      <c r="A304" s="71"/>
      <c r="B304" s="71"/>
      <c r="C304" s="70"/>
      <c r="D304" s="24"/>
      <c r="E304" s="24"/>
      <c r="F304" s="70"/>
      <c r="G304" s="24"/>
      <c r="H304" s="70"/>
      <c r="I304" s="70"/>
      <c r="J304" s="24"/>
    </row>
    <row r="305" spans="1:10" ht="16.5" customHeight="1">
      <c r="A305" s="71"/>
      <c r="B305" s="71"/>
      <c r="C305" s="70"/>
      <c r="D305" s="24"/>
      <c r="E305" s="24"/>
      <c r="F305" s="70"/>
      <c r="G305" s="24"/>
      <c r="H305" s="70"/>
      <c r="I305" s="70"/>
      <c r="J305" s="24"/>
    </row>
    <row r="306" spans="1:10" ht="16.5" customHeight="1">
      <c r="A306" s="71"/>
      <c r="B306" s="71"/>
      <c r="C306" s="70"/>
      <c r="D306" s="24"/>
      <c r="E306" s="24"/>
      <c r="F306" s="70"/>
      <c r="G306" s="24"/>
      <c r="H306" s="70"/>
      <c r="I306" s="70"/>
      <c r="J306" s="24"/>
    </row>
    <row r="307" spans="1:10" ht="16.5" customHeight="1">
      <c r="A307" s="71"/>
      <c r="B307" s="71"/>
      <c r="C307" s="70"/>
      <c r="D307" s="24"/>
      <c r="E307" s="24"/>
      <c r="F307" s="70"/>
      <c r="G307" s="24"/>
      <c r="H307" s="70"/>
      <c r="I307" s="70"/>
      <c r="J307" s="24"/>
    </row>
    <row r="308" spans="1:10" ht="16.5" customHeight="1">
      <c r="A308" s="71"/>
      <c r="B308" s="71"/>
      <c r="C308" s="70"/>
      <c r="D308" s="24"/>
      <c r="E308" s="24"/>
      <c r="F308" s="70"/>
      <c r="G308" s="24"/>
      <c r="H308" s="70"/>
      <c r="I308" s="70"/>
      <c r="J308" s="24"/>
    </row>
    <row r="309" spans="1:10" ht="16.5" customHeight="1">
      <c r="A309" s="71"/>
      <c r="B309" s="71"/>
      <c r="C309" s="70"/>
      <c r="D309" s="24"/>
      <c r="E309" s="24"/>
      <c r="F309" s="70"/>
      <c r="G309" s="24"/>
      <c r="H309" s="70"/>
      <c r="I309" s="70"/>
      <c r="J309" s="24"/>
    </row>
    <row r="310" spans="1:10" ht="16.5" customHeight="1">
      <c r="A310" s="71"/>
      <c r="B310" s="71"/>
      <c r="C310" s="70"/>
      <c r="D310" s="24"/>
      <c r="E310" s="24"/>
      <c r="F310" s="70"/>
      <c r="G310" s="24"/>
      <c r="H310" s="70"/>
      <c r="I310" s="70"/>
      <c r="J310" s="24"/>
    </row>
    <row r="311" spans="1:10" ht="16.5" customHeight="1">
      <c r="A311" s="71"/>
      <c r="B311" s="71"/>
      <c r="C311" s="70"/>
      <c r="D311" s="24"/>
      <c r="E311" s="24"/>
      <c r="F311" s="70"/>
      <c r="G311" s="24"/>
      <c r="H311" s="70"/>
      <c r="I311" s="70"/>
      <c r="J311" s="24"/>
    </row>
    <row r="312" spans="1:10" ht="16.5" customHeight="1">
      <c r="A312" s="71"/>
      <c r="B312" s="71"/>
      <c r="C312" s="70"/>
      <c r="D312" s="24"/>
      <c r="E312" s="24"/>
      <c r="F312" s="70"/>
      <c r="G312" s="24"/>
      <c r="H312" s="70"/>
      <c r="I312" s="70"/>
      <c r="J312" s="24"/>
    </row>
    <row r="313" spans="1:10" ht="16.5" customHeight="1">
      <c r="A313" s="71"/>
      <c r="B313" s="71"/>
      <c r="C313" s="70"/>
      <c r="D313" s="24"/>
      <c r="E313" s="24"/>
      <c r="F313" s="70"/>
      <c r="G313" s="24"/>
      <c r="H313" s="70"/>
      <c r="I313" s="70"/>
      <c r="J313" s="24"/>
    </row>
    <row r="314" spans="1:10" ht="16.5" customHeight="1">
      <c r="A314" s="71"/>
      <c r="B314" s="71"/>
      <c r="C314" s="70"/>
      <c r="D314" s="24"/>
      <c r="E314" s="24"/>
      <c r="F314" s="70"/>
      <c r="G314" s="24"/>
      <c r="H314" s="70"/>
      <c r="I314" s="70"/>
      <c r="J314" s="24"/>
    </row>
    <row r="315" spans="1:10" ht="16.5" customHeight="1">
      <c r="A315" s="71"/>
      <c r="B315" s="71"/>
      <c r="C315" s="70"/>
      <c r="D315" s="24"/>
      <c r="E315" s="24"/>
      <c r="F315" s="70"/>
      <c r="G315" s="24"/>
      <c r="H315" s="70"/>
      <c r="I315" s="70"/>
      <c r="J315" s="24"/>
    </row>
    <row r="316" spans="1:10" ht="16.5" customHeight="1">
      <c r="A316" s="71"/>
      <c r="B316" s="71"/>
      <c r="C316" s="70"/>
      <c r="D316" s="24"/>
      <c r="E316" s="24"/>
      <c r="F316" s="70"/>
      <c r="G316" s="24"/>
      <c r="H316" s="70"/>
      <c r="I316" s="70"/>
      <c r="J316" s="24"/>
    </row>
    <row r="317" spans="1:10" ht="16.5" customHeight="1">
      <c r="A317" s="71"/>
      <c r="B317" s="71"/>
      <c r="C317" s="70"/>
      <c r="D317" s="24"/>
      <c r="E317" s="24"/>
      <c r="F317" s="70"/>
      <c r="G317" s="24"/>
      <c r="H317" s="70"/>
      <c r="I317" s="70"/>
      <c r="J317" s="24"/>
    </row>
    <row r="318" spans="1:10" ht="16.5" customHeight="1">
      <c r="A318" s="71"/>
      <c r="B318" s="71"/>
      <c r="C318" s="70"/>
      <c r="D318" s="24"/>
      <c r="E318" s="24"/>
      <c r="F318" s="70"/>
      <c r="G318" s="24"/>
      <c r="H318" s="70"/>
      <c r="I318" s="70"/>
      <c r="J318" s="24"/>
    </row>
    <row r="319" spans="1:10" ht="16.5" customHeight="1">
      <c r="A319" s="71"/>
      <c r="B319" s="71"/>
      <c r="C319" s="70"/>
      <c r="D319" s="24"/>
      <c r="E319" s="24"/>
      <c r="F319" s="70"/>
      <c r="G319" s="24"/>
      <c r="H319" s="70"/>
      <c r="I319" s="70"/>
      <c r="J319" s="24"/>
    </row>
    <row r="320" spans="1:10" ht="16.5" customHeight="1">
      <c r="A320" s="71"/>
      <c r="B320" s="71"/>
      <c r="C320" s="70"/>
      <c r="D320" s="24"/>
      <c r="E320" s="24"/>
      <c r="F320" s="70"/>
      <c r="G320" s="24"/>
      <c r="H320" s="70"/>
      <c r="I320" s="70"/>
      <c r="J320" s="24"/>
    </row>
    <row r="321" spans="1:10" ht="16.5" customHeight="1">
      <c r="A321" s="71"/>
      <c r="B321" s="71"/>
      <c r="C321" s="70"/>
      <c r="D321" s="24"/>
      <c r="E321" s="24"/>
      <c r="F321" s="70"/>
      <c r="G321" s="24"/>
      <c r="H321" s="70"/>
      <c r="I321" s="70"/>
      <c r="J321" s="24"/>
    </row>
    <row r="322" spans="1:10" ht="16.5" customHeight="1">
      <c r="A322" s="71"/>
      <c r="B322" s="71"/>
      <c r="C322" s="70"/>
      <c r="D322" s="24"/>
      <c r="E322" s="24"/>
      <c r="F322" s="70"/>
      <c r="G322" s="24"/>
      <c r="H322" s="70"/>
      <c r="I322" s="70"/>
      <c r="J322" s="24"/>
    </row>
    <row r="323" spans="1:10" ht="16.5" customHeight="1">
      <c r="A323" s="71"/>
      <c r="B323" s="71"/>
      <c r="C323" s="70"/>
      <c r="D323" s="24"/>
      <c r="E323" s="24"/>
      <c r="F323" s="70"/>
      <c r="G323" s="24"/>
      <c r="H323" s="70"/>
      <c r="I323" s="70"/>
      <c r="J323" s="24"/>
    </row>
    <row r="324" spans="1:10" ht="16.5" customHeight="1">
      <c r="A324" s="71"/>
      <c r="B324" s="71"/>
      <c r="C324" s="70"/>
      <c r="D324" s="24"/>
      <c r="E324" s="24"/>
      <c r="F324" s="70"/>
      <c r="G324" s="24"/>
      <c r="H324" s="70"/>
      <c r="I324" s="70"/>
      <c r="J324" s="24"/>
    </row>
    <row r="325" spans="1:10" ht="16.5" customHeight="1">
      <c r="A325" s="71"/>
      <c r="B325" s="71"/>
      <c r="C325" s="70"/>
      <c r="D325" s="24"/>
      <c r="E325" s="24"/>
      <c r="F325" s="70"/>
      <c r="G325" s="24"/>
      <c r="H325" s="70"/>
      <c r="I325" s="70"/>
      <c r="J325" s="24"/>
    </row>
    <row r="326" spans="1:10" ht="16.5" customHeight="1">
      <c r="A326" s="71"/>
      <c r="B326" s="71"/>
      <c r="C326" s="70"/>
      <c r="D326" s="24"/>
      <c r="E326" s="24"/>
      <c r="F326" s="70"/>
      <c r="G326" s="24"/>
      <c r="H326" s="70"/>
      <c r="I326" s="70"/>
      <c r="J326" s="24"/>
    </row>
    <row r="327" spans="1:10" ht="16.5" customHeight="1">
      <c r="A327" s="71"/>
      <c r="B327" s="71"/>
      <c r="C327" s="70"/>
      <c r="D327" s="24"/>
      <c r="E327" s="24"/>
      <c r="F327" s="70"/>
      <c r="G327" s="24"/>
      <c r="H327" s="70"/>
      <c r="I327" s="70"/>
      <c r="J327" s="24"/>
    </row>
    <row r="328" spans="1:10" ht="16.5" customHeight="1">
      <c r="A328" s="71"/>
      <c r="B328" s="71"/>
      <c r="C328" s="70"/>
      <c r="D328" s="24"/>
      <c r="E328" s="24"/>
      <c r="F328" s="70"/>
      <c r="G328" s="24"/>
      <c r="H328" s="70"/>
      <c r="I328" s="70"/>
      <c r="J328" s="24"/>
    </row>
    <row r="329" spans="1:10" ht="16.5" customHeight="1">
      <c r="A329" s="71"/>
      <c r="B329" s="71"/>
      <c r="C329" s="70"/>
      <c r="D329" s="24"/>
      <c r="E329" s="24"/>
      <c r="F329" s="70"/>
      <c r="G329" s="24"/>
      <c r="H329" s="70"/>
      <c r="I329" s="70"/>
      <c r="J329" s="24"/>
    </row>
    <row r="330" spans="1:10" ht="16.5" customHeight="1">
      <c r="A330" s="71"/>
      <c r="B330" s="71"/>
      <c r="C330" s="70"/>
      <c r="D330" s="24"/>
      <c r="E330" s="24"/>
      <c r="F330" s="70"/>
      <c r="G330" s="24"/>
      <c r="H330" s="70"/>
      <c r="I330" s="70"/>
      <c r="J330" s="24"/>
    </row>
    <row r="331" spans="1:10" ht="16.5" customHeight="1">
      <c r="A331" s="71"/>
      <c r="B331" s="71"/>
      <c r="C331" s="70"/>
      <c r="D331" s="24"/>
      <c r="E331" s="24"/>
      <c r="F331" s="70"/>
      <c r="G331" s="24"/>
      <c r="H331" s="70"/>
      <c r="I331" s="70"/>
      <c r="J331" s="24"/>
    </row>
    <row r="332" spans="1:10" ht="16.5" customHeight="1">
      <c r="A332" s="71"/>
      <c r="B332" s="71"/>
      <c r="C332" s="70"/>
      <c r="D332" s="24"/>
      <c r="E332" s="24"/>
      <c r="F332" s="70"/>
      <c r="G332" s="24"/>
      <c r="H332" s="70"/>
      <c r="I332" s="70"/>
      <c r="J332" s="24"/>
    </row>
    <row r="333" spans="1:10" ht="16.5" customHeight="1">
      <c r="A333" s="71"/>
      <c r="B333" s="71"/>
      <c r="C333" s="70"/>
      <c r="D333" s="24"/>
      <c r="E333" s="24"/>
      <c r="F333" s="70"/>
      <c r="G333" s="24"/>
      <c r="H333" s="70"/>
      <c r="I333" s="70"/>
      <c r="J333" s="24"/>
    </row>
    <row r="334" spans="1:10" ht="16.5" customHeight="1">
      <c r="A334" s="71"/>
      <c r="B334" s="71"/>
      <c r="C334" s="70"/>
      <c r="D334" s="24"/>
      <c r="E334" s="24"/>
      <c r="F334" s="70"/>
      <c r="G334" s="24"/>
      <c r="H334" s="70"/>
      <c r="I334" s="70"/>
      <c r="J334" s="24"/>
    </row>
    <row r="335" spans="1:10" ht="16.5" customHeight="1">
      <c r="A335" s="71"/>
      <c r="B335" s="71"/>
      <c r="C335" s="70"/>
      <c r="D335" s="24"/>
      <c r="E335" s="24"/>
      <c r="F335" s="70"/>
      <c r="G335" s="24"/>
      <c r="H335" s="70"/>
      <c r="I335" s="70"/>
      <c r="J335" s="24"/>
    </row>
    <row r="336" spans="1:10" ht="16.5" customHeight="1">
      <c r="A336" s="71"/>
      <c r="B336" s="71"/>
      <c r="C336" s="70"/>
      <c r="D336" s="24"/>
      <c r="E336" s="24"/>
      <c r="F336" s="70"/>
      <c r="G336" s="24"/>
      <c r="H336" s="70"/>
      <c r="I336" s="70"/>
      <c r="J336" s="24"/>
    </row>
    <row r="337" spans="1:10" ht="16.5" customHeight="1">
      <c r="A337" s="71"/>
      <c r="B337" s="71"/>
      <c r="C337" s="70"/>
      <c r="D337" s="24"/>
      <c r="E337" s="24"/>
      <c r="F337" s="70"/>
      <c r="G337" s="24"/>
      <c r="H337" s="70"/>
      <c r="I337" s="70"/>
      <c r="J337" s="24"/>
    </row>
    <row r="338" spans="1:10" ht="16.5" customHeight="1">
      <c r="A338" s="71"/>
      <c r="B338" s="71"/>
      <c r="C338" s="70"/>
      <c r="D338" s="24"/>
      <c r="E338" s="24"/>
      <c r="F338" s="70"/>
      <c r="G338" s="24"/>
      <c r="H338" s="70"/>
      <c r="I338" s="70"/>
      <c r="J338" s="24"/>
    </row>
    <row r="339" spans="1:10" ht="16.5" customHeight="1">
      <c r="A339" s="71"/>
      <c r="B339" s="71"/>
      <c r="C339" s="70"/>
      <c r="D339" s="24"/>
      <c r="E339" s="24"/>
      <c r="F339" s="70"/>
      <c r="G339" s="24"/>
      <c r="H339" s="70"/>
      <c r="I339" s="70"/>
      <c r="J339" s="24"/>
    </row>
    <row r="340" spans="1:10" ht="16.5" customHeight="1">
      <c r="A340" s="71"/>
      <c r="B340" s="71"/>
      <c r="C340" s="70"/>
      <c r="D340" s="24"/>
      <c r="E340" s="24"/>
      <c r="F340" s="70"/>
      <c r="G340" s="24"/>
      <c r="H340" s="70"/>
      <c r="I340" s="70"/>
      <c r="J340" s="24"/>
    </row>
    <row r="341" spans="1:10" ht="16.5" customHeight="1">
      <c r="A341" s="71"/>
      <c r="B341" s="71"/>
      <c r="C341" s="70"/>
      <c r="D341" s="24"/>
      <c r="E341" s="24"/>
      <c r="F341" s="70"/>
      <c r="G341" s="24"/>
      <c r="H341" s="70"/>
      <c r="I341" s="70"/>
      <c r="J341" s="24"/>
    </row>
    <row r="342" spans="1:10" ht="16.5" customHeight="1">
      <c r="A342" s="71"/>
      <c r="B342" s="71"/>
      <c r="C342" s="70"/>
      <c r="D342" s="24"/>
      <c r="E342" s="24"/>
      <c r="F342" s="70"/>
      <c r="G342" s="24"/>
      <c r="H342" s="70"/>
      <c r="I342" s="70"/>
      <c r="J342" s="24"/>
    </row>
    <row r="343" spans="1:10" ht="16.5" customHeight="1">
      <c r="A343" s="71"/>
      <c r="B343" s="71"/>
      <c r="C343" s="70"/>
      <c r="D343" s="24"/>
      <c r="E343" s="24"/>
      <c r="F343" s="70"/>
      <c r="G343" s="24"/>
      <c r="H343" s="70"/>
      <c r="I343" s="70"/>
      <c r="J343" s="24"/>
    </row>
    <row r="344" spans="1:10" ht="16.5" customHeight="1">
      <c r="A344" s="71"/>
      <c r="B344" s="71"/>
      <c r="C344" s="70"/>
      <c r="D344" s="24"/>
      <c r="E344" s="24"/>
      <c r="F344" s="70"/>
      <c r="G344" s="24"/>
      <c r="H344" s="70"/>
      <c r="I344" s="70"/>
      <c r="J344" s="24"/>
    </row>
    <row r="345" spans="1:10" ht="16.5" customHeight="1">
      <c r="A345" s="71"/>
      <c r="B345" s="71"/>
      <c r="C345" s="70"/>
      <c r="D345" s="24"/>
      <c r="E345" s="24"/>
      <c r="F345" s="70"/>
      <c r="G345" s="24"/>
      <c r="H345" s="70"/>
      <c r="I345" s="70"/>
      <c r="J345" s="24"/>
    </row>
    <row r="346" spans="1:10" ht="16.5" customHeight="1">
      <c r="A346" s="71"/>
      <c r="B346" s="71"/>
      <c r="C346" s="70"/>
      <c r="D346" s="24"/>
      <c r="E346" s="24"/>
      <c r="F346" s="70"/>
      <c r="G346" s="24"/>
      <c r="H346" s="70"/>
      <c r="I346" s="70"/>
      <c r="J346" s="24"/>
    </row>
    <row r="347" spans="1:10" ht="16.5" customHeight="1">
      <c r="A347" s="71"/>
      <c r="B347" s="71"/>
      <c r="C347" s="70"/>
      <c r="D347" s="24"/>
      <c r="E347" s="24"/>
      <c r="F347" s="70"/>
      <c r="G347" s="24"/>
      <c r="H347" s="70"/>
      <c r="I347" s="70"/>
      <c r="J347" s="24"/>
    </row>
    <row r="348" spans="1:10" ht="16.5" customHeight="1">
      <c r="A348" s="71"/>
      <c r="B348" s="71"/>
      <c r="C348" s="70"/>
      <c r="D348" s="24"/>
      <c r="E348" s="24"/>
      <c r="F348" s="70"/>
      <c r="G348" s="24"/>
      <c r="H348" s="70"/>
      <c r="I348" s="70"/>
      <c r="J348" s="24"/>
    </row>
    <row r="349" spans="1:10" ht="16.5" customHeight="1">
      <c r="A349" s="71"/>
      <c r="B349" s="71"/>
      <c r="C349" s="70"/>
      <c r="D349" s="24"/>
      <c r="E349" s="24"/>
      <c r="F349" s="70"/>
      <c r="G349" s="24"/>
      <c r="H349" s="70"/>
      <c r="I349" s="70"/>
      <c r="J349" s="24"/>
    </row>
    <row r="350" spans="1:10" ht="16.5" customHeight="1">
      <c r="A350" s="71"/>
      <c r="B350" s="71"/>
      <c r="C350" s="70"/>
      <c r="D350" s="24"/>
      <c r="E350" s="24"/>
      <c r="F350" s="70"/>
      <c r="G350" s="24"/>
      <c r="H350" s="70"/>
      <c r="I350" s="70"/>
      <c r="J350" s="24"/>
    </row>
    <row r="351" spans="1:10" ht="16.5" customHeight="1">
      <c r="A351" s="71"/>
      <c r="B351" s="71"/>
      <c r="C351" s="70"/>
      <c r="D351" s="24"/>
      <c r="E351" s="24"/>
      <c r="F351" s="70"/>
      <c r="G351" s="24"/>
      <c r="H351" s="70"/>
      <c r="I351" s="70"/>
      <c r="J351" s="24"/>
    </row>
    <row r="352" spans="1:10" ht="16.5" customHeight="1">
      <c r="A352" s="71"/>
      <c r="B352" s="71"/>
      <c r="C352" s="70"/>
      <c r="D352" s="24"/>
      <c r="E352" s="24"/>
      <c r="F352" s="70"/>
      <c r="G352" s="24"/>
      <c r="H352" s="70"/>
      <c r="I352" s="70"/>
      <c r="J352" s="24"/>
    </row>
    <row r="353" spans="1:10" ht="16.5" customHeight="1">
      <c r="A353" s="71"/>
      <c r="B353" s="71"/>
      <c r="C353" s="70"/>
      <c r="D353" s="24"/>
      <c r="E353" s="24"/>
      <c r="F353" s="70"/>
      <c r="G353" s="24"/>
      <c r="H353" s="70"/>
      <c r="I353" s="70"/>
      <c r="J353" s="24"/>
    </row>
    <row r="354" spans="1:10" ht="16.5" customHeight="1">
      <c r="A354" s="71"/>
      <c r="B354" s="71"/>
      <c r="C354" s="70"/>
      <c r="D354" s="24"/>
      <c r="E354" s="24"/>
      <c r="F354" s="70"/>
      <c r="G354" s="24"/>
      <c r="H354" s="70"/>
      <c r="I354" s="70"/>
      <c r="J354" s="24"/>
    </row>
    <row r="355" spans="1:10" ht="16.5" customHeight="1">
      <c r="A355" s="71"/>
      <c r="B355" s="71"/>
      <c r="C355" s="70"/>
      <c r="D355" s="24"/>
      <c r="E355" s="24"/>
      <c r="F355" s="70"/>
      <c r="G355" s="24"/>
      <c r="H355" s="70"/>
      <c r="I355" s="70"/>
      <c r="J355" s="24"/>
    </row>
    <row r="356" spans="1:10" ht="16.5" customHeight="1">
      <c r="A356" s="71"/>
      <c r="B356" s="71"/>
      <c r="C356" s="70"/>
      <c r="D356" s="24"/>
      <c r="E356" s="24"/>
      <c r="F356" s="70"/>
      <c r="G356" s="24"/>
      <c r="H356" s="70"/>
      <c r="I356" s="70"/>
      <c r="J356" s="24"/>
    </row>
    <row r="357" spans="1:10" ht="16.5" customHeight="1">
      <c r="A357" s="71"/>
      <c r="B357" s="71"/>
      <c r="C357" s="70"/>
      <c r="D357" s="24"/>
      <c r="E357" s="24"/>
      <c r="F357" s="70"/>
      <c r="G357" s="24"/>
      <c r="H357" s="70"/>
      <c r="I357" s="70"/>
      <c r="J357" s="24"/>
    </row>
    <row r="358" spans="1:10" ht="16.5" customHeight="1">
      <c r="A358" s="71"/>
      <c r="B358" s="71"/>
      <c r="C358" s="70"/>
      <c r="D358" s="24"/>
      <c r="E358" s="24"/>
      <c r="F358" s="70"/>
      <c r="G358" s="24"/>
      <c r="H358" s="70"/>
      <c r="I358" s="70"/>
      <c r="J358" s="24"/>
    </row>
    <row r="359" spans="1:10" ht="16.5" customHeight="1">
      <c r="A359" s="71"/>
      <c r="B359" s="71"/>
      <c r="C359" s="70"/>
      <c r="D359" s="24"/>
      <c r="E359" s="24"/>
      <c r="F359" s="70"/>
      <c r="G359" s="24"/>
      <c r="H359" s="70"/>
      <c r="I359" s="70"/>
      <c r="J359" s="24"/>
    </row>
    <row r="360" spans="1:10" ht="16.5" customHeight="1">
      <c r="A360" s="71"/>
      <c r="B360" s="71"/>
      <c r="C360" s="70"/>
      <c r="D360" s="24"/>
      <c r="E360" s="24"/>
      <c r="F360" s="70"/>
      <c r="G360" s="24"/>
      <c r="H360" s="70"/>
      <c r="I360" s="70"/>
      <c r="J360" s="24"/>
    </row>
    <row r="361" spans="1:10" ht="16.5" customHeight="1">
      <c r="A361" s="71"/>
      <c r="B361" s="71"/>
      <c r="C361" s="70"/>
      <c r="D361" s="24"/>
      <c r="E361" s="24"/>
      <c r="F361" s="70"/>
      <c r="G361" s="24"/>
      <c r="H361" s="70"/>
      <c r="I361" s="70"/>
      <c r="J361" s="24"/>
    </row>
    <row r="362" spans="1:10" ht="16.5" customHeight="1">
      <c r="A362" s="71"/>
      <c r="B362" s="71"/>
      <c r="C362" s="70"/>
      <c r="D362" s="24"/>
      <c r="E362" s="24"/>
      <c r="F362" s="70"/>
      <c r="G362" s="24"/>
      <c r="H362" s="70"/>
      <c r="I362" s="70"/>
      <c r="J362" s="24"/>
    </row>
    <row r="363" spans="1:10" ht="16.5" customHeight="1">
      <c r="A363" s="71"/>
      <c r="B363" s="71"/>
      <c r="C363" s="70"/>
      <c r="D363" s="24"/>
      <c r="E363" s="24"/>
      <c r="F363" s="70"/>
      <c r="G363" s="24"/>
      <c r="H363" s="70"/>
      <c r="I363" s="70"/>
      <c r="J363" s="24"/>
    </row>
    <row r="364" spans="1:10" ht="16.5" customHeight="1">
      <c r="A364" s="71"/>
      <c r="B364" s="71"/>
      <c r="C364" s="70"/>
      <c r="D364" s="24"/>
      <c r="E364" s="24"/>
      <c r="F364" s="70"/>
      <c r="G364" s="24"/>
      <c r="H364" s="70"/>
      <c r="I364" s="70"/>
      <c r="J364" s="24"/>
    </row>
    <row r="365" spans="1:10" ht="16.5" customHeight="1">
      <c r="A365" s="71"/>
      <c r="B365" s="71"/>
      <c r="C365" s="70"/>
      <c r="D365" s="24"/>
      <c r="E365" s="24"/>
      <c r="F365" s="70"/>
      <c r="G365" s="24"/>
      <c r="H365" s="70"/>
      <c r="I365" s="70"/>
      <c r="J365" s="24"/>
    </row>
    <row r="366" spans="1:10" ht="16.5" customHeight="1">
      <c r="A366" s="71"/>
      <c r="B366" s="71"/>
      <c r="C366" s="70"/>
      <c r="D366" s="24"/>
      <c r="E366" s="24"/>
      <c r="F366" s="70"/>
      <c r="G366" s="24"/>
      <c r="H366" s="70"/>
      <c r="I366" s="70"/>
      <c r="J366" s="24"/>
    </row>
    <row r="367" spans="1:10" ht="16.5" customHeight="1">
      <c r="A367" s="71"/>
      <c r="B367" s="71"/>
      <c r="C367" s="70"/>
      <c r="D367" s="24"/>
      <c r="E367" s="24"/>
      <c r="F367" s="70"/>
      <c r="G367" s="24"/>
      <c r="H367" s="70"/>
      <c r="I367" s="70"/>
      <c r="J367" s="24"/>
    </row>
    <row r="368" spans="1:10" ht="16.5" customHeight="1">
      <c r="A368" s="71"/>
      <c r="B368" s="71"/>
      <c r="C368" s="70"/>
      <c r="D368" s="24"/>
      <c r="E368" s="24"/>
      <c r="F368" s="70"/>
      <c r="G368" s="24"/>
      <c r="H368" s="70"/>
      <c r="I368" s="70"/>
      <c r="J368" s="24"/>
    </row>
    <row r="369" spans="1:10" ht="16.5" customHeight="1">
      <c r="A369" s="71"/>
      <c r="B369" s="71"/>
      <c r="C369" s="70"/>
      <c r="D369" s="24"/>
      <c r="E369" s="24"/>
      <c r="F369" s="70"/>
      <c r="G369" s="24"/>
      <c r="H369" s="70"/>
      <c r="I369" s="70"/>
      <c r="J369" s="24"/>
    </row>
    <row r="370" spans="1:10" ht="16.5" customHeight="1">
      <c r="A370" s="71"/>
      <c r="B370" s="71"/>
      <c r="C370" s="70"/>
      <c r="D370" s="24"/>
      <c r="E370" s="24"/>
      <c r="F370" s="70"/>
      <c r="G370" s="24"/>
      <c r="H370" s="70"/>
      <c r="I370" s="70"/>
      <c r="J370" s="24"/>
    </row>
    <row r="371" spans="1:10" ht="16.5" customHeight="1">
      <c r="A371" s="71"/>
      <c r="B371" s="71"/>
      <c r="C371" s="70"/>
      <c r="D371" s="24"/>
      <c r="E371" s="24"/>
      <c r="F371" s="70"/>
      <c r="G371" s="24"/>
      <c r="H371" s="70"/>
      <c r="I371" s="70"/>
      <c r="J371" s="24"/>
    </row>
    <row r="372" spans="1:10" ht="16.5" customHeight="1">
      <c r="A372" s="71"/>
      <c r="B372" s="71"/>
      <c r="C372" s="70"/>
      <c r="D372" s="24"/>
      <c r="E372" s="24"/>
      <c r="F372" s="70"/>
      <c r="G372" s="24"/>
      <c r="H372" s="70"/>
      <c r="I372" s="70"/>
      <c r="J372" s="24"/>
    </row>
    <row r="373" spans="1:10" ht="16.5" customHeight="1">
      <c r="A373" s="71"/>
      <c r="B373" s="71"/>
      <c r="C373" s="70"/>
      <c r="D373" s="24"/>
      <c r="E373" s="24"/>
      <c r="F373" s="70"/>
      <c r="G373" s="24"/>
      <c r="H373" s="70"/>
      <c r="I373" s="70"/>
      <c r="J373" s="24"/>
    </row>
    <row r="374" spans="1:10" ht="16.5" customHeight="1">
      <c r="A374" s="71"/>
      <c r="B374" s="71"/>
      <c r="C374" s="70"/>
      <c r="D374" s="24"/>
      <c r="E374" s="24"/>
      <c r="F374" s="70"/>
      <c r="G374" s="24"/>
      <c r="H374" s="70"/>
      <c r="I374" s="70"/>
      <c r="J374" s="24"/>
    </row>
    <row r="375" spans="1:10" ht="16.5" customHeight="1">
      <c r="A375" s="71"/>
      <c r="B375" s="71"/>
      <c r="C375" s="70"/>
      <c r="D375" s="24"/>
      <c r="E375" s="24"/>
      <c r="F375" s="70"/>
      <c r="G375" s="24"/>
      <c r="H375" s="70"/>
      <c r="I375" s="70"/>
      <c r="J375" s="24"/>
    </row>
    <row r="376" spans="1:10" ht="16.5" customHeight="1">
      <c r="A376" s="71"/>
      <c r="B376" s="71"/>
      <c r="C376" s="70"/>
      <c r="D376" s="24"/>
      <c r="E376" s="24"/>
      <c r="F376" s="70"/>
      <c r="G376" s="24"/>
      <c r="H376" s="70"/>
      <c r="I376" s="70"/>
      <c r="J376" s="24"/>
    </row>
    <row r="377" spans="1:10" ht="16.5" customHeight="1">
      <c r="A377" s="71"/>
      <c r="B377" s="71"/>
      <c r="C377" s="70"/>
      <c r="D377" s="24"/>
      <c r="E377" s="24"/>
      <c r="F377" s="70"/>
      <c r="G377" s="24"/>
      <c r="H377" s="70"/>
      <c r="I377" s="70"/>
      <c r="J377" s="24"/>
    </row>
    <row r="378" spans="1:10" ht="16.5" customHeight="1">
      <c r="A378" s="71"/>
      <c r="B378" s="71"/>
      <c r="C378" s="70"/>
      <c r="D378" s="24"/>
      <c r="E378" s="24"/>
      <c r="F378" s="70"/>
      <c r="G378" s="24"/>
      <c r="H378" s="70"/>
      <c r="I378" s="70"/>
      <c r="J378" s="24"/>
    </row>
    <row r="379" spans="1:10" ht="16.5" customHeight="1">
      <c r="A379" s="71"/>
      <c r="B379" s="71"/>
      <c r="C379" s="70"/>
      <c r="D379" s="24"/>
      <c r="E379" s="24"/>
      <c r="F379" s="70"/>
      <c r="G379" s="24"/>
      <c r="H379" s="70"/>
      <c r="I379" s="70"/>
      <c r="J379" s="24"/>
    </row>
    <row r="380" spans="1:10" ht="16.5" customHeight="1">
      <c r="A380" s="71"/>
      <c r="B380" s="71"/>
      <c r="C380" s="70"/>
      <c r="D380" s="24"/>
      <c r="E380" s="24"/>
      <c r="F380" s="70"/>
      <c r="G380" s="24"/>
      <c r="H380" s="70"/>
      <c r="I380" s="70"/>
      <c r="J380" s="24"/>
    </row>
    <row r="381" spans="1:10" ht="16.5" customHeight="1">
      <c r="A381" s="71"/>
      <c r="B381" s="71"/>
      <c r="C381" s="70"/>
      <c r="D381" s="24"/>
      <c r="E381" s="24"/>
      <c r="F381" s="70"/>
      <c r="G381" s="24"/>
      <c r="H381" s="70"/>
      <c r="I381" s="70"/>
      <c r="J381" s="24"/>
    </row>
    <row r="382" spans="1:10" ht="16.5" customHeight="1">
      <c r="A382" s="71"/>
      <c r="B382" s="71"/>
      <c r="C382" s="70"/>
      <c r="D382" s="24"/>
      <c r="E382" s="24"/>
      <c r="F382" s="70"/>
      <c r="G382" s="24"/>
      <c r="H382" s="70"/>
      <c r="I382" s="70"/>
      <c r="J382" s="24"/>
    </row>
    <row r="383" spans="1:10" ht="16.5" customHeight="1">
      <c r="A383" s="71"/>
      <c r="B383" s="71"/>
      <c r="C383" s="70"/>
      <c r="D383" s="24"/>
      <c r="E383" s="24"/>
      <c r="F383" s="70"/>
      <c r="G383" s="24"/>
      <c r="H383" s="70"/>
      <c r="I383" s="70"/>
      <c r="J383" s="24"/>
    </row>
    <row r="384" spans="1:10" ht="16.5" customHeight="1">
      <c r="A384" s="71"/>
      <c r="B384" s="71"/>
      <c r="C384" s="70"/>
      <c r="D384" s="24"/>
      <c r="E384" s="24"/>
      <c r="F384" s="70"/>
      <c r="G384" s="24"/>
      <c r="H384" s="70"/>
      <c r="I384" s="70"/>
      <c r="J384" s="24"/>
    </row>
    <row r="385" spans="1:10" ht="16.5" customHeight="1">
      <c r="A385" s="71"/>
      <c r="B385" s="71"/>
      <c r="C385" s="70"/>
      <c r="D385" s="24"/>
      <c r="E385" s="24"/>
      <c r="F385" s="70"/>
      <c r="G385" s="24"/>
      <c r="H385" s="70"/>
      <c r="I385" s="70"/>
      <c r="J385" s="24"/>
    </row>
    <row r="386" spans="1:10" ht="16.5" customHeight="1">
      <c r="A386" s="71"/>
      <c r="B386" s="71"/>
      <c r="C386" s="70"/>
      <c r="D386" s="24"/>
      <c r="E386" s="24"/>
      <c r="F386" s="70"/>
      <c r="G386" s="24"/>
      <c r="H386" s="70"/>
      <c r="I386" s="70"/>
      <c r="J386" s="24"/>
    </row>
    <row r="387" spans="1:10" ht="16.5" customHeight="1">
      <c r="A387" s="71"/>
      <c r="B387" s="71"/>
      <c r="C387" s="70"/>
      <c r="D387" s="24"/>
      <c r="E387" s="24"/>
      <c r="F387" s="70"/>
      <c r="G387" s="24"/>
      <c r="H387" s="70"/>
      <c r="I387" s="70"/>
      <c r="J387" s="24"/>
    </row>
    <row r="388" spans="1:10" ht="16.5" customHeight="1">
      <c r="A388" s="71"/>
      <c r="B388" s="71"/>
      <c r="C388" s="70"/>
      <c r="D388" s="24"/>
      <c r="E388" s="24"/>
      <c r="F388" s="70"/>
      <c r="G388" s="24"/>
      <c r="H388" s="70"/>
      <c r="I388" s="70"/>
      <c r="J388" s="24"/>
    </row>
    <row r="389" spans="1:10" ht="16.5" customHeight="1">
      <c r="A389" s="71"/>
      <c r="B389" s="71"/>
      <c r="C389" s="70"/>
      <c r="D389" s="24"/>
      <c r="E389" s="24"/>
      <c r="F389" s="70"/>
      <c r="G389" s="24"/>
      <c r="H389" s="70"/>
      <c r="I389" s="70"/>
      <c r="J389" s="24"/>
    </row>
    <row r="390" spans="1:10" ht="16.5" customHeight="1">
      <c r="A390" s="71"/>
      <c r="B390" s="71"/>
      <c r="C390" s="70"/>
      <c r="D390" s="24"/>
      <c r="E390" s="24"/>
      <c r="F390" s="70"/>
      <c r="G390" s="24"/>
      <c r="H390" s="70"/>
      <c r="I390" s="70"/>
      <c r="J390" s="24"/>
    </row>
    <row r="391" spans="1:10" ht="16.5" customHeight="1">
      <c r="A391" s="71"/>
      <c r="B391" s="71"/>
      <c r="C391" s="70"/>
      <c r="D391" s="24"/>
      <c r="E391" s="24"/>
      <c r="F391" s="70"/>
      <c r="G391" s="24"/>
      <c r="H391" s="70"/>
      <c r="I391" s="70"/>
      <c r="J391" s="24"/>
    </row>
    <row r="392" spans="1:10" ht="16.5" customHeight="1">
      <c r="A392" s="71"/>
      <c r="B392" s="71"/>
      <c r="C392" s="70"/>
      <c r="D392" s="24"/>
      <c r="E392" s="24"/>
      <c r="F392" s="70"/>
      <c r="G392" s="24"/>
      <c r="H392" s="70"/>
      <c r="I392" s="70"/>
      <c r="J392" s="24"/>
    </row>
    <row r="393" spans="1:10" ht="16.5" customHeight="1">
      <c r="A393" s="71"/>
      <c r="B393" s="71"/>
      <c r="C393" s="70"/>
      <c r="D393" s="24"/>
      <c r="E393" s="24"/>
      <c r="F393" s="70"/>
      <c r="G393" s="24"/>
      <c r="H393" s="70"/>
      <c r="I393" s="70"/>
      <c r="J393" s="24"/>
    </row>
    <row r="394" spans="1:10" ht="16.5" customHeight="1">
      <c r="A394" s="71"/>
      <c r="B394" s="71"/>
      <c r="C394" s="70"/>
      <c r="D394" s="24"/>
      <c r="E394" s="24"/>
      <c r="F394" s="70"/>
      <c r="G394" s="24"/>
      <c r="H394" s="70"/>
      <c r="I394" s="70"/>
      <c r="J394" s="24"/>
    </row>
    <row r="395" spans="1:10" ht="16.5" customHeight="1">
      <c r="A395" s="71"/>
      <c r="B395" s="71"/>
      <c r="C395" s="70"/>
      <c r="D395" s="24"/>
      <c r="E395" s="24"/>
      <c r="F395" s="70"/>
      <c r="G395" s="24"/>
      <c r="H395" s="70"/>
      <c r="I395" s="70"/>
      <c r="J395" s="24"/>
    </row>
    <row r="396" spans="1:10" ht="16.5" customHeight="1">
      <c r="A396" s="71"/>
      <c r="B396" s="71"/>
      <c r="C396" s="70"/>
      <c r="D396" s="24"/>
      <c r="E396" s="24"/>
      <c r="F396" s="70"/>
      <c r="G396" s="24"/>
      <c r="H396" s="70"/>
      <c r="I396" s="70"/>
      <c r="J396" s="24"/>
    </row>
    <row r="397" spans="1:10" ht="16.5" customHeight="1">
      <c r="A397" s="71"/>
      <c r="B397" s="71"/>
      <c r="C397" s="70"/>
      <c r="D397" s="24"/>
      <c r="E397" s="24"/>
      <c r="F397" s="70"/>
      <c r="G397" s="24"/>
      <c r="H397" s="70"/>
      <c r="I397" s="70"/>
      <c r="J397" s="24"/>
    </row>
    <row r="398" spans="1:10" ht="16.5" customHeight="1">
      <c r="A398" s="71"/>
      <c r="B398" s="71"/>
      <c r="C398" s="70"/>
      <c r="D398" s="24"/>
      <c r="E398" s="24"/>
      <c r="F398" s="70"/>
      <c r="G398" s="24"/>
      <c r="H398" s="70"/>
      <c r="I398" s="70"/>
      <c r="J398" s="24"/>
    </row>
    <row r="399" spans="1:10" ht="16.5" customHeight="1">
      <c r="A399" s="71"/>
      <c r="B399" s="71"/>
      <c r="C399" s="70"/>
      <c r="D399" s="24"/>
      <c r="E399" s="24"/>
      <c r="F399" s="70"/>
      <c r="G399" s="24"/>
      <c r="H399" s="70"/>
      <c r="I399" s="70"/>
      <c r="J399" s="24"/>
    </row>
    <row r="400" spans="1:10" ht="16.5" customHeight="1">
      <c r="A400" s="71"/>
      <c r="B400" s="71"/>
      <c r="C400" s="70"/>
      <c r="D400" s="24"/>
      <c r="E400" s="24"/>
      <c r="F400" s="70"/>
      <c r="G400" s="24"/>
      <c r="H400" s="70"/>
      <c r="I400" s="70"/>
      <c r="J400" s="24"/>
    </row>
    <row r="401" spans="1:10" ht="16.5" customHeight="1">
      <c r="A401" s="71"/>
      <c r="B401" s="71"/>
      <c r="C401" s="70"/>
      <c r="D401" s="24"/>
      <c r="E401" s="24"/>
      <c r="F401" s="70"/>
      <c r="G401" s="24"/>
      <c r="H401" s="70"/>
      <c r="I401" s="70"/>
      <c r="J401" s="24"/>
    </row>
    <row r="402" spans="1:10" ht="16.5" customHeight="1">
      <c r="A402" s="71"/>
      <c r="B402" s="71"/>
      <c r="C402" s="70"/>
      <c r="D402" s="24"/>
      <c r="E402" s="24"/>
      <c r="F402" s="70"/>
      <c r="G402" s="24"/>
      <c r="H402" s="70"/>
      <c r="I402" s="70"/>
      <c r="J402" s="24"/>
    </row>
    <row r="403" spans="1:10" ht="16.5" customHeight="1">
      <c r="A403" s="71"/>
      <c r="B403" s="71"/>
      <c r="C403" s="70"/>
      <c r="D403" s="24"/>
      <c r="E403" s="24"/>
      <c r="F403" s="70"/>
      <c r="G403" s="24"/>
      <c r="H403" s="70"/>
      <c r="I403" s="70"/>
      <c r="J403" s="24"/>
    </row>
    <row r="404" spans="1:10" ht="16.5" customHeight="1">
      <c r="A404" s="71"/>
      <c r="B404" s="71"/>
      <c r="C404" s="70"/>
      <c r="D404" s="24"/>
      <c r="E404" s="24"/>
      <c r="F404" s="70"/>
      <c r="G404" s="24"/>
      <c r="H404" s="70"/>
      <c r="I404" s="70"/>
      <c r="J404" s="24"/>
    </row>
    <row r="405" spans="1:10" ht="16.5" customHeight="1">
      <c r="A405" s="71"/>
      <c r="B405" s="71"/>
      <c r="C405" s="70"/>
      <c r="D405" s="24"/>
      <c r="E405" s="24"/>
      <c r="F405" s="70"/>
      <c r="G405" s="24"/>
      <c r="H405" s="70"/>
      <c r="I405" s="70"/>
      <c r="J405" s="24"/>
    </row>
    <row r="406" spans="1:10" ht="16.5" customHeight="1">
      <c r="A406" s="71"/>
      <c r="B406" s="71"/>
      <c r="C406" s="70"/>
      <c r="D406" s="24"/>
      <c r="E406" s="24"/>
      <c r="F406" s="70"/>
      <c r="G406" s="24"/>
      <c r="H406" s="70"/>
      <c r="I406" s="70"/>
      <c r="J406" s="24"/>
    </row>
    <row r="407" spans="1:10" ht="16.5" customHeight="1">
      <c r="A407" s="71"/>
      <c r="B407" s="71"/>
      <c r="C407" s="70"/>
      <c r="D407" s="24"/>
      <c r="E407" s="24"/>
      <c r="F407" s="70"/>
      <c r="G407" s="24"/>
      <c r="H407" s="70"/>
      <c r="I407" s="70"/>
      <c r="J407" s="24"/>
    </row>
    <row r="408" spans="1:10" ht="16.5" customHeight="1">
      <c r="A408" s="71"/>
      <c r="B408" s="71"/>
      <c r="C408" s="70"/>
      <c r="D408" s="24"/>
      <c r="E408" s="24"/>
      <c r="F408" s="70"/>
      <c r="G408" s="24"/>
      <c r="H408" s="70"/>
      <c r="I408" s="70"/>
      <c r="J408" s="24"/>
    </row>
    <row r="409" spans="1:10" ht="16.5" customHeight="1">
      <c r="A409" s="71"/>
      <c r="B409" s="71"/>
      <c r="C409" s="70"/>
      <c r="D409" s="24"/>
      <c r="E409" s="24"/>
      <c r="F409" s="70"/>
      <c r="G409" s="24"/>
      <c r="H409" s="70"/>
      <c r="I409" s="70"/>
      <c r="J409" s="24"/>
    </row>
    <row r="410" spans="1:10" ht="16.5" customHeight="1">
      <c r="A410" s="71"/>
      <c r="B410" s="71"/>
      <c r="C410" s="70"/>
      <c r="D410" s="24"/>
      <c r="E410" s="24"/>
      <c r="F410" s="70"/>
      <c r="G410" s="24"/>
      <c r="H410" s="70"/>
      <c r="I410" s="70"/>
      <c r="J410" s="24"/>
    </row>
    <row r="411" spans="1:10" ht="16.5" customHeight="1">
      <c r="A411" s="71"/>
      <c r="B411" s="71"/>
      <c r="C411" s="70"/>
      <c r="D411" s="24"/>
      <c r="E411" s="24"/>
      <c r="F411" s="70"/>
      <c r="G411" s="24"/>
      <c r="H411" s="70"/>
      <c r="I411" s="70"/>
      <c r="J411" s="24"/>
    </row>
    <row r="412" spans="1:10" ht="16.5" customHeight="1">
      <c r="A412" s="71"/>
      <c r="B412" s="71"/>
      <c r="C412" s="70"/>
      <c r="D412" s="24"/>
      <c r="E412" s="24"/>
      <c r="F412" s="70"/>
      <c r="G412" s="24"/>
      <c r="H412" s="70"/>
      <c r="I412" s="70"/>
      <c r="J412" s="24"/>
    </row>
    <row r="413" spans="1:10" ht="16.5" customHeight="1">
      <c r="A413" s="71"/>
      <c r="B413" s="71"/>
      <c r="C413" s="70"/>
      <c r="D413" s="24"/>
      <c r="E413" s="24"/>
      <c r="F413" s="70"/>
      <c r="G413" s="24"/>
      <c r="H413" s="70"/>
      <c r="I413" s="70"/>
      <c r="J413" s="24"/>
    </row>
    <row r="414" spans="1:10" ht="16.5" customHeight="1">
      <c r="A414" s="71"/>
      <c r="B414" s="71"/>
      <c r="C414" s="70"/>
      <c r="D414" s="24"/>
      <c r="E414" s="24"/>
      <c r="F414" s="70"/>
      <c r="G414" s="24"/>
      <c r="H414" s="70"/>
      <c r="I414" s="70"/>
      <c r="J414" s="24"/>
    </row>
    <row r="415" spans="1:10" ht="16.5" customHeight="1">
      <c r="A415" s="71"/>
      <c r="B415" s="71"/>
      <c r="C415" s="70"/>
      <c r="D415" s="24"/>
      <c r="E415" s="24"/>
      <c r="F415" s="70"/>
      <c r="G415" s="24"/>
      <c r="H415" s="70"/>
      <c r="I415" s="70"/>
      <c r="J415" s="24"/>
    </row>
    <row r="416" spans="1:10" ht="16.5" customHeight="1">
      <c r="A416" s="71"/>
      <c r="B416" s="71"/>
      <c r="C416" s="70"/>
      <c r="D416" s="24"/>
      <c r="E416" s="24"/>
      <c r="F416" s="70"/>
      <c r="G416" s="24"/>
      <c r="H416" s="70"/>
      <c r="I416" s="70"/>
      <c r="J416" s="24"/>
    </row>
    <row r="417" spans="1:10" ht="16.5" customHeight="1">
      <c r="A417" s="71"/>
      <c r="B417" s="71"/>
      <c r="C417" s="70"/>
      <c r="D417" s="24"/>
      <c r="E417" s="24"/>
      <c r="F417" s="70"/>
      <c r="G417" s="24"/>
      <c r="H417" s="70"/>
      <c r="I417" s="70"/>
      <c r="J417" s="24"/>
    </row>
    <row r="418" spans="1:10" ht="16.5" customHeight="1">
      <c r="A418" s="71"/>
      <c r="B418" s="71"/>
      <c r="C418" s="70"/>
      <c r="D418" s="24"/>
      <c r="E418" s="24"/>
      <c r="F418" s="70"/>
      <c r="G418" s="24"/>
      <c r="H418" s="70"/>
      <c r="I418" s="70"/>
      <c r="J418" s="24"/>
    </row>
    <row r="419" spans="1:10" ht="16.5" customHeight="1">
      <c r="A419" s="71"/>
      <c r="B419" s="71"/>
      <c r="C419" s="70"/>
      <c r="D419" s="24"/>
      <c r="E419" s="24"/>
      <c r="F419" s="70"/>
      <c r="G419" s="24"/>
      <c r="H419" s="70"/>
      <c r="I419" s="70"/>
      <c r="J419" s="24"/>
    </row>
    <row r="420" spans="1:10" ht="16.5" customHeight="1">
      <c r="A420" s="71"/>
      <c r="B420" s="71"/>
      <c r="C420" s="70"/>
      <c r="D420" s="24"/>
      <c r="E420" s="24"/>
      <c r="F420" s="70"/>
      <c r="G420" s="24"/>
      <c r="H420" s="70"/>
      <c r="I420" s="70"/>
      <c r="J420" s="24"/>
    </row>
    <row r="421" spans="1:10" ht="16.5" customHeight="1">
      <c r="A421" s="71"/>
      <c r="B421" s="71"/>
      <c r="C421" s="70"/>
      <c r="D421" s="24"/>
      <c r="E421" s="24"/>
      <c r="F421" s="70"/>
      <c r="G421" s="24"/>
      <c r="H421" s="70"/>
      <c r="I421" s="70"/>
      <c r="J421" s="24"/>
    </row>
    <row r="422" spans="1:10" ht="16.5" customHeight="1">
      <c r="A422" s="71"/>
      <c r="B422" s="71"/>
      <c r="C422" s="70"/>
      <c r="D422" s="24"/>
      <c r="E422" s="24"/>
      <c r="F422" s="70"/>
      <c r="G422" s="24"/>
      <c r="H422" s="70"/>
      <c r="I422" s="70"/>
      <c r="J422" s="24"/>
    </row>
    <row r="423" spans="1:10" ht="16.5" customHeight="1">
      <c r="A423" s="71"/>
      <c r="B423" s="71"/>
      <c r="C423" s="70"/>
      <c r="D423" s="24"/>
      <c r="E423" s="24"/>
      <c r="F423" s="70"/>
      <c r="G423" s="24"/>
      <c r="H423" s="70"/>
      <c r="I423" s="70"/>
      <c r="J423" s="24"/>
    </row>
    <row r="424" spans="1:10" ht="16.5" customHeight="1">
      <c r="A424" s="71"/>
      <c r="B424" s="71"/>
      <c r="C424" s="70"/>
      <c r="D424" s="24"/>
      <c r="E424" s="24"/>
      <c r="F424" s="70"/>
      <c r="G424" s="24"/>
      <c r="H424" s="70"/>
      <c r="I424" s="70"/>
      <c r="J424" s="24"/>
    </row>
    <row r="425" spans="1:10" ht="16.5" customHeight="1">
      <c r="A425" s="71"/>
      <c r="B425" s="71"/>
      <c r="C425" s="70"/>
      <c r="D425" s="24"/>
      <c r="E425" s="24"/>
      <c r="F425" s="70"/>
      <c r="G425" s="24"/>
      <c r="H425" s="70"/>
      <c r="I425" s="70"/>
      <c r="J425" s="24"/>
    </row>
    <row r="426" spans="1:10" ht="16.5" customHeight="1">
      <c r="A426" s="71"/>
      <c r="B426" s="71"/>
      <c r="C426" s="70"/>
      <c r="D426" s="24"/>
      <c r="E426" s="24"/>
      <c r="F426" s="70"/>
      <c r="G426" s="24"/>
      <c r="H426" s="70"/>
      <c r="I426" s="70"/>
      <c r="J426" s="24"/>
    </row>
    <row r="427" spans="1:10" ht="16.5" customHeight="1">
      <c r="A427" s="71"/>
      <c r="B427" s="71"/>
      <c r="C427" s="70"/>
      <c r="D427" s="24"/>
      <c r="E427" s="24"/>
      <c r="F427" s="70"/>
      <c r="G427" s="24"/>
      <c r="H427" s="70"/>
      <c r="I427" s="70"/>
      <c r="J427" s="24"/>
    </row>
    <row r="428" spans="1:10" ht="16.5" customHeight="1">
      <c r="A428" s="71"/>
      <c r="B428" s="71"/>
      <c r="C428" s="70"/>
      <c r="D428" s="24"/>
      <c r="E428" s="24"/>
      <c r="F428" s="70"/>
      <c r="G428" s="24"/>
      <c r="H428" s="70"/>
      <c r="I428" s="70"/>
      <c r="J428" s="24"/>
    </row>
    <row r="429" spans="1:10" ht="16.5" customHeight="1">
      <c r="A429" s="71"/>
      <c r="B429" s="71"/>
      <c r="C429" s="70"/>
      <c r="D429" s="24"/>
      <c r="E429" s="24"/>
      <c r="F429" s="70"/>
      <c r="G429" s="24"/>
      <c r="H429" s="70"/>
      <c r="I429" s="70"/>
      <c r="J429" s="24"/>
    </row>
    <row r="430" spans="1:10" ht="16.5" customHeight="1">
      <c r="A430" s="71"/>
      <c r="B430" s="71"/>
      <c r="C430" s="70"/>
      <c r="D430" s="24"/>
      <c r="E430" s="24"/>
      <c r="F430" s="70"/>
      <c r="G430" s="24"/>
      <c r="H430" s="70"/>
      <c r="I430" s="70"/>
      <c r="J430" s="24"/>
    </row>
    <row r="431" spans="1:10" ht="16.5" customHeight="1">
      <c r="A431" s="71"/>
      <c r="B431" s="71"/>
      <c r="C431" s="70"/>
      <c r="D431" s="24"/>
      <c r="E431" s="24"/>
      <c r="F431" s="70"/>
      <c r="G431" s="24"/>
      <c r="H431" s="70"/>
      <c r="I431" s="70"/>
      <c r="J431" s="24"/>
    </row>
    <row r="432" spans="1:10" ht="16.5" customHeight="1">
      <c r="A432" s="71"/>
      <c r="B432" s="71"/>
      <c r="C432" s="70"/>
      <c r="D432" s="24"/>
      <c r="E432" s="24"/>
      <c r="F432" s="70"/>
      <c r="G432" s="24"/>
      <c r="H432" s="70"/>
      <c r="I432" s="70"/>
      <c r="J432" s="24"/>
    </row>
    <row r="433" spans="1:10" ht="16.5" customHeight="1">
      <c r="A433" s="71"/>
      <c r="B433" s="71"/>
      <c r="C433" s="70"/>
      <c r="D433" s="24"/>
      <c r="E433" s="24"/>
      <c r="F433" s="70"/>
      <c r="G433" s="24"/>
      <c r="H433" s="70"/>
      <c r="I433" s="70"/>
      <c r="J433" s="24"/>
    </row>
    <row r="434" spans="1:10" ht="16.5" customHeight="1">
      <c r="A434" s="71"/>
      <c r="B434" s="71"/>
      <c r="C434" s="70"/>
      <c r="D434" s="24"/>
      <c r="E434" s="24"/>
      <c r="F434" s="70"/>
      <c r="G434" s="24"/>
      <c r="H434" s="70"/>
      <c r="I434" s="70"/>
      <c r="J434" s="24"/>
    </row>
    <row r="435" spans="1:10" ht="16.5" customHeight="1">
      <c r="A435" s="71"/>
      <c r="B435" s="71"/>
      <c r="C435" s="70"/>
      <c r="D435" s="24"/>
      <c r="E435" s="24"/>
      <c r="F435" s="70"/>
      <c r="G435" s="24"/>
      <c r="H435" s="70"/>
      <c r="I435" s="70"/>
      <c r="J435" s="24"/>
    </row>
    <row r="436" spans="1:10" ht="16.5" customHeight="1">
      <c r="A436" s="71"/>
      <c r="B436" s="71"/>
      <c r="C436" s="70"/>
      <c r="D436" s="24"/>
      <c r="E436" s="24"/>
      <c r="F436" s="70"/>
      <c r="G436" s="24"/>
      <c r="H436" s="70"/>
      <c r="I436" s="70"/>
      <c r="J436" s="24"/>
    </row>
    <row r="437" spans="1:10" ht="16.5" customHeight="1">
      <c r="A437" s="71"/>
      <c r="B437" s="71"/>
      <c r="C437" s="70"/>
      <c r="D437" s="24"/>
      <c r="E437" s="24"/>
      <c r="F437" s="70"/>
      <c r="G437" s="24"/>
      <c r="H437" s="70"/>
      <c r="I437" s="70"/>
      <c r="J437" s="24"/>
    </row>
    <row r="438" spans="1:10" ht="16.5" customHeight="1">
      <c r="A438" s="71"/>
      <c r="B438" s="71"/>
      <c r="C438" s="70"/>
      <c r="D438" s="24"/>
      <c r="E438" s="24"/>
      <c r="F438" s="70"/>
      <c r="G438" s="24"/>
      <c r="H438" s="70"/>
      <c r="I438" s="70"/>
      <c r="J438" s="24"/>
    </row>
    <row r="439" spans="1:10" ht="16.5" customHeight="1">
      <c r="A439" s="71"/>
      <c r="B439" s="71"/>
      <c r="C439" s="70"/>
      <c r="D439" s="24"/>
      <c r="E439" s="24"/>
      <c r="F439" s="70"/>
      <c r="G439" s="24"/>
      <c r="H439" s="70"/>
      <c r="I439" s="70"/>
      <c r="J439" s="24"/>
    </row>
    <row r="440" spans="1:10" ht="16.5" customHeight="1">
      <c r="A440" s="71"/>
      <c r="B440" s="71"/>
      <c r="C440" s="70"/>
      <c r="D440" s="24"/>
      <c r="E440" s="24"/>
      <c r="F440" s="70"/>
      <c r="G440" s="24"/>
      <c r="H440" s="70"/>
      <c r="I440" s="70"/>
      <c r="J440" s="24"/>
    </row>
    <row r="441" spans="1:10" ht="16.5" customHeight="1">
      <c r="A441" s="71"/>
      <c r="B441" s="71"/>
      <c r="C441" s="70"/>
      <c r="D441" s="24"/>
      <c r="E441" s="24"/>
      <c r="F441" s="70"/>
      <c r="G441" s="24"/>
      <c r="H441" s="70"/>
      <c r="I441" s="70"/>
      <c r="J441" s="24"/>
    </row>
    <row r="442" spans="1:10" ht="16.5" customHeight="1">
      <c r="A442" s="71"/>
      <c r="B442" s="71"/>
      <c r="C442" s="70"/>
      <c r="D442" s="24"/>
      <c r="E442" s="24"/>
      <c r="F442" s="70"/>
      <c r="G442" s="24"/>
      <c r="H442" s="70"/>
      <c r="I442" s="70"/>
      <c r="J442" s="24"/>
    </row>
    <row r="443" spans="1:10" ht="16.5" customHeight="1">
      <c r="A443" s="71"/>
      <c r="B443" s="71"/>
      <c r="C443" s="70"/>
      <c r="D443" s="24"/>
      <c r="E443" s="24"/>
      <c r="F443" s="70"/>
      <c r="G443" s="24"/>
      <c r="H443" s="70"/>
      <c r="I443" s="70"/>
      <c r="J443" s="24"/>
    </row>
    <row r="444" spans="1:10" ht="16.5" customHeight="1">
      <c r="A444" s="71"/>
      <c r="B444" s="71"/>
      <c r="C444" s="70"/>
      <c r="D444" s="24"/>
      <c r="E444" s="24"/>
      <c r="F444" s="70"/>
      <c r="G444" s="24"/>
      <c r="H444" s="70"/>
      <c r="I444" s="70"/>
      <c r="J444" s="24"/>
    </row>
    <row r="445" spans="1:10" ht="16.5" customHeight="1">
      <c r="A445" s="71"/>
      <c r="B445" s="71"/>
      <c r="C445" s="70"/>
      <c r="D445" s="24"/>
      <c r="E445" s="24"/>
      <c r="F445" s="70"/>
      <c r="G445" s="24"/>
      <c r="H445" s="70"/>
      <c r="I445" s="70"/>
      <c r="J445" s="24"/>
    </row>
    <row r="446" spans="1:10" ht="16.5" customHeight="1">
      <c r="A446" s="71"/>
      <c r="B446" s="71"/>
      <c r="C446" s="70"/>
      <c r="D446" s="24"/>
      <c r="E446" s="24"/>
      <c r="F446" s="70"/>
      <c r="G446" s="24"/>
      <c r="H446" s="70"/>
      <c r="I446" s="70"/>
      <c r="J446" s="24"/>
    </row>
    <row r="447" spans="1:10" ht="16.5" customHeight="1">
      <c r="A447" s="71"/>
      <c r="B447" s="71"/>
      <c r="C447" s="70"/>
      <c r="D447" s="24"/>
      <c r="E447" s="24"/>
      <c r="F447" s="70"/>
      <c r="G447" s="24"/>
      <c r="H447" s="70"/>
      <c r="I447" s="70"/>
      <c r="J447" s="24"/>
    </row>
    <row r="448" spans="1:10" ht="16.5" customHeight="1">
      <c r="A448" s="71"/>
      <c r="B448" s="71"/>
      <c r="C448" s="70"/>
      <c r="D448" s="24"/>
      <c r="E448" s="24"/>
      <c r="F448" s="70"/>
      <c r="G448" s="24"/>
      <c r="H448" s="70"/>
      <c r="I448" s="70"/>
      <c r="J448" s="24"/>
    </row>
    <row r="449" spans="1:10" ht="16.5" customHeight="1">
      <c r="A449" s="71"/>
      <c r="B449" s="71"/>
      <c r="C449" s="70"/>
      <c r="D449" s="24"/>
      <c r="E449" s="24"/>
      <c r="F449" s="70"/>
      <c r="G449" s="24"/>
      <c r="H449" s="70"/>
      <c r="I449" s="70"/>
      <c r="J449" s="24"/>
    </row>
    <row r="450" spans="1:10" ht="16.5" customHeight="1">
      <c r="A450" s="71"/>
      <c r="B450" s="71"/>
      <c r="C450" s="70"/>
      <c r="D450" s="24"/>
      <c r="E450" s="24"/>
      <c r="F450" s="70"/>
      <c r="G450" s="24"/>
      <c r="H450" s="70"/>
      <c r="I450" s="70"/>
      <c r="J450" s="24"/>
    </row>
    <row r="451" spans="1:10" ht="16.5" customHeight="1">
      <c r="A451" s="71"/>
      <c r="B451" s="71"/>
      <c r="C451" s="70"/>
      <c r="D451" s="24"/>
      <c r="E451" s="24"/>
      <c r="F451" s="70"/>
      <c r="G451" s="24"/>
      <c r="H451" s="70"/>
      <c r="I451" s="70"/>
      <c r="J451" s="24"/>
    </row>
    <row r="452" spans="1:10" ht="16.5" customHeight="1">
      <c r="A452" s="71"/>
      <c r="B452" s="71"/>
      <c r="C452" s="70"/>
      <c r="D452" s="24"/>
      <c r="E452" s="24"/>
      <c r="F452" s="70"/>
      <c r="G452" s="24"/>
      <c r="H452" s="70"/>
      <c r="I452" s="70"/>
      <c r="J452" s="24"/>
    </row>
    <row r="453" spans="1:10" ht="16.5" customHeight="1">
      <c r="A453" s="71"/>
      <c r="B453" s="71"/>
      <c r="C453" s="70"/>
      <c r="D453" s="24"/>
      <c r="E453" s="24"/>
      <c r="F453" s="70"/>
      <c r="G453" s="24"/>
      <c r="H453" s="70"/>
      <c r="I453" s="70"/>
      <c r="J453" s="24"/>
    </row>
    <row r="454" spans="1:10" ht="16.5" customHeight="1">
      <c r="A454" s="71"/>
      <c r="B454" s="71"/>
      <c r="C454" s="70"/>
      <c r="D454" s="24"/>
      <c r="E454" s="24"/>
      <c r="F454" s="70"/>
      <c r="G454" s="24"/>
      <c r="H454" s="70"/>
      <c r="I454" s="70"/>
      <c r="J454" s="24"/>
    </row>
    <row r="455" spans="1:10" ht="16.5" customHeight="1">
      <c r="A455" s="71"/>
      <c r="B455" s="71"/>
      <c r="C455" s="70"/>
      <c r="D455" s="24"/>
      <c r="E455" s="24"/>
      <c r="F455" s="70"/>
      <c r="G455" s="24"/>
      <c r="H455" s="70"/>
      <c r="I455" s="70"/>
      <c r="J455" s="24"/>
    </row>
    <row r="456" spans="1:10" ht="16.5" customHeight="1">
      <c r="A456" s="71"/>
      <c r="B456" s="71"/>
      <c r="C456" s="70"/>
      <c r="D456" s="24"/>
      <c r="E456" s="24"/>
      <c r="F456" s="70"/>
      <c r="G456" s="24"/>
      <c r="H456" s="70"/>
      <c r="I456" s="70"/>
      <c r="J456" s="24"/>
    </row>
    <row r="457" spans="1:10" ht="16.5" customHeight="1">
      <c r="A457" s="71"/>
      <c r="B457" s="71"/>
      <c r="C457" s="70"/>
      <c r="D457" s="24"/>
      <c r="E457" s="24"/>
      <c r="F457" s="70"/>
      <c r="G457" s="24"/>
      <c r="H457" s="70"/>
      <c r="I457" s="70"/>
      <c r="J457" s="24"/>
    </row>
    <row r="458" spans="1:10" ht="16.5" customHeight="1">
      <c r="A458" s="71"/>
      <c r="B458" s="71"/>
      <c r="C458" s="70"/>
      <c r="D458" s="24"/>
      <c r="E458" s="24"/>
      <c r="F458" s="70"/>
      <c r="G458" s="24"/>
      <c r="H458" s="70"/>
      <c r="I458" s="70"/>
      <c r="J458" s="24"/>
    </row>
    <row r="459" spans="1:10" ht="16.5" customHeight="1">
      <c r="A459" s="71"/>
      <c r="B459" s="71"/>
      <c r="C459" s="70"/>
      <c r="D459" s="24"/>
      <c r="E459" s="24"/>
      <c r="F459" s="70"/>
      <c r="G459" s="24"/>
      <c r="H459" s="70"/>
      <c r="I459" s="70"/>
      <c r="J459" s="24"/>
    </row>
    <row r="460" spans="1:10" ht="16.5" customHeight="1">
      <c r="A460" s="71"/>
      <c r="B460" s="71"/>
      <c r="C460" s="70"/>
      <c r="D460" s="24"/>
      <c r="E460" s="24"/>
      <c r="F460" s="70"/>
      <c r="G460" s="24"/>
      <c r="H460" s="70"/>
      <c r="I460" s="70"/>
      <c r="J460" s="24"/>
    </row>
    <row r="461" spans="1:10" ht="16.5" customHeight="1">
      <c r="A461" s="71"/>
      <c r="B461" s="71"/>
      <c r="C461" s="70"/>
      <c r="D461" s="24"/>
      <c r="E461" s="24"/>
      <c r="F461" s="70"/>
      <c r="G461" s="24"/>
      <c r="H461" s="70"/>
      <c r="I461" s="70"/>
      <c r="J461" s="24"/>
    </row>
    <row r="462" spans="1:10" ht="16.5" customHeight="1">
      <c r="A462" s="71"/>
      <c r="B462" s="71"/>
      <c r="C462" s="70"/>
      <c r="D462" s="24"/>
      <c r="E462" s="24"/>
      <c r="F462" s="70"/>
      <c r="G462" s="24"/>
      <c r="H462" s="70"/>
      <c r="I462" s="70"/>
      <c r="J462" s="24"/>
    </row>
    <row r="463" spans="1:10" ht="16.5" customHeight="1">
      <c r="A463" s="71"/>
      <c r="B463" s="71"/>
      <c r="C463" s="70"/>
      <c r="D463" s="24"/>
      <c r="E463" s="24"/>
      <c r="F463" s="70"/>
      <c r="G463" s="24"/>
      <c r="H463" s="70"/>
      <c r="I463" s="70"/>
      <c r="J463" s="24"/>
    </row>
    <row r="464" spans="1:10" ht="16.5" customHeight="1">
      <c r="A464" s="71"/>
      <c r="B464" s="71"/>
      <c r="C464" s="70"/>
      <c r="D464" s="24"/>
      <c r="E464" s="24"/>
      <c r="F464" s="70"/>
      <c r="G464" s="24"/>
      <c r="H464" s="70"/>
      <c r="I464" s="70"/>
      <c r="J464" s="24"/>
    </row>
    <row r="465" spans="1:10" ht="16.5" customHeight="1">
      <c r="A465" s="71"/>
      <c r="B465" s="71"/>
      <c r="C465" s="70"/>
      <c r="D465" s="24"/>
      <c r="E465" s="24"/>
      <c r="F465" s="70"/>
      <c r="G465" s="24"/>
      <c r="H465" s="70"/>
      <c r="I465" s="70"/>
      <c r="J465" s="24"/>
    </row>
    <row r="466" spans="1:10" ht="16.5" customHeight="1">
      <c r="A466" s="71"/>
      <c r="B466" s="71"/>
      <c r="C466" s="70"/>
      <c r="D466" s="24"/>
      <c r="E466" s="24"/>
      <c r="F466" s="70"/>
      <c r="G466" s="24"/>
      <c r="H466" s="70"/>
      <c r="I466" s="70"/>
      <c r="J466" s="24"/>
    </row>
    <row r="467" spans="1:10" ht="16.5" customHeight="1">
      <c r="A467" s="71"/>
      <c r="B467" s="71"/>
      <c r="C467" s="70"/>
      <c r="D467" s="24"/>
      <c r="E467" s="24"/>
      <c r="F467" s="70"/>
      <c r="G467" s="24"/>
      <c r="H467" s="70"/>
      <c r="I467" s="70"/>
      <c r="J467" s="24"/>
    </row>
    <row r="468" spans="1:10" ht="16.5" customHeight="1">
      <c r="A468" s="71"/>
      <c r="B468" s="71"/>
      <c r="C468" s="70"/>
      <c r="D468" s="24"/>
      <c r="E468" s="24"/>
      <c r="F468" s="70"/>
      <c r="G468" s="24"/>
      <c r="H468" s="70"/>
      <c r="I468" s="70"/>
      <c r="J468" s="24"/>
    </row>
    <row r="469" spans="1:10" ht="16.5" customHeight="1">
      <c r="A469" s="71"/>
      <c r="B469" s="71"/>
      <c r="C469" s="70"/>
      <c r="D469" s="24"/>
      <c r="E469" s="24"/>
      <c r="F469" s="70"/>
      <c r="G469" s="24"/>
      <c r="H469" s="70"/>
      <c r="I469" s="70"/>
      <c r="J469" s="24"/>
    </row>
    <row r="470" spans="1:10" ht="16.5" customHeight="1">
      <c r="A470" s="71"/>
      <c r="B470" s="71"/>
      <c r="C470" s="70"/>
      <c r="D470" s="24"/>
      <c r="E470" s="24"/>
      <c r="F470" s="70"/>
      <c r="G470" s="24"/>
      <c r="H470" s="70"/>
      <c r="I470" s="70"/>
      <c r="J470" s="24"/>
    </row>
    <row r="471" spans="1:10" ht="16.5" customHeight="1">
      <c r="A471" s="71"/>
      <c r="B471" s="71"/>
      <c r="C471" s="70"/>
      <c r="D471" s="24"/>
      <c r="E471" s="24"/>
      <c r="F471" s="70"/>
      <c r="G471" s="24"/>
      <c r="H471" s="70"/>
      <c r="I471" s="70"/>
      <c r="J471" s="24"/>
    </row>
    <row r="472" spans="1:10" ht="16.5" customHeight="1">
      <c r="A472" s="71"/>
      <c r="B472" s="71"/>
      <c r="C472" s="70"/>
      <c r="D472" s="24"/>
      <c r="E472" s="24"/>
      <c r="F472" s="70"/>
      <c r="G472" s="24"/>
      <c r="H472" s="70"/>
      <c r="I472" s="70"/>
      <c r="J472" s="24"/>
    </row>
    <row r="473" spans="1:10" ht="16.5" customHeight="1">
      <c r="A473" s="71"/>
      <c r="B473" s="71"/>
      <c r="C473" s="70"/>
      <c r="D473" s="24"/>
      <c r="E473" s="24"/>
      <c r="F473" s="70"/>
      <c r="G473" s="24"/>
      <c r="H473" s="70"/>
      <c r="I473" s="70"/>
      <c r="J473" s="24"/>
    </row>
    <row r="474" spans="1:10" ht="16.5" customHeight="1">
      <c r="A474" s="71"/>
      <c r="B474" s="71"/>
      <c r="C474" s="70"/>
      <c r="D474" s="24"/>
      <c r="E474" s="24"/>
      <c r="F474" s="70"/>
      <c r="G474" s="24"/>
      <c r="H474" s="70"/>
      <c r="I474" s="70"/>
      <c r="J474" s="24"/>
    </row>
    <row r="475" spans="1:10" ht="16.5" customHeight="1">
      <c r="A475" s="71"/>
      <c r="B475" s="71"/>
      <c r="C475" s="70"/>
      <c r="D475" s="24"/>
      <c r="E475" s="24"/>
      <c r="F475" s="70"/>
      <c r="G475" s="24"/>
      <c r="H475" s="70"/>
      <c r="I475" s="70"/>
      <c r="J475" s="24"/>
    </row>
    <row r="476" spans="1:10" ht="16.5" customHeight="1">
      <c r="A476" s="71"/>
      <c r="B476" s="71"/>
      <c r="C476" s="70"/>
      <c r="D476" s="24"/>
      <c r="E476" s="24"/>
      <c r="F476" s="70"/>
      <c r="G476" s="24"/>
      <c r="H476" s="70"/>
      <c r="I476" s="70"/>
      <c r="J476" s="24"/>
    </row>
    <row r="477" spans="1:10" ht="16.5" customHeight="1">
      <c r="A477" s="71"/>
      <c r="B477" s="71"/>
      <c r="C477" s="70"/>
      <c r="D477" s="24"/>
      <c r="E477" s="24"/>
      <c r="F477" s="70"/>
      <c r="G477" s="24"/>
      <c r="H477" s="70"/>
      <c r="I477" s="70"/>
      <c r="J477" s="24"/>
    </row>
    <row r="478" spans="1:10" ht="16.5" customHeight="1">
      <c r="A478" s="71"/>
      <c r="B478" s="71"/>
      <c r="C478" s="70"/>
      <c r="D478" s="24"/>
      <c r="E478" s="24"/>
      <c r="F478" s="70"/>
      <c r="G478" s="24"/>
      <c r="H478" s="70"/>
      <c r="I478" s="70"/>
      <c r="J478" s="24"/>
    </row>
    <row r="479" spans="1:10" ht="16.5" customHeight="1">
      <c r="A479" s="71"/>
      <c r="B479" s="71"/>
      <c r="C479" s="70"/>
      <c r="D479" s="24"/>
      <c r="E479" s="24"/>
      <c r="F479" s="70"/>
      <c r="G479" s="24"/>
      <c r="H479" s="70"/>
      <c r="I479" s="70"/>
      <c r="J479" s="24"/>
    </row>
    <row r="480" spans="1:10" ht="16.5" customHeight="1">
      <c r="A480" s="71"/>
      <c r="B480" s="71"/>
      <c r="C480" s="70"/>
      <c r="D480" s="24"/>
      <c r="E480" s="24"/>
      <c r="F480" s="70"/>
      <c r="G480" s="24"/>
      <c r="H480" s="70"/>
      <c r="I480" s="70"/>
      <c r="J480" s="24"/>
    </row>
    <row r="481" spans="1:10" ht="16.5" customHeight="1">
      <c r="A481" s="71"/>
      <c r="B481" s="71"/>
      <c r="C481" s="70"/>
      <c r="D481" s="24"/>
      <c r="E481" s="24"/>
      <c r="F481" s="70"/>
      <c r="G481" s="24"/>
      <c r="H481" s="70"/>
      <c r="I481" s="70"/>
      <c r="J481" s="24"/>
    </row>
    <row r="482" spans="1:10" ht="16.5" customHeight="1">
      <c r="A482" s="71"/>
      <c r="B482" s="71"/>
      <c r="C482" s="70"/>
      <c r="D482" s="24"/>
      <c r="E482" s="24"/>
      <c r="F482" s="70"/>
      <c r="G482" s="24"/>
      <c r="H482" s="70"/>
      <c r="I482" s="70"/>
      <c r="J482" s="24"/>
    </row>
    <row r="483" spans="1:10" ht="16.5" customHeight="1">
      <c r="A483" s="71"/>
      <c r="B483" s="71"/>
      <c r="C483" s="70"/>
      <c r="D483" s="24"/>
      <c r="E483" s="24"/>
      <c r="F483" s="70"/>
      <c r="G483" s="24"/>
      <c r="H483" s="70"/>
      <c r="I483" s="70"/>
      <c r="J483" s="24"/>
    </row>
    <row r="484" spans="1:10" ht="16.5" customHeight="1">
      <c r="A484" s="71"/>
      <c r="B484" s="71"/>
      <c r="C484" s="70"/>
      <c r="D484" s="24"/>
      <c r="E484" s="24"/>
      <c r="F484" s="70"/>
      <c r="G484" s="24"/>
      <c r="H484" s="70"/>
      <c r="I484" s="70"/>
      <c r="J484" s="24"/>
    </row>
    <row r="485" spans="1:10" ht="16.5" customHeight="1">
      <c r="A485" s="71"/>
      <c r="B485" s="71"/>
      <c r="C485" s="70"/>
      <c r="D485" s="24"/>
      <c r="E485" s="24"/>
      <c r="F485" s="70"/>
      <c r="G485" s="24"/>
      <c r="H485" s="70"/>
      <c r="I485" s="70"/>
      <c r="J485" s="24"/>
    </row>
    <row r="486" spans="1:10" ht="16.5" customHeight="1">
      <c r="A486" s="71"/>
      <c r="B486" s="71"/>
      <c r="C486" s="70"/>
      <c r="D486" s="24"/>
      <c r="E486" s="24"/>
      <c r="F486" s="70"/>
      <c r="G486" s="24"/>
      <c r="H486" s="70"/>
      <c r="I486" s="70"/>
      <c r="J486" s="24"/>
    </row>
    <row r="487" spans="1:10" ht="16.5" customHeight="1">
      <c r="A487" s="71"/>
      <c r="B487" s="71"/>
      <c r="C487" s="70"/>
      <c r="D487" s="24"/>
      <c r="E487" s="24"/>
      <c r="F487" s="70"/>
      <c r="G487" s="24"/>
      <c r="H487" s="70"/>
      <c r="I487" s="70"/>
      <c r="J487" s="24"/>
    </row>
    <row r="488" spans="1:10" ht="16.5" customHeight="1">
      <c r="A488" s="71"/>
      <c r="B488" s="71"/>
      <c r="C488" s="70"/>
      <c r="D488" s="24"/>
      <c r="E488" s="24"/>
      <c r="F488" s="70"/>
      <c r="G488" s="24"/>
      <c r="H488" s="70"/>
      <c r="I488" s="70"/>
      <c r="J488" s="24"/>
    </row>
    <row r="489" spans="1:10" ht="16.5" customHeight="1">
      <c r="A489" s="71"/>
      <c r="B489" s="71"/>
      <c r="C489" s="70"/>
      <c r="D489" s="24"/>
      <c r="E489" s="24"/>
      <c r="F489" s="70"/>
      <c r="G489" s="24"/>
      <c r="H489" s="70"/>
      <c r="I489" s="70"/>
      <c r="J489" s="24"/>
    </row>
    <row r="490" spans="1:10" ht="16.5" customHeight="1">
      <c r="A490" s="71"/>
      <c r="B490" s="71"/>
      <c r="C490" s="70"/>
      <c r="D490" s="24"/>
      <c r="E490" s="24"/>
      <c r="F490" s="70"/>
      <c r="G490" s="24"/>
      <c r="H490" s="70"/>
      <c r="I490" s="70"/>
      <c r="J490" s="24"/>
    </row>
    <row r="491" spans="1:10" ht="16.5" customHeight="1">
      <c r="A491" s="71"/>
      <c r="B491" s="71"/>
      <c r="C491" s="70"/>
      <c r="D491" s="24"/>
      <c r="E491" s="24"/>
      <c r="F491" s="70"/>
      <c r="G491" s="24"/>
      <c r="H491" s="70"/>
      <c r="I491" s="70"/>
      <c r="J491" s="24"/>
    </row>
    <row r="492" spans="1:10" ht="16.5" customHeight="1">
      <c r="A492" s="71"/>
      <c r="B492" s="71"/>
      <c r="C492" s="70"/>
      <c r="D492" s="24"/>
      <c r="E492" s="24"/>
      <c r="F492" s="70"/>
      <c r="G492" s="24"/>
      <c r="H492" s="70"/>
      <c r="I492" s="70"/>
      <c r="J492" s="24"/>
    </row>
    <row r="493" spans="1:10" ht="16.5" customHeight="1">
      <c r="A493" s="71"/>
      <c r="B493" s="71"/>
      <c r="C493" s="70"/>
      <c r="D493" s="24"/>
      <c r="E493" s="24"/>
      <c r="F493" s="70"/>
      <c r="G493" s="24"/>
      <c r="H493" s="70"/>
      <c r="I493" s="70"/>
      <c r="J493" s="24"/>
    </row>
    <row r="494" spans="1:10" ht="16.5" customHeight="1">
      <c r="A494" s="71"/>
      <c r="B494" s="71"/>
      <c r="C494" s="70"/>
      <c r="D494" s="24"/>
      <c r="E494" s="24"/>
      <c r="F494" s="70"/>
      <c r="G494" s="24"/>
      <c r="H494" s="70"/>
      <c r="I494" s="70"/>
      <c r="J494" s="24"/>
    </row>
    <row r="495" spans="1:10" ht="16.5" customHeight="1">
      <c r="A495" s="71"/>
      <c r="B495" s="71"/>
      <c r="C495" s="70"/>
      <c r="D495" s="24"/>
      <c r="E495" s="24"/>
      <c r="F495" s="70"/>
      <c r="G495" s="24"/>
      <c r="H495" s="70"/>
      <c r="I495" s="70"/>
      <c r="J495" s="24"/>
    </row>
    <row r="496" spans="1:10" ht="16.5" customHeight="1">
      <c r="A496" s="71"/>
      <c r="B496" s="71"/>
      <c r="C496" s="70"/>
      <c r="D496" s="24"/>
      <c r="E496" s="24"/>
      <c r="F496" s="70"/>
      <c r="G496" s="24"/>
      <c r="H496" s="70"/>
      <c r="I496" s="70"/>
      <c r="J496" s="24"/>
    </row>
    <row r="497" spans="1:10" ht="16.5" customHeight="1">
      <c r="A497" s="71"/>
      <c r="B497" s="71"/>
      <c r="C497" s="70"/>
      <c r="D497" s="24"/>
      <c r="E497" s="24"/>
      <c r="F497" s="70"/>
      <c r="G497" s="24"/>
      <c r="H497" s="70"/>
      <c r="I497" s="70"/>
      <c r="J497" s="24"/>
    </row>
    <row r="498" spans="1:10" ht="16.5" customHeight="1">
      <c r="A498" s="71"/>
      <c r="B498" s="71"/>
      <c r="C498" s="70"/>
      <c r="D498" s="24"/>
      <c r="E498" s="24"/>
      <c r="F498" s="70"/>
      <c r="G498" s="24"/>
      <c r="H498" s="70"/>
      <c r="I498" s="70"/>
      <c r="J498" s="24"/>
    </row>
    <row r="499" spans="1:10" ht="16.5" customHeight="1">
      <c r="A499" s="71"/>
      <c r="B499" s="71"/>
      <c r="C499" s="70"/>
      <c r="D499" s="24"/>
      <c r="E499" s="24"/>
      <c r="F499" s="70"/>
      <c r="G499" s="24"/>
      <c r="H499" s="70"/>
      <c r="I499" s="70"/>
      <c r="J499" s="24"/>
    </row>
    <row r="500" spans="1:10" ht="16.5" customHeight="1">
      <c r="A500" s="71"/>
      <c r="B500" s="71"/>
      <c r="C500" s="70"/>
      <c r="D500" s="24"/>
      <c r="E500" s="24"/>
      <c r="F500" s="70"/>
      <c r="G500" s="24"/>
      <c r="H500" s="70"/>
      <c r="I500" s="70"/>
      <c r="J500" s="24"/>
    </row>
    <row r="501" spans="1:10" ht="16.5" customHeight="1">
      <c r="A501" s="71"/>
      <c r="B501" s="71"/>
      <c r="C501" s="70"/>
      <c r="D501" s="24"/>
      <c r="E501" s="24"/>
      <c r="F501" s="70"/>
      <c r="G501" s="24"/>
      <c r="H501" s="70"/>
      <c r="I501" s="70"/>
      <c r="J501" s="24"/>
    </row>
    <row r="502" spans="1:10" ht="16.5" customHeight="1">
      <c r="A502" s="71"/>
      <c r="B502" s="71"/>
      <c r="C502" s="70"/>
      <c r="D502" s="24"/>
      <c r="E502" s="24"/>
      <c r="F502" s="70"/>
      <c r="G502" s="24"/>
      <c r="H502" s="70"/>
      <c r="I502" s="70"/>
      <c r="J502" s="24"/>
    </row>
    <row r="503" spans="1:10" ht="16.5" customHeight="1">
      <c r="A503" s="71"/>
      <c r="B503" s="71"/>
      <c r="C503" s="70"/>
      <c r="D503" s="24"/>
      <c r="E503" s="24"/>
      <c r="F503" s="70"/>
      <c r="G503" s="24"/>
      <c r="H503" s="70"/>
      <c r="I503" s="70"/>
      <c r="J503" s="24"/>
    </row>
    <row r="504" spans="1:10" ht="16.5" customHeight="1">
      <c r="A504" s="71"/>
      <c r="B504" s="71"/>
      <c r="C504" s="70"/>
      <c r="D504" s="24"/>
      <c r="E504" s="24"/>
      <c r="F504" s="70"/>
      <c r="G504" s="24"/>
      <c r="H504" s="70"/>
      <c r="I504" s="70"/>
      <c r="J504" s="24"/>
    </row>
    <row r="505" spans="1:10" ht="16.5" customHeight="1">
      <c r="A505" s="71"/>
      <c r="B505" s="71"/>
      <c r="C505" s="70"/>
      <c r="D505" s="24"/>
      <c r="E505" s="24"/>
      <c r="F505" s="70"/>
      <c r="G505" s="24"/>
      <c r="H505" s="70"/>
      <c r="I505" s="70"/>
      <c r="J505" s="24"/>
    </row>
    <row r="506" spans="1:10" ht="16.5" customHeight="1">
      <c r="A506" s="71"/>
      <c r="B506" s="71"/>
      <c r="C506" s="70"/>
      <c r="D506" s="24"/>
      <c r="E506" s="24"/>
      <c r="F506" s="70"/>
      <c r="G506" s="24"/>
      <c r="H506" s="70"/>
      <c r="I506" s="70"/>
      <c r="J506" s="24"/>
    </row>
    <row r="507" spans="1:10" ht="16.5" customHeight="1">
      <c r="A507" s="71"/>
      <c r="B507" s="71"/>
      <c r="C507" s="70"/>
      <c r="D507" s="24"/>
      <c r="E507" s="24"/>
      <c r="F507" s="70"/>
      <c r="G507" s="24"/>
      <c r="H507" s="70"/>
      <c r="I507" s="70"/>
      <c r="J507" s="24"/>
    </row>
    <row r="508" spans="1:10" ht="16.5" customHeight="1">
      <c r="A508" s="71"/>
      <c r="B508" s="71"/>
      <c r="C508" s="70"/>
      <c r="D508" s="24"/>
      <c r="E508" s="24"/>
      <c r="F508" s="70"/>
      <c r="G508" s="24"/>
      <c r="H508" s="70"/>
      <c r="I508" s="70"/>
      <c r="J508" s="24"/>
    </row>
    <row r="509" spans="1:10" ht="16.5" customHeight="1">
      <c r="A509" s="71"/>
      <c r="B509" s="71"/>
      <c r="C509" s="70"/>
      <c r="D509" s="24"/>
      <c r="E509" s="24"/>
      <c r="F509" s="70"/>
      <c r="G509" s="24"/>
      <c r="H509" s="70"/>
      <c r="I509" s="70"/>
      <c r="J509" s="24"/>
    </row>
    <row r="510" spans="1:10" ht="16.5" customHeight="1">
      <c r="A510" s="71"/>
      <c r="B510" s="71"/>
      <c r="C510" s="70"/>
      <c r="D510" s="24"/>
      <c r="E510" s="24"/>
      <c r="F510" s="70"/>
      <c r="G510" s="24"/>
      <c r="H510" s="70"/>
      <c r="I510" s="70"/>
      <c r="J510" s="24"/>
    </row>
    <row r="511" spans="1:10" ht="16.5" customHeight="1">
      <c r="A511" s="71"/>
      <c r="B511" s="71"/>
      <c r="C511" s="70"/>
      <c r="D511" s="24"/>
      <c r="E511" s="24"/>
      <c r="F511" s="70"/>
      <c r="G511" s="24"/>
      <c r="H511" s="70"/>
      <c r="I511" s="70"/>
      <c r="J511" s="24"/>
    </row>
    <row r="512" spans="1:10" ht="16.5" customHeight="1">
      <c r="A512" s="71"/>
      <c r="B512" s="71"/>
      <c r="C512" s="70"/>
      <c r="D512" s="24"/>
      <c r="E512" s="24"/>
      <c r="F512" s="70"/>
      <c r="G512" s="24"/>
      <c r="H512" s="70"/>
      <c r="I512" s="70"/>
      <c r="J512" s="24"/>
    </row>
    <row r="513" spans="1:10" ht="16.5" customHeight="1">
      <c r="A513" s="71"/>
      <c r="B513" s="71"/>
      <c r="C513" s="70"/>
      <c r="D513" s="24"/>
      <c r="E513" s="24"/>
      <c r="F513" s="70"/>
      <c r="G513" s="24"/>
      <c r="H513" s="70"/>
      <c r="I513" s="70"/>
      <c r="J513" s="24"/>
    </row>
    <row r="514" spans="1:10" ht="16.5" customHeight="1">
      <c r="A514" s="71"/>
      <c r="B514" s="71"/>
      <c r="C514" s="70"/>
      <c r="D514" s="24"/>
      <c r="E514" s="24"/>
      <c r="F514" s="70"/>
      <c r="G514" s="24"/>
      <c r="H514" s="70"/>
      <c r="I514" s="70"/>
      <c r="J514" s="24"/>
    </row>
    <row r="515" spans="1:10" ht="16.5" customHeight="1">
      <c r="A515" s="71"/>
      <c r="B515" s="71"/>
      <c r="C515" s="70"/>
      <c r="D515" s="24"/>
      <c r="E515" s="24"/>
      <c r="F515" s="70"/>
      <c r="G515" s="24"/>
      <c r="H515" s="70"/>
      <c r="I515" s="70"/>
      <c r="J515" s="24"/>
    </row>
    <row r="516" spans="1:10" ht="16.5" customHeight="1">
      <c r="A516" s="71"/>
      <c r="B516" s="71"/>
      <c r="C516" s="70"/>
      <c r="D516" s="24"/>
      <c r="E516" s="24"/>
      <c r="F516" s="70"/>
      <c r="G516" s="24"/>
      <c r="H516" s="70"/>
      <c r="I516" s="70"/>
      <c r="J516" s="24"/>
    </row>
    <row r="517" spans="1:10" ht="16.5" customHeight="1">
      <c r="A517" s="71"/>
      <c r="B517" s="71"/>
      <c r="C517" s="70"/>
      <c r="D517" s="24"/>
      <c r="E517" s="24"/>
      <c r="F517" s="70"/>
      <c r="G517" s="24"/>
      <c r="H517" s="70"/>
      <c r="I517" s="70"/>
      <c r="J517" s="24"/>
    </row>
    <row r="518" spans="1:10" ht="16.5" customHeight="1">
      <c r="A518" s="71"/>
      <c r="B518" s="71"/>
      <c r="C518" s="70"/>
      <c r="D518" s="24"/>
      <c r="E518" s="24"/>
      <c r="F518" s="70"/>
      <c r="G518" s="24"/>
      <c r="H518" s="70"/>
      <c r="I518" s="70"/>
      <c r="J518" s="24"/>
    </row>
    <row r="519" spans="1:10" ht="16.5" customHeight="1">
      <c r="A519" s="71"/>
      <c r="B519" s="71"/>
      <c r="C519" s="70"/>
      <c r="D519" s="24"/>
      <c r="E519" s="24"/>
      <c r="F519" s="70"/>
      <c r="G519" s="24"/>
      <c r="H519" s="70"/>
      <c r="I519" s="70"/>
      <c r="J519" s="24"/>
    </row>
    <row r="520" spans="1:10" ht="16.5" customHeight="1">
      <c r="A520" s="71"/>
      <c r="B520" s="71"/>
      <c r="C520" s="70"/>
      <c r="D520" s="24"/>
      <c r="E520" s="24"/>
      <c r="F520" s="70"/>
      <c r="G520" s="24"/>
      <c r="H520" s="70"/>
      <c r="I520" s="70"/>
      <c r="J520" s="24"/>
    </row>
    <row r="521" spans="1:10" ht="16.5" customHeight="1">
      <c r="A521" s="71"/>
      <c r="B521" s="71"/>
      <c r="C521" s="70"/>
      <c r="D521" s="24"/>
      <c r="E521" s="24"/>
      <c r="F521" s="70"/>
      <c r="G521" s="24"/>
      <c r="H521" s="70"/>
      <c r="I521" s="70"/>
      <c r="J521" s="24"/>
    </row>
    <row r="522" spans="1:10" ht="16.5" customHeight="1">
      <c r="A522" s="71"/>
      <c r="B522" s="71"/>
      <c r="C522" s="70"/>
      <c r="D522" s="24"/>
      <c r="E522" s="24"/>
      <c r="F522" s="70"/>
      <c r="G522" s="24"/>
      <c r="H522" s="70"/>
      <c r="I522" s="70"/>
      <c r="J522" s="24"/>
    </row>
    <row r="523" spans="1:10" ht="16.5" customHeight="1">
      <c r="A523" s="71"/>
      <c r="B523" s="71"/>
      <c r="C523" s="70"/>
      <c r="D523" s="24"/>
      <c r="E523" s="24"/>
      <c r="F523" s="70"/>
      <c r="G523" s="24"/>
      <c r="H523" s="70"/>
      <c r="I523" s="70"/>
      <c r="J523" s="24"/>
    </row>
    <row r="524" spans="1:10" ht="16.5" customHeight="1">
      <c r="A524" s="71"/>
      <c r="B524" s="71"/>
      <c r="C524" s="70"/>
      <c r="D524" s="24"/>
      <c r="E524" s="24"/>
      <c r="F524" s="70"/>
      <c r="G524" s="24"/>
      <c r="H524" s="70"/>
      <c r="I524" s="70"/>
      <c r="J524" s="24"/>
    </row>
    <row r="525" spans="1:10" ht="16.5" customHeight="1">
      <c r="A525" s="71"/>
      <c r="B525" s="71"/>
      <c r="C525" s="70"/>
      <c r="D525" s="24"/>
      <c r="E525" s="24"/>
      <c r="F525" s="70"/>
      <c r="G525" s="24"/>
      <c r="H525" s="70"/>
      <c r="I525" s="70"/>
      <c r="J525" s="24"/>
    </row>
    <row r="526" spans="1:10" ht="16.5" customHeight="1">
      <c r="A526" s="71"/>
      <c r="B526" s="71"/>
      <c r="C526" s="70"/>
      <c r="D526" s="24"/>
      <c r="E526" s="24"/>
      <c r="F526" s="70"/>
      <c r="G526" s="24"/>
      <c r="H526" s="70"/>
      <c r="I526" s="70"/>
      <c r="J526" s="24"/>
    </row>
    <row r="527" spans="1:10" ht="16.5" customHeight="1">
      <c r="A527" s="71"/>
      <c r="B527" s="71"/>
      <c r="C527" s="70"/>
      <c r="D527" s="24"/>
      <c r="E527" s="24"/>
      <c r="F527" s="70"/>
      <c r="G527" s="24"/>
      <c r="H527" s="70"/>
      <c r="I527" s="70"/>
      <c r="J527" s="24"/>
    </row>
    <row r="528" spans="1:10" ht="16.5" customHeight="1">
      <c r="A528" s="71"/>
      <c r="B528" s="71"/>
      <c r="C528" s="70"/>
      <c r="D528" s="24"/>
      <c r="E528" s="24"/>
      <c r="F528" s="70"/>
      <c r="G528" s="24"/>
      <c r="H528" s="70"/>
      <c r="I528" s="70"/>
      <c r="J528" s="24"/>
    </row>
    <row r="529" spans="1:10" ht="16.5" customHeight="1">
      <c r="A529" s="71"/>
      <c r="B529" s="71"/>
      <c r="C529" s="70"/>
      <c r="D529" s="24"/>
      <c r="E529" s="24"/>
      <c r="F529" s="70"/>
      <c r="G529" s="24"/>
      <c r="H529" s="70"/>
      <c r="I529" s="70"/>
      <c r="J529" s="24"/>
    </row>
    <row r="530" spans="1:10" ht="16.5" customHeight="1">
      <c r="A530" s="71"/>
      <c r="B530" s="71"/>
      <c r="C530" s="70"/>
      <c r="D530" s="24"/>
      <c r="E530" s="24"/>
      <c r="F530" s="70"/>
      <c r="G530" s="24"/>
      <c r="H530" s="70"/>
      <c r="I530" s="70"/>
      <c r="J530" s="24"/>
    </row>
    <row r="531" spans="1:10" ht="16.5" customHeight="1">
      <c r="A531" s="71"/>
      <c r="B531" s="71"/>
      <c r="C531" s="70"/>
      <c r="D531" s="24"/>
      <c r="E531" s="24"/>
      <c r="F531" s="70"/>
      <c r="G531" s="24"/>
      <c r="H531" s="70"/>
      <c r="I531" s="70"/>
      <c r="J531" s="24"/>
    </row>
    <row r="532" spans="1:10" ht="16.5" customHeight="1">
      <c r="A532" s="71"/>
      <c r="B532" s="71"/>
      <c r="C532" s="70"/>
      <c r="D532" s="24"/>
      <c r="E532" s="24"/>
      <c r="F532" s="70"/>
      <c r="G532" s="24"/>
      <c r="H532" s="70"/>
      <c r="I532" s="70"/>
      <c r="J532" s="24"/>
    </row>
    <row r="533" spans="1:10" ht="16.5" customHeight="1">
      <c r="A533" s="71"/>
      <c r="B533" s="71"/>
      <c r="C533" s="70"/>
      <c r="D533" s="24"/>
      <c r="E533" s="24"/>
      <c r="F533" s="70"/>
      <c r="G533" s="24"/>
      <c r="H533" s="70"/>
      <c r="I533" s="70"/>
      <c r="J533" s="24"/>
    </row>
    <row r="534" spans="1:10" ht="16.5" customHeight="1">
      <c r="A534" s="71"/>
      <c r="B534" s="71"/>
      <c r="C534" s="70"/>
      <c r="D534" s="24"/>
      <c r="E534" s="24"/>
      <c r="F534" s="70"/>
      <c r="G534" s="24"/>
      <c r="H534" s="70"/>
      <c r="I534" s="70"/>
      <c r="J534" s="24"/>
    </row>
    <row r="535" spans="1:10" ht="16.5" customHeight="1">
      <c r="A535" s="71"/>
      <c r="B535" s="71"/>
      <c r="C535" s="70"/>
      <c r="D535" s="24"/>
      <c r="E535" s="24"/>
      <c r="F535" s="70"/>
      <c r="G535" s="24"/>
      <c r="H535" s="70"/>
      <c r="I535" s="70"/>
      <c r="J535" s="24"/>
    </row>
    <row r="536" spans="1:10" ht="16.5" customHeight="1">
      <c r="A536" s="71"/>
      <c r="B536" s="71"/>
      <c r="C536" s="70"/>
      <c r="D536" s="24"/>
      <c r="E536" s="24"/>
      <c r="F536" s="70"/>
      <c r="G536" s="24"/>
      <c r="H536" s="70"/>
      <c r="I536" s="70"/>
      <c r="J536" s="24"/>
    </row>
    <row r="537" spans="1:10" ht="16.5" customHeight="1">
      <c r="A537" s="71"/>
      <c r="B537" s="71"/>
      <c r="C537" s="70"/>
      <c r="D537" s="24"/>
      <c r="E537" s="24"/>
      <c r="F537" s="70"/>
      <c r="G537" s="24"/>
      <c r="H537" s="70"/>
      <c r="I537" s="70"/>
      <c r="J537" s="24"/>
    </row>
    <row r="538" spans="1:10" ht="16.5" customHeight="1">
      <c r="A538" s="71"/>
      <c r="B538" s="71"/>
      <c r="C538" s="70"/>
      <c r="D538" s="24"/>
      <c r="E538" s="24"/>
      <c r="F538" s="70"/>
      <c r="G538" s="24"/>
      <c r="H538" s="70"/>
      <c r="I538" s="70"/>
      <c r="J538" s="24"/>
    </row>
    <row r="539" spans="1:10" ht="16.5" customHeight="1">
      <c r="A539" s="71"/>
      <c r="B539" s="71"/>
      <c r="C539" s="70"/>
      <c r="D539" s="24"/>
      <c r="E539" s="24"/>
      <c r="F539" s="70"/>
      <c r="G539" s="24"/>
      <c r="H539" s="70"/>
      <c r="I539" s="70"/>
      <c r="J539" s="24"/>
    </row>
    <row r="540" spans="1:10" ht="16.5" customHeight="1">
      <c r="A540" s="71"/>
      <c r="B540" s="71"/>
      <c r="C540" s="70"/>
      <c r="D540" s="24"/>
      <c r="E540" s="24"/>
      <c r="F540" s="70"/>
      <c r="G540" s="24"/>
      <c r="H540" s="70"/>
      <c r="I540" s="70"/>
      <c r="J540" s="24"/>
    </row>
    <row r="541" spans="1:10" ht="16.5" customHeight="1">
      <c r="A541" s="71"/>
      <c r="B541" s="71"/>
      <c r="C541" s="70"/>
      <c r="D541" s="24"/>
      <c r="E541" s="24"/>
      <c r="F541" s="70"/>
      <c r="G541" s="24"/>
      <c r="H541" s="70"/>
      <c r="I541" s="70"/>
      <c r="J541" s="24"/>
    </row>
    <row r="542" spans="1:10" ht="16.5" customHeight="1">
      <c r="A542" s="71"/>
      <c r="B542" s="71"/>
      <c r="C542" s="70"/>
      <c r="D542" s="24"/>
      <c r="E542" s="24"/>
      <c r="F542" s="70"/>
      <c r="G542" s="24"/>
      <c r="H542" s="70"/>
      <c r="I542" s="70"/>
      <c r="J542" s="24"/>
    </row>
    <row r="543" spans="1:10" ht="16.5" customHeight="1">
      <c r="A543" s="71"/>
      <c r="B543" s="71"/>
      <c r="C543" s="70"/>
      <c r="D543" s="24"/>
      <c r="E543" s="24"/>
      <c r="F543" s="70"/>
      <c r="G543" s="24"/>
      <c r="H543" s="70"/>
      <c r="I543" s="70"/>
      <c r="J543" s="24"/>
    </row>
    <row r="544" spans="1:10" ht="16.5" customHeight="1">
      <c r="A544" s="71"/>
      <c r="B544" s="71"/>
      <c r="C544" s="70"/>
      <c r="D544" s="24"/>
      <c r="E544" s="24"/>
      <c r="F544" s="70"/>
      <c r="G544" s="24"/>
      <c r="H544" s="70"/>
      <c r="I544" s="70"/>
      <c r="J544" s="24"/>
    </row>
    <row r="545" spans="1:10" ht="16.5" customHeight="1">
      <c r="A545" s="71"/>
      <c r="B545" s="71"/>
      <c r="C545" s="70"/>
      <c r="D545" s="24"/>
      <c r="E545" s="24"/>
      <c r="F545" s="70"/>
      <c r="G545" s="24"/>
      <c r="H545" s="70"/>
      <c r="I545" s="70"/>
      <c r="J545" s="24"/>
    </row>
    <row r="546" spans="1:10" ht="16.5" customHeight="1">
      <c r="A546" s="71"/>
      <c r="B546" s="71"/>
      <c r="C546" s="70"/>
      <c r="D546" s="24"/>
      <c r="E546" s="24"/>
      <c r="F546" s="70"/>
      <c r="G546" s="24"/>
      <c r="H546" s="70"/>
      <c r="I546" s="70"/>
      <c r="J546" s="24"/>
    </row>
    <row r="547" spans="1:10" ht="16.5" customHeight="1">
      <c r="A547" s="71"/>
      <c r="B547" s="71"/>
      <c r="C547" s="70"/>
      <c r="D547" s="24"/>
      <c r="E547" s="24"/>
      <c r="F547" s="70"/>
      <c r="G547" s="24"/>
      <c r="H547" s="70"/>
      <c r="I547" s="70"/>
      <c r="J547" s="24"/>
    </row>
    <row r="548" spans="1:10" ht="16.5" customHeight="1">
      <c r="A548" s="71"/>
      <c r="B548" s="71"/>
      <c r="C548" s="70"/>
      <c r="D548" s="24"/>
      <c r="E548" s="24"/>
      <c r="F548" s="70"/>
      <c r="G548" s="24"/>
      <c r="H548" s="70"/>
      <c r="I548" s="70"/>
      <c r="J548" s="24"/>
    </row>
    <row r="549" spans="1:10" ht="16.5" customHeight="1">
      <c r="A549" s="71"/>
      <c r="B549" s="71"/>
      <c r="C549" s="70"/>
      <c r="D549" s="24"/>
      <c r="E549" s="24"/>
      <c r="F549" s="70"/>
      <c r="G549" s="24"/>
      <c r="H549" s="70"/>
      <c r="I549" s="70"/>
      <c r="J549" s="24"/>
    </row>
    <row r="550" spans="1:10" ht="16.5" customHeight="1">
      <c r="A550" s="71"/>
      <c r="B550" s="71"/>
      <c r="C550" s="70"/>
      <c r="D550" s="24"/>
      <c r="E550" s="24"/>
      <c r="F550" s="70"/>
      <c r="G550" s="24"/>
      <c r="H550" s="70"/>
      <c r="I550" s="70"/>
      <c r="J550" s="24"/>
    </row>
    <row r="551" spans="1:10" ht="16.5" customHeight="1">
      <c r="A551" s="71"/>
      <c r="B551" s="71"/>
      <c r="C551" s="70"/>
      <c r="D551" s="24"/>
      <c r="E551" s="24"/>
      <c r="F551" s="70"/>
      <c r="G551" s="24"/>
      <c r="H551" s="70"/>
      <c r="I551" s="70"/>
      <c r="J551" s="24"/>
    </row>
    <row r="552" spans="1:10" ht="16.5" customHeight="1">
      <c r="A552" s="71"/>
      <c r="B552" s="71"/>
      <c r="C552" s="70"/>
      <c r="D552" s="24"/>
      <c r="E552" s="24"/>
      <c r="F552" s="70"/>
      <c r="G552" s="24"/>
      <c r="H552" s="70"/>
      <c r="I552" s="70"/>
      <c r="J552" s="24"/>
    </row>
    <row r="553" spans="1:10" ht="16.5" customHeight="1">
      <c r="A553" s="71"/>
      <c r="B553" s="71"/>
      <c r="C553" s="70"/>
      <c r="D553" s="24"/>
      <c r="E553" s="24"/>
      <c r="F553" s="70"/>
      <c r="G553" s="24"/>
      <c r="H553" s="70"/>
      <c r="I553" s="70"/>
      <c r="J553" s="24"/>
    </row>
    <row r="554" spans="1:10" ht="16.5" customHeight="1">
      <c r="A554" s="71"/>
      <c r="B554" s="71"/>
      <c r="C554" s="70"/>
      <c r="D554" s="24"/>
      <c r="E554" s="24"/>
      <c r="F554" s="70"/>
      <c r="G554" s="24"/>
      <c r="H554" s="70"/>
      <c r="I554" s="70"/>
      <c r="J554" s="24"/>
    </row>
    <row r="555" spans="1:10" ht="16.5" customHeight="1">
      <c r="A555" s="71"/>
      <c r="B555" s="71"/>
      <c r="C555" s="70"/>
      <c r="D555" s="24"/>
      <c r="E555" s="24"/>
      <c r="F555" s="70"/>
      <c r="G555" s="24"/>
      <c r="H555" s="70"/>
      <c r="I555" s="70"/>
      <c r="J555" s="24"/>
    </row>
    <row r="556" spans="1:10" ht="16.5" customHeight="1">
      <c r="A556" s="71"/>
      <c r="B556" s="71"/>
      <c r="C556" s="70"/>
      <c r="D556" s="24"/>
      <c r="E556" s="24"/>
      <c r="F556" s="70"/>
      <c r="G556" s="24"/>
      <c r="H556" s="70"/>
      <c r="I556" s="70"/>
      <c r="J556" s="24"/>
    </row>
    <row r="557" spans="1:10" ht="16.5" customHeight="1">
      <c r="A557" s="71"/>
      <c r="B557" s="71"/>
      <c r="C557" s="70"/>
      <c r="D557" s="24"/>
      <c r="E557" s="24"/>
      <c r="F557" s="70"/>
      <c r="G557" s="24"/>
      <c r="H557" s="70"/>
      <c r="I557" s="70"/>
      <c r="J557" s="24"/>
    </row>
    <row r="558" spans="1:10" ht="16.5" customHeight="1">
      <c r="A558" s="71"/>
      <c r="B558" s="71"/>
      <c r="C558" s="70"/>
      <c r="D558" s="24"/>
      <c r="E558" s="24"/>
      <c r="F558" s="70"/>
      <c r="G558" s="24"/>
      <c r="H558" s="70"/>
      <c r="I558" s="70"/>
      <c r="J558" s="24"/>
    </row>
    <row r="559" spans="1:10" ht="16.5" customHeight="1">
      <c r="A559" s="71"/>
      <c r="B559" s="71"/>
      <c r="C559" s="70"/>
      <c r="D559" s="24"/>
      <c r="E559" s="24"/>
      <c r="F559" s="70"/>
      <c r="G559" s="24"/>
      <c r="H559" s="70"/>
      <c r="I559" s="70"/>
      <c r="J559" s="24"/>
    </row>
    <row r="560" spans="1:10" ht="16.5" customHeight="1">
      <c r="A560" s="71"/>
      <c r="B560" s="71"/>
      <c r="C560" s="70"/>
      <c r="D560" s="24"/>
      <c r="E560" s="24"/>
      <c r="F560" s="70"/>
      <c r="G560" s="24"/>
      <c r="H560" s="70"/>
      <c r="I560" s="70"/>
      <c r="J560" s="24"/>
    </row>
    <row r="561" spans="1:10" ht="16.5" customHeight="1">
      <c r="A561" s="71"/>
      <c r="B561" s="71"/>
      <c r="C561" s="70"/>
      <c r="D561" s="24"/>
      <c r="E561" s="24"/>
      <c r="F561" s="70"/>
      <c r="G561" s="24"/>
      <c r="H561" s="70"/>
      <c r="I561" s="70"/>
      <c r="J561" s="24"/>
    </row>
    <row r="562" spans="1:10" ht="16.5" customHeight="1">
      <c r="A562" s="71"/>
      <c r="B562" s="71"/>
      <c r="C562" s="70"/>
      <c r="D562" s="24"/>
      <c r="E562" s="24"/>
      <c r="F562" s="70"/>
      <c r="G562" s="24"/>
      <c r="H562" s="70"/>
      <c r="I562" s="70"/>
      <c r="J562" s="24"/>
    </row>
    <row r="563" spans="1:10" ht="16.5" customHeight="1">
      <c r="A563" s="71"/>
      <c r="B563" s="71"/>
      <c r="C563" s="70"/>
      <c r="D563" s="24"/>
      <c r="E563" s="24"/>
      <c r="F563" s="70"/>
      <c r="G563" s="24"/>
      <c r="H563" s="70"/>
      <c r="I563" s="70"/>
      <c r="J563" s="24"/>
    </row>
    <row r="564" spans="1:10" ht="16.5" customHeight="1">
      <c r="A564" s="71"/>
      <c r="B564" s="71"/>
      <c r="C564" s="70"/>
      <c r="D564" s="24"/>
      <c r="E564" s="24"/>
      <c r="F564" s="70"/>
      <c r="G564" s="24"/>
      <c r="H564" s="70"/>
      <c r="I564" s="70"/>
      <c r="J564" s="24"/>
    </row>
    <row r="565" spans="1:10" ht="16.5" customHeight="1">
      <c r="A565" s="71"/>
      <c r="B565" s="71"/>
      <c r="C565" s="70"/>
      <c r="D565" s="24"/>
      <c r="E565" s="24"/>
      <c r="F565" s="70"/>
      <c r="G565" s="24"/>
      <c r="H565" s="70"/>
      <c r="I565" s="70"/>
      <c r="J565" s="24"/>
    </row>
    <row r="566" spans="1:10" ht="16.5" customHeight="1">
      <c r="A566" s="71"/>
      <c r="B566" s="71"/>
      <c r="C566" s="70"/>
      <c r="D566" s="24"/>
      <c r="E566" s="24"/>
      <c r="F566" s="70"/>
      <c r="G566" s="24"/>
      <c r="H566" s="70"/>
      <c r="I566" s="70"/>
      <c r="J566" s="24"/>
    </row>
    <row r="567" spans="1:10" ht="16.5" customHeight="1">
      <c r="A567" s="71"/>
      <c r="B567" s="71"/>
      <c r="C567" s="70"/>
      <c r="D567" s="24"/>
      <c r="E567" s="24"/>
      <c r="F567" s="70"/>
      <c r="G567" s="24"/>
      <c r="H567" s="70"/>
      <c r="I567" s="70"/>
      <c r="J567" s="24"/>
    </row>
    <row r="568" spans="1:10" ht="16.5" customHeight="1">
      <c r="A568" s="71"/>
      <c r="B568" s="71"/>
      <c r="C568" s="70"/>
      <c r="D568" s="24"/>
      <c r="E568" s="24"/>
      <c r="F568" s="70"/>
      <c r="G568" s="24"/>
      <c r="H568" s="70"/>
      <c r="I568" s="70"/>
      <c r="J568" s="24"/>
    </row>
    <row r="569" spans="1:10" ht="16.5" customHeight="1">
      <c r="A569" s="71"/>
      <c r="B569" s="71"/>
      <c r="C569" s="70"/>
      <c r="D569" s="24"/>
      <c r="E569" s="24"/>
      <c r="F569" s="70"/>
      <c r="G569" s="24"/>
      <c r="H569" s="70"/>
      <c r="I569" s="70"/>
      <c r="J569" s="24"/>
    </row>
    <row r="570" spans="1:10" ht="16.5" customHeight="1">
      <c r="A570" s="71"/>
      <c r="B570" s="71"/>
      <c r="C570" s="70"/>
      <c r="D570" s="24"/>
      <c r="E570" s="24"/>
      <c r="F570" s="70"/>
      <c r="G570" s="24"/>
      <c r="H570" s="70"/>
      <c r="I570" s="70"/>
      <c r="J570" s="24"/>
    </row>
    <row r="571" spans="1:10" ht="16.5" customHeight="1">
      <c r="A571" s="71"/>
      <c r="B571" s="71"/>
      <c r="C571" s="70"/>
      <c r="D571" s="24"/>
      <c r="E571" s="24"/>
      <c r="F571" s="70"/>
      <c r="G571" s="24"/>
      <c r="H571" s="70"/>
      <c r="I571" s="70"/>
      <c r="J571" s="24"/>
    </row>
    <row r="572" spans="1:10" ht="16.5" customHeight="1">
      <c r="A572" s="71"/>
      <c r="B572" s="71"/>
      <c r="C572" s="70"/>
      <c r="D572" s="24"/>
      <c r="E572" s="24"/>
      <c r="F572" s="70"/>
      <c r="G572" s="24"/>
      <c r="H572" s="70"/>
      <c r="I572" s="70"/>
      <c r="J572" s="24"/>
    </row>
    <row r="573" spans="1:10" ht="16.5" customHeight="1">
      <c r="A573" s="71"/>
      <c r="B573" s="71"/>
      <c r="C573" s="70"/>
      <c r="D573" s="24"/>
      <c r="E573" s="24"/>
      <c r="F573" s="70"/>
      <c r="G573" s="24"/>
      <c r="H573" s="70"/>
      <c r="I573" s="70"/>
      <c r="J573" s="24"/>
    </row>
    <row r="574" spans="1:10" ht="16.5" customHeight="1">
      <c r="A574" s="71"/>
      <c r="B574" s="71"/>
      <c r="C574" s="70"/>
      <c r="D574" s="24"/>
      <c r="E574" s="24"/>
      <c r="F574" s="70"/>
      <c r="G574" s="24"/>
      <c r="H574" s="70"/>
      <c r="I574" s="70"/>
      <c r="J574" s="24"/>
    </row>
    <row r="575" spans="1:10" ht="16.5" customHeight="1">
      <c r="A575" s="71"/>
      <c r="B575" s="71"/>
      <c r="C575" s="70"/>
      <c r="D575" s="24"/>
      <c r="E575" s="24"/>
      <c r="F575" s="70"/>
      <c r="G575" s="24"/>
      <c r="H575" s="70"/>
      <c r="I575" s="70"/>
      <c r="J575" s="24"/>
    </row>
    <row r="576" spans="1:10" ht="16.5" customHeight="1">
      <c r="A576" s="71"/>
      <c r="B576" s="71"/>
      <c r="C576" s="70"/>
      <c r="D576" s="24"/>
      <c r="E576" s="24"/>
      <c r="F576" s="70"/>
      <c r="G576" s="24"/>
      <c r="H576" s="70"/>
      <c r="I576" s="70"/>
      <c r="J576" s="24"/>
    </row>
    <row r="577" spans="1:10" ht="16.5" customHeight="1">
      <c r="A577" s="71"/>
      <c r="B577" s="71"/>
      <c r="C577" s="70"/>
      <c r="D577" s="24"/>
      <c r="E577" s="24"/>
      <c r="F577" s="70"/>
      <c r="G577" s="24"/>
      <c r="H577" s="70"/>
      <c r="I577" s="70"/>
      <c r="J577" s="24"/>
    </row>
    <row r="578" spans="1:10" ht="16.5" customHeight="1">
      <c r="A578" s="71"/>
      <c r="B578" s="71"/>
      <c r="C578" s="70"/>
      <c r="D578" s="24"/>
      <c r="E578" s="24"/>
      <c r="F578" s="70"/>
      <c r="G578" s="24"/>
      <c r="H578" s="70"/>
      <c r="I578" s="70"/>
      <c r="J578" s="24"/>
    </row>
  </sheetData>
  <autoFilter ref="A11:O247" xr:uid="{00000000-0009-0000-0000-000001000000}">
    <filterColumn colId="2">
      <filters>
        <filter val="BE0"/>
        <filter val="BE0.01"/>
        <filter val="BE0.02"/>
        <filter val="BE0.03"/>
        <filter val="BE0.04"/>
        <filter val="BE0.05"/>
        <filter val="BE0.06"/>
        <filter val="BE0.07"/>
        <filter val="BE0.08"/>
        <filter val="BE0.09"/>
        <filter val="BE0.10"/>
        <filter val="BE0.11"/>
        <filter val="BE0.12"/>
        <filter val="BE0.13/BE0.14"/>
        <filter val="BE0.15"/>
        <filter val="BE0.16"/>
        <filter val="BE0.17"/>
        <filter val="BE0.18"/>
        <filter val="BE0.20"/>
        <filter val="BE0.21"/>
        <filter val="BE0.23"/>
        <filter val="BE0.24"/>
        <filter val="BE0.25"/>
        <filter val="BE0.26"/>
        <filter val="BE0.27"/>
        <filter val="BE1"/>
        <filter val="BE1.02"/>
        <filter val="BE1.03"/>
        <filter val="BE1.04"/>
        <filter val="BE1.05"/>
        <filter val="BE1.06"/>
        <filter val="BE1.09"/>
        <filter val="BE1.10"/>
        <filter val="BE1.11"/>
        <filter val="BE1.12"/>
        <filter val="BE1.13"/>
        <filter val="BE1.14"/>
        <filter val="BE1.16"/>
        <filter val="BE1.17"/>
        <filter val="BE1.18"/>
        <filter val="BE1.19"/>
        <filter val="BE1.20"/>
        <filter val="BE1.21"/>
        <filter val="BE1.22"/>
        <filter val="BE1.23"/>
        <filter val="BE1.24"/>
        <filter val="BE1.26"/>
        <filter val="BE1.27"/>
        <filter val="BE1.28"/>
        <filter val="TM0"/>
        <filter val="TM0.01"/>
        <filter val="TM0.02"/>
        <filter val="TM0.03"/>
        <filter val="TM0.04"/>
        <filter val="TM0.05"/>
        <filter val="TM0.06"/>
        <filter val="TM0.07"/>
        <filter val="TM0.08"/>
        <filter val="TM0.10"/>
        <filter val="TM0.11"/>
        <filter val="TM0.12"/>
        <filter val="TM0.13"/>
        <filter val="TM0.14"/>
        <filter val="TM0.15"/>
        <filter val="TM0.16"/>
        <filter val="TM0.17"/>
        <filter val="TM0.18"/>
        <filter val="TM0.19"/>
        <filter val="TM0.21"/>
        <filter val="TM0.22"/>
        <filter val="TM0.23"/>
        <filter val="TM0.24"/>
        <filter val="TM0.25"/>
        <filter val="TM0.27"/>
        <filter val="TM0.28"/>
        <filter val="TM0.29"/>
        <filter val="TM0.32"/>
        <filter val="TM0.33"/>
        <filter val="TM0.34"/>
        <filter val="TM0.35"/>
        <filter val="TM0.36"/>
        <filter val="TM0.37"/>
        <filter val="TM0.38"/>
        <filter val="TM0.39"/>
        <filter val="TM0.40"/>
        <filter val="TM0.41"/>
        <filter val="TM0.42"/>
        <filter val="TM0.43"/>
        <filter val="TM0.44"/>
        <filter val="TM0.45"/>
        <filter val="TM1"/>
        <filter val="TM1.02"/>
        <filter val="TM1.03"/>
        <filter val="TM1.04"/>
        <filter val="TM1.06"/>
        <filter val="TM1.07"/>
        <filter val="TM1.08"/>
        <filter val="TM1.09"/>
        <filter val="TM1.11"/>
        <filter val="TM1.12"/>
        <filter val="TM1.13"/>
        <filter val="TM1.14"/>
        <filter val="TM1.15"/>
        <filter val="TM1.17"/>
        <filter val="TM1.19/TM1.20"/>
        <filter val="TM1.21"/>
        <filter val="TM1.22"/>
        <filter val="TM1.24"/>
        <filter val="TM1.25"/>
        <filter val="TM1.26"/>
        <filter val="TM1.27"/>
        <filter val="TM1.28"/>
        <filter val="TM1.29"/>
        <filter val="TM1.30"/>
        <filter val="TM1.32"/>
        <filter val="TM1.33"/>
        <filter val="TM1.34"/>
        <filter val="TM1.35"/>
        <filter val="TM1.36"/>
        <filter val="TM1.37"/>
        <filter val="TM1.41"/>
        <filter val="TM1.42"/>
        <filter val="TM1.43"/>
        <filter val="TM1.44"/>
        <filter val="TM1.45"/>
        <filter val="TM2"/>
        <filter val="TM2.02"/>
        <filter val="TM2.03"/>
        <filter val="TM2.04"/>
        <filter val="TM2.05"/>
        <filter val="TM2.06"/>
        <filter val="TM2.07"/>
        <filter val="TM2.08"/>
        <filter val="TM2.09"/>
        <filter val="TM2.10"/>
        <filter val="TM2.11"/>
        <filter val="TM2.14"/>
        <filter val="TM2.15"/>
        <filter val="TM2.16"/>
        <filter val="TM2.17"/>
        <filter val="TM2.18"/>
        <filter val="TM2.19"/>
        <filter val="TM2.21"/>
        <filter val="TM2.22"/>
        <filter val="TM2.23"/>
        <filter val="TM2.24"/>
        <filter val="TM2.25"/>
        <filter val="TM2.26"/>
        <filter val="TM2.27"/>
      </filters>
    </filterColumn>
    <filterColumn colId="4">
      <filters>
        <filter val="Linoleum"/>
        <filter val="Marmoleum"/>
      </filters>
    </filterColumn>
    <sortState xmlns:xlrd2="http://schemas.microsoft.com/office/spreadsheetml/2017/richdata2" ref="A12:O247">
      <sortCondition ref="A11"/>
    </sortState>
  </autoFilter>
  <sortState xmlns:xlrd2="http://schemas.microsoft.com/office/spreadsheetml/2017/richdata2" ref="A13:P247">
    <sortCondition ref="A13:A247"/>
    <sortCondition ref="B13:B247"/>
    <sortCondition ref="C13:C247"/>
  </sortState>
  <mergeCells count="5">
    <mergeCell ref="C6:D7"/>
    <mergeCell ref="H9:L9"/>
    <mergeCell ref="K6:K7"/>
    <mergeCell ref="L6:O7"/>
    <mergeCell ref="C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51"/>
  <sheetViews>
    <sheetView showGridLines="0" tabSelected="1" workbookViewId="0">
      <selection activeCell="Q16" sqref="Q16"/>
    </sheetView>
  </sheetViews>
  <sheetFormatPr defaultRowHeight="14.4"/>
  <cols>
    <col min="1" max="1" width="38.4414062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49" t="s">
        <v>536</v>
      </c>
      <c r="B1" s="111"/>
    </row>
    <row r="3" spans="1:21">
      <c r="A3" s="39" t="s">
        <v>44</v>
      </c>
      <c r="B3" s="39" t="str">
        <f>Inschrijfblad!B7</f>
        <v>Stichting Markland College locatie Oudenbosch</v>
      </c>
      <c r="C3" s="112"/>
      <c r="D3" s="14"/>
      <c r="E3" s="40"/>
      <c r="F3" s="40"/>
      <c r="G3" s="40"/>
      <c r="H3" s="40"/>
      <c r="I3" s="40"/>
    </row>
    <row r="4" spans="1:21">
      <c r="A4" s="39" t="s">
        <v>45</v>
      </c>
      <c r="B4" s="243">
        <f>Invulblad!C4</f>
        <v>0</v>
      </c>
      <c r="C4" s="243"/>
      <c r="D4" s="243"/>
      <c r="E4" s="84"/>
      <c r="F4" s="84"/>
      <c r="G4" s="84"/>
      <c r="H4" s="84"/>
      <c r="I4" s="84"/>
    </row>
    <row r="5" spans="1:21" ht="15.75" customHeight="1">
      <c r="A5" s="14"/>
      <c r="B5" s="243"/>
      <c r="C5" s="243"/>
      <c r="D5" s="243"/>
    </row>
    <row r="6" spans="1:21">
      <c r="A6" s="22"/>
      <c r="B6" s="14"/>
      <c r="C6" s="14"/>
      <c r="D6" s="14"/>
    </row>
    <row r="8" spans="1:21">
      <c r="A8" s="244" t="s">
        <v>496</v>
      </c>
      <c r="B8" s="244"/>
      <c r="C8" s="244"/>
      <c r="D8" s="244"/>
      <c r="E8" s="244"/>
      <c r="F8" s="244"/>
      <c r="H8" s="244" t="s">
        <v>497</v>
      </c>
      <c r="I8" s="244"/>
      <c r="J8" s="244"/>
      <c r="K8" s="244"/>
      <c r="L8" s="244"/>
      <c r="M8" s="244"/>
      <c r="N8" s="244"/>
      <c r="O8" s="244"/>
      <c r="P8" s="244"/>
      <c r="Q8" s="244"/>
    </row>
    <row r="10" spans="1:21">
      <c r="A10" s="113"/>
      <c r="B10" s="113"/>
      <c r="C10" s="113"/>
      <c r="D10" s="113"/>
      <c r="E10" s="113"/>
      <c r="F10" s="113"/>
      <c r="G10" s="113"/>
      <c r="H10" s="113"/>
      <c r="I10" s="113"/>
      <c r="J10" s="113"/>
      <c r="K10" s="113"/>
      <c r="L10" s="113"/>
      <c r="M10" s="113"/>
      <c r="N10" s="113"/>
      <c r="O10" s="113"/>
      <c r="P10" s="113"/>
      <c r="Q10" s="113"/>
      <c r="R10" s="113"/>
      <c r="S10" s="113"/>
      <c r="T10" s="113"/>
      <c r="U10" s="5"/>
    </row>
    <row r="11" spans="1:21" s="18" customFormat="1" ht="60" customHeight="1">
      <c r="A11" s="114" t="s">
        <v>498</v>
      </c>
      <c r="B11" s="115" t="s">
        <v>499</v>
      </c>
      <c r="C11" s="115" t="s">
        <v>500</v>
      </c>
      <c r="D11" s="115" t="s">
        <v>501</v>
      </c>
      <c r="E11" s="115" t="s">
        <v>502</v>
      </c>
      <c r="F11" s="115" t="s">
        <v>503</v>
      </c>
      <c r="G11" s="116"/>
      <c r="H11" s="115" t="s">
        <v>504</v>
      </c>
      <c r="I11" s="115" t="s">
        <v>505</v>
      </c>
      <c r="J11" s="115" t="s">
        <v>506</v>
      </c>
      <c r="K11" s="115" t="s">
        <v>507</v>
      </c>
      <c r="L11" s="115" t="s">
        <v>508</v>
      </c>
      <c r="M11" s="115" t="s">
        <v>509</v>
      </c>
      <c r="N11" s="115" t="s">
        <v>510</v>
      </c>
      <c r="O11" s="115" t="s">
        <v>511</v>
      </c>
      <c r="P11" s="115" t="s">
        <v>512</v>
      </c>
      <c r="Q11" s="115" t="s">
        <v>513</v>
      </c>
      <c r="R11" s="117"/>
      <c r="S11" s="117"/>
      <c r="T11" s="117"/>
      <c r="U11" s="17"/>
    </row>
    <row r="12" spans="1:21">
      <c r="A12" s="118"/>
      <c r="B12" s="119"/>
      <c r="C12" s="119">
        <v>1</v>
      </c>
      <c r="D12" s="119">
        <v>200</v>
      </c>
      <c r="E12" s="119">
        <v>2</v>
      </c>
      <c r="F12" s="120"/>
      <c r="G12" s="120"/>
      <c r="H12" s="119"/>
      <c r="I12" s="119"/>
      <c r="J12" s="119"/>
      <c r="K12" s="119">
        <v>3</v>
      </c>
      <c r="L12" s="119"/>
      <c r="M12" s="119">
        <v>200</v>
      </c>
      <c r="N12" s="119">
        <v>4</v>
      </c>
      <c r="O12" s="119"/>
      <c r="P12" s="119">
        <v>5</v>
      </c>
      <c r="Q12" s="121"/>
      <c r="R12" s="122"/>
      <c r="S12" s="122"/>
      <c r="T12" s="122"/>
      <c r="U12" s="6"/>
    </row>
    <row r="13" spans="1:21">
      <c r="A13" s="123" t="s">
        <v>140</v>
      </c>
      <c r="B13" s="124">
        <f>SUMIF('Ruimtestaat en calculatie'!$A$12:$A$247,$A13,'Ruimtestaat en calculatie'!$F$12:$F$247)</f>
        <v>13546.840000000006</v>
      </c>
      <c r="C13" s="125">
        <f>SUMIF('Ruimtestaat en calculatie'!$A$12:$A$322,$A13,'Ruimtestaat en calculatie'!$M$12:$M$322)</f>
        <v>0</v>
      </c>
      <c r="D13" s="125">
        <f t="shared" ref="D13" si="0">+C13/$D$12</f>
        <v>0</v>
      </c>
      <c r="E13" s="206">
        <f>'Ruimtestaat en calculatie'!$N$9</f>
        <v>0</v>
      </c>
      <c r="F13" s="127">
        <f>+E13*C13</f>
        <v>0</v>
      </c>
      <c r="G13" s="128"/>
      <c r="H13" s="129" t="e">
        <f>+I13/F13</f>
        <v>#DIV/0!</v>
      </c>
      <c r="I13" s="130">
        <f>+F13-K13-O13</f>
        <v>0</v>
      </c>
      <c r="J13" s="129" t="e">
        <f t="shared" ref="J13" si="1">+K13/F13</f>
        <v>#DIV/0!</v>
      </c>
      <c r="K13" s="202"/>
      <c r="L13" s="125">
        <f>+P13*D13</f>
        <v>0</v>
      </c>
      <c r="M13" s="125">
        <f>+L13*$M$12</f>
        <v>0</v>
      </c>
      <c r="N13" s="202"/>
      <c r="O13" s="130">
        <f>+N13*M13</f>
        <v>0</v>
      </c>
      <c r="P13" s="203"/>
      <c r="Q13" s="130">
        <f>+K13+O13+I13</f>
        <v>0</v>
      </c>
      <c r="R13" s="113"/>
      <c r="S13" s="113"/>
      <c r="T13" s="113"/>
      <c r="U13" s="5"/>
    </row>
    <row r="14" spans="1:21" ht="7.5" customHeight="1">
      <c r="A14" s="131"/>
      <c r="B14" s="131"/>
      <c r="C14" s="131"/>
      <c r="D14" s="132"/>
      <c r="E14" s="130"/>
      <c r="F14" s="132"/>
      <c r="G14" s="128"/>
      <c r="H14" s="130"/>
      <c r="I14" s="130"/>
      <c r="J14" s="130"/>
      <c r="K14" s="130"/>
      <c r="L14" s="130"/>
      <c r="M14" s="132"/>
      <c r="N14" s="132"/>
      <c r="O14" s="130"/>
      <c r="P14" s="133"/>
      <c r="Q14" s="130"/>
      <c r="R14" s="113"/>
      <c r="S14" s="113"/>
      <c r="T14" s="113"/>
      <c r="U14" s="5"/>
    </row>
    <row r="15" spans="1:21">
      <c r="A15" s="134" t="s">
        <v>514</v>
      </c>
      <c r="B15" s="135">
        <f>SUM(B13:B14)</f>
        <v>13546.840000000006</v>
      </c>
      <c r="C15" s="136">
        <f>SUM(C13:C14)</f>
        <v>0</v>
      </c>
      <c r="D15" s="137">
        <f>SUM(D13:D14)</f>
        <v>0</v>
      </c>
      <c r="E15" s="138"/>
      <c r="F15" s="139">
        <f>SUM(F13:F14)</f>
        <v>0</v>
      </c>
      <c r="G15" s="140"/>
      <c r="H15" s="141"/>
      <c r="I15" s="142">
        <f>SUM(I13:I14)</f>
        <v>0</v>
      </c>
      <c r="J15" s="141"/>
      <c r="K15" s="142">
        <f>SUM(K13:K14)</f>
        <v>0</v>
      </c>
      <c r="L15" s="141"/>
      <c r="M15" s="144">
        <f>SUM(M13:M14)</f>
        <v>0</v>
      </c>
      <c r="N15" s="141"/>
      <c r="O15" s="143">
        <f>SUM(O13:O14)</f>
        <v>0</v>
      </c>
      <c r="P15" s="145" t="str">
        <f>IFERROR(M15/C15,"")</f>
        <v/>
      </c>
      <c r="Q15" s="143">
        <f>Q13</f>
        <v>0</v>
      </c>
      <c r="R15" s="146"/>
      <c r="S15" s="146"/>
      <c r="T15" s="146"/>
      <c r="U15" s="7"/>
    </row>
    <row r="16" spans="1:21">
      <c r="A16" s="113"/>
      <c r="B16" s="113"/>
      <c r="C16" s="113"/>
      <c r="D16" s="113"/>
      <c r="E16" s="113"/>
      <c r="F16" s="113"/>
      <c r="G16" s="113"/>
      <c r="H16" s="113"/>
      <c r="I16" s="113"/>
      <c r="J16" s="113"/>
      <c r="K16" s="113"/>
      <c r="L16" s="113"/>
      <c r="M16" s="113"/>
      <c r="N16" s="113"/>
      <c r="O16" s="113"/>
      <c r="P16" s="113"/>
      <c r="Q16" s="113"/>
      <c r="R16" s="113"/>
      <c r="S16" s="113"/>
      <c r="T16" s="113"/>
      <c r="U16" s="5"/>
    </row>
    <row r="17" spans="1:21">
      <c r="A17" s="126"/>
      <c r="B17" s="113" t="s">
        <v>515</v>
      </c>
      <c r="C17" s="113"/>
      <c r="D17" s="113"/>
      <c r="E17" s="113"/>
      <c r="F17" s="113"/>
      <c r="G17" s="113"/>
      <c r="H17" s="113"/>
      <c r="I17" s="147"/>
      <c r="J17" s="113"/>
      <c r="K17" s="147"/>
      <c r="L17" s="113"/>
      <c r="M17" s="113"/>
      <c r="N17" s="113"/>
      <c r="O17" s="113"/>
      <c r="P17" s="113"/>
      <c r="Q17" s="113"/>
      <c r="R17" s="113"/>
      <c r="S17" s="113"/>
      <c r="T17" s="113"/>
      <c r="U17" s="5"/>
    </row>
    <row r="18" spans="1:21">
      <c r="A18" s="113"/>
      <c r="B18" s="113"/>
      <c r="C18" s="113"/>
      <c r="D18" s="113"/>
      <c r="E18" s="113"/>
      <c r="F18" s="113"/>
      <c r="G18" s="113"/>
      <c r="H18" s="113"/>
      <c r="I18" s="113"/>
      <c r="J18" s="113"/>
      <c r="K18" s="113"/>
      <c r="L18" s="113"/>
      <c r="M18" s="113"/>
      <c r="N18" s="113"/>
      <c r="O18" s="113"/>
      <c r="P18" s="113"/>
      <c r="Q18" s="113"/>
      <c r="R18" s="113"/>
      <c r="S18" s="113"/>
      <c r="T18" s="113"/>
      <c r="U18" s="5"/>
    </row>
    <row r="19" spans="1:21">
      <c r="A19" s="182" t="s">
        <v>516</v>
      </c>
      <c r="B19" s="183" t="s">
        <v>517</v>
      </c>
      <c r="C19" s="183"/>
      <c r="D19" s="113"/>
      <c r="E19" s="113"/>
      <c r="F19" s="113"/>
      <c r="G19" s="113"/>
      <c r="H19" s="113"/>
      <c r="I19" s="113"/>
      <c r="J19" s="113"/>
      <c r="K19" s="113"/>
      <c r="L19" s="113"/>
      <c r="M19" s="113"/>
      <c r="N19" s="113"/>
      <c r="O19" s="113"/>
      <c r="P19" s="113"/>
      <c r="Q19" s="113"/>
      <c r="R19" s="113"/>
      <c r="S19" s="113"/>
      <c r="T19" s="113"/>
      <c r="U19" s="5"/>
    </row>
    <row r="20" spans="1:21">
      <c r="A20" s="182" t="s">
        <v>518</v>
      </c>
      <c r="B20" s="113" t="s">
        <v>519</v>
      </c>
      <c r="C20" s="113"/>
      <c r="D20" s="113"/>
      <c r="E20" s="113"/>
      <c r="F20" s="113"/>
      <c r="G20" s="113"/>
      <c r="H20" s="113"/>
      <c r="I20" s="113"/>
      <c r="J20" s="113"/>
      <c r="K20" s="113"/>
      <c r="L20" s="113"/>
      <c r="M20" s="113"/>
      <c r="N20" s="113"/>
      <c r="O20" s="113"/>
      <c r="P20" s="113"/>
      <c r="Q20" s="113"/>
      <c r="R20" s="113"/>
      <c r="S20" s="113"/>
      <c r="T20" s="113"/>
      <c r="U20" s="5"/>
    </row>
    <row r="21" spans="1:21">
      <c r="A21" s="182" t="s">
        <v>520</v>
      </c>
      <c r="B21" s="113" t="s">
        <v>521</v>
      </c>
      <c r="C21" s="113"/>
      <c r="D21" s="113"/>
      <c r="E21" s="113"/>
      <c r="F21" s="113"/>
      <c r="G21" s="113"/>
      <c r="H21" s="113"/>
      <c r="I21" s="113"/>
      <c r="J21" s="113"/>
      <c r="K21" s="113"/>
      <c r="L21" s="113"/>
      <c r="M21" s="113"/>
      <c r="N21" s="113"/>
      <c r="O21" s="113"/>
      <c r="P21" s="113"/>
      <c r="Q21" s="113"/>
      <c r="R21" s="113"/>
      <c r="S21" s="113"/>
      <c r="T21" s="113"/>
      <c r="U21" s="5"/>
    </row>
    <row r="22" spans="1:21">
      <c r="A22" s="182" t="s">
        <v>522</v>
      </c>
      <c r="B22" s="113" t="s">
        <v>523</v>
      </c>
      <c r="C22" s="113"/>
      <c r="D22" s="113"/>
      <c r="E22" s="113"/>
      <c r="F22" s="113"/>
      <c r="G22" s="113"/>
      <c r="H22" s="113"/>
      <c r="I22" s="113"/>
      <c r="J22" s="113"/>
      <c r="K22" s="113"/>
      <c r="L22" s="113"/>
      <c r="M22" s="113"/>
      <c r="N22" s="113"/>
      <c r="O22" s="113"/>
      <c r="P22" s="113"/>
      <c r="Q22" s="113"/>
      <c r="R22" s="113"/>
      <c r="S22" s="113"/>
      <c r="T22" s="113"/>
      <c r="U22" s="5"/>
    </row>
    <row r="23" spans="1:21">
      <c r="A23" s="182" t="s">
        <v>524</v>
      </c>
      <c r="B23" s="113" t="s">
        <v>525</v>
      </c>
      <c r="C23" s="113"/>
      <c r="D23" s="113"/>
      <c r="E23" s="113"/>
      <c r="F23" s="113"/>
      <c r="G23" s="113"/>
      <c r="H23" s="113"/>
      <c r="I23" s="113"/>
      <c r="J23" s="113"/>
      <c r="K23" s="113"/>
      <c r="L23" s="113"/>
      <c r="M23" s="113"/>
      <c r="N23" s="113"/>
      <c r="O23" s="113"/>
      <c r="P23" s="113"/>
      <c r="Q23" s="113"/>
      <c r="R23" s="113"/>
      <c r="S23" s="113"/>
      <c r="T23" s="113"/>
      <c r="U23" s="5"/>
    </row>
    <row r="24" spans="1:21">
      <c r="A24" s="113"/>
      <c r="D24" s="113"/>
      <c r="E24" s="113"/>
      <c r="F24" s="113"/>
      <c r="G24" s="113"/>
      <c r="H24" s="113"/>
      <c r="I24" s="113"/>
      <c r="J24" s="113"/>
      <c r="K24" s="113"/>
      <c r="L24" s="113"/>
      <c r="M24" s="113"/>
      <c r="N24" s="113"/>
      <c r="O24" s="113"/>
      <c r="P24" s="113"/>
      <c r="Q24" s="113"/>
      <c r="R24" s="113"/>
      <c r="S24" s="113"/>
      <c r="T24" s="113"/>
      <c r="U24" s="5"/>
    </row>
    <row r="25" spans="1:21">
      <c r="A25" s="113"/>
      <c r="B25" s="113"/>
      <c r="C25" s="113"/>
      <c r="D25" s="113"/>
      <c r="E25" s="113"/>
      <c r="F25" s="113"/>
      <c r="G25" s="113"/>
      <c r="H25" s="113"/>
      <c r="I25" s="113"/>
      <c r="J25" s="113"/>
      <c r="K25" s="113"/>
      <c r="L25" s="113"/>
      <c r="M25" s="113"/>
      <c r="N25" s="113"/>
      <c r="O25" s="113"/>
      <c r="P25" s="113"/>
      <c r="Q25" s="113"/>
      <c r="R25" s="113"/>
      <c r="S25" s="113"/>
      <c r="T25" s="113"/>
      <c r="U25" s="5"/>
    </row>
    <row r="26" spans="1:21">
      <c r="A26" s="113" t="s">
        <v>526</v>
      </c>
      <c r="B26" s="113" t="s">
        <v>527</v>
      </c>
      <c r="C26" s="113"/>
      <c r="D26" s="113"/>
      <c r="E26" s="113"/>
      <c r="F26" s="113"/>
      <c r="G26" s="113"/>
      <c r="H26" s="113"/>
      <c r="I26" s="113"/>
      <c r="J26" s="113"/>
      <c r="K26" s="113"/>
      <c r="L26" s="113"/>
      <c r="M26" s="113"/>
      <c r="N26" s="113"/>
      <c r="O26" s="113"/>
      <c r="P26" s="113"/>
      <c r="Q26" s="113"/>
      <c r="R26" s="113"/>
      <c r="S26" s="113"/>
      <c r="T26" s="113"/>
      <c r="U26" s="5"/>
    </row>
    <row r="27" spans="1:21">
      <c r="A27" s="128"/>
      <c r="B27" s="113" t="s">
        <v>528</v>
      </c>
      <c r="C27" s="113"/>
      <c r="D27" s="113"/>
      <c r="E27" s="113"/>
      <c r="F27" s="113"/>
      <c r="G27" s="113"/>
      <c r="H27" s="113"/>
      <c r="I27" s="113"/>
      <c r="J27" s="113"/>
      <c r="K27" s="113"/>
      <c r="L27" s="113"/>
      <c r="M27" s="113"/>
      <c r="N27" s="113"/>
      <c r="O27" s="113"/>
      <c r="P27" s="113"/>
      <c r="Q27" s="113"/>
      <c r="R27" s="113"/>
      <c r="S27" s="113"/>
      <c r="T27" s="113"/>
      <c r="U27" s="5"/>
    </row>
    <row r="28" spans="1:21">
      <c r="A28" s="113"/>
      <c r="B28" s="14"/>
      <c r="D28" s="113"/>
      <c r="E28" s="113"/>
      <c r="F28" s="113"/>
      <c r="G28" s="113"/>
      <c r="H28" s="113"/>
      <c r="I28" s="113"/>
      <c r="J28" s="113"/>
      <c r="K28" s="113"/>
      <c r="L28" s="113"/>
      <c r="M28" s="113"/>
      <c r="N28" s="113"/>
      <c r="O28" s="113"/>
      <c r="P28" s="113"/>
      <c r="Q28" s="113"/>
      <c r="R28" s="113"/>
      <c r="S28" s="113"/>
      <c r="T28" s="113"/>
      <c r="U28" s="5"/>
    </row>
    <row r="29" spans="1:21">
      <c r="A29" s="113"/>
      <c r="B29" s="113"/>
      <c r="C29" s="113"/>
      <c r="D29" s="113"/>
      <c r="E29" s="113"/>
      <c r="F29" s="113"/>
      <c r="G29" s="113"/>
      <c r="H29" s="113"/>
      <c r="I29" s="113"/>
      <c r="J29" s="113"/>
      <c r="K29" s="113"/>
      <c r="L29" s="113"/>
      <c r="M29" s="113"/>
      <c r="N29" s="113"/>
      <c r="O29" s="113"/>
      <c r="P29" s="113"/>
      <c r="Q29" s="113"/>
      <c r="R29" s="113"/>
      <c r="S29" s="113"/>
      <c r="T29" s="113"/>
      <c r="U29" s="5"/>
    </row>
    <row r="30" spans="1:21">
      <c r="A30" s="111" t="s">
        <v>514</v>
      </c>
      <c r="B30" s="21"/>
    </row>
    <row r="31" spans="1:21">
      <c r="B31" s="21"/>
    </row>
    <row r="32" spans="1:21">
      <c r="A32" s="246" t="str">
        <f>Inschrijfblad!A25</f>
        <v>naam ondertekenaar invullen</v>
      </c>
      <c r="B32" s="246"/>
      <c r="C32" s="246"/>
    </row>
    <row r="33" spans="1:4">
      <c r="A33" s="246" t="str">
        <f>Inschrijfblad!A26</f>
        <v>functie ondertekenaar invullen</v>
      </c>
      <c r="B33" s="246"/>
      <c r="C33" s="246"/>
    </row>
    <row r="34" spans="1:4">
      <c r="A34" s="246" t="str">
        <f>Inschrijfblad!A27</f>
        <v>naam inschrijver invullen</v>
      </c>
      <c r="B34" s="246"/>
      <c r="C34" s="246"/>
    </row>
    <row r="35" spans="1:4">
      <c r="A35" s="246" t="str">
        <f>Inschrijfblad!A28</f>
        <v>datum ondertekening invullen</v>
      </c>
      <c r="B35" s="246"/>
      <c r="C35" s="246"/>
    </row>
    <row r="36" spans="1:4">
      <c r="A36" s="181"/>
      <c r="B36" s="20"/>
      <c r="C36" s="20"/>
      <c r="D36" s="9"/>
    </row>
    <row r="37" spans="1:4">
      <c r="A37" s="247" t="s">
        <v>529</v>
      </c>
      <c r="B37" s="247"/>
      <c r="C37" s="247"/>
      <c r="D37" s="9"/>
    </row>
    <row r="38" spans="1:4" ht="47.25" customHeight="1">
      <c r="A38" s="219"/>
      <c r="B38" s="219"/>
      <c r="C38" s="219"/>
      <c r="D38" s="9"/>
    </row>
    <row r="39" spans="1:4">
      <c r="A39" s="11"/>
      <c r="B39" s="11"/>
      <c r="C39" s="9"/>
      <c r="D39" s="9"/>
    </row>
    <row r="40" spans="1:4">
      <c r="A40" s="8"/>
      <c r="B40" s="8"/>
      <c r="C40" s="195"/>
      <c r="D40" s="9"/>
    </row>
    <row r="41" spans="1:4">
      <c r="A41" s="12"/>
      <c r="B41" s="12"/>
      <c r="C41" s="12"/>
      <c r="D41" s="9"/>
    </row>
    <row r="42" spans="1:4" ht="15" customHeight="1">
      <c r="A42" s="245"/>
      <c r="B42" s="245"/>
      <c r="C42" s="245"/>
      <c r="D42" s="10"/>
    </row>
    <row r="43" spans="1:4">
      <c r="A43" s="245"/>
      <c r="B43" s="245"/>
      <c r="C43" s="245"/>
      <c r="D43" s="10"/>
    </row>
    <row r="44" spans="1:4">
      <c r="A44" s="245"/>
      <c r="B44" s="245"/>
      <c r="C44" s="245"/>
      <c r="D44" s="10"/>
    </row>
    <row r="45" spans="1:4">
      <c r="A45" s="245"/>
      <c r="B45" s="245"/>
      <c r="C45" s="245"/>
      <c r="D45" s="10"/>
    </row>
    <row r="46" spans="1:4">
      <c r="A46" s="245"/>
      <c r="B46" s="245"/>
      <c r="C46" s="245"/>
      <c r="D46" s="10"/>
    </row>
    <row r="47" spans="1:4" ht="15" customHeight="1">
      <c r="A47" s="245"/>
      <c r="B47" s="245"/>
      <c r="C47" s="245"/>
      <c r="D47" s="10"/>
    </row>
    <row r="48" spans="1:4">
      <c r="A48" s="245"/>
      <c r="B48" s="245"/>
      <c r="C48" s="245"/>
      <c r="D48" s="10"/>
    </row>
    <row r="49" spans="1:4">
      <c r="A49" s="245"/>
      <c r="B49" s="245"/>
      <c r="C49" s="245"/>
      <c r="D49" s="10"/>
    </row>
    <row r="50" spans="1:4">
      <c r="A50" s="245"/>
      <c r="B50" s="245"/>
      <c r="C50" s="245"/>
      <c r="D50" s="13"/>
    </row>
    <row r="51" spans="1:4">
      <c r="A51" s="8"/>
      <c r="B51" s="8"/>
      <c r="C51" s="9"/>
      <c r="D51" s="9"/>
    </row>
  </sheetData>
  <mergeCells count="18">
    <mergeCell ref="A50:C50"/>
    <mergeCell ref="A42:C42"/>
    <mergeCell ref="A43:C43"/>
    <mergeCell ref="A44:C44"/>
    <mergeCell ref="A45:C45"/>
    <mergeCell ref="A46:C46"/>
    <mergeCell ref="A47:C47"/>
    <mergeCell ref="B4:D5"/>
    <mergeCell ref="H8:Q8"/>
    <mergeCell ref="A8:F8"/>
    <mergeCell ref="A48:C48"/>
    <mergeCell ref="A49:C49"/>
    <mergeCell ref="A32:C32"/>
    <mergeCell ref="A33:C33"/>
    <mergeCell ref="A34:C34"/>
    <mergeCell ref="A35:C35"/>
    <mergeCell ref="A37:C37"/>
    <mergeCell ref="A38:C38"/>
  </mergeCells>
  <phoneticPr fontId="39" type="noConversion"/>
  <pageMargins left="0.7" right="0.7" top="0.75" bottom="0.75" header="0.3" footer="0.3"/>
  <pageSetup paperSize="9" orientation="portrait" r:id="rId1"/>
  <ignoredErrors>
    <ignoredError sqref="P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181D48-CBB9-4411-ABA6-4DFCAC2C3119}">
  <ds:schemaRefs>
    <ds:schemaRef ds:uri="077c36c0-7160-46ef-accc-1eb527630d33"/>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1BAD1104-90DF-49FA-AF74-A512DE9A4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88C54F-50B0-4A04-B435-07CE92B1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2024-08-19T12:24:15Z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2315400</vt:r8>
  </property>
  <property fmtid="{D5CDD505-2E9C-101B-9397-08002B2CF9AE}" pid="4" name="MediaServiceImageTags">
    <vt:lpwstr/>
  </property>
</Properties>
</file>