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202300"/>
  <mc:AlternateContent xmlns:mc="http://schemas.openxmlformats.org/markup-compatibility/2006">
    <mc:Choice Requires="x15">
      <x15ac:absPath xmlns:x15ac="http://schemas.microsoft.com/office/spreadsheetml/2010/11/ac" url="/Users/harold/Library/CloudStorage/OneDrive-Gedeeldebibliotheken-HanselmanGroep/Projecten proscan - Documenten/2024/600626 Gem Wageningen Aanbesteding B&amp;O WTB installaties/5 - Definitieve stukken/"/>
    </mc:Choice>
  </mc:AlternateContent>
  <xr:revisionPtr revIDLastSave="0" documentId="13_ncr:1_{81D572C4-6FCE-7849-95CE-5D43D2EAE416}" xr6:coauthVersionLast="47" xr6:coauthVersionMax="47" xr10:uidLastSave="{00000000-0000-0000-0000-000000000000}"/>
  <bookViews>
    <workbookView xWindow="-9360" yWindow="-26920" windowWidth="38280" windowHeight="23500" xr2:uid="{8391C4BD-1BAA-9847-85C2-0D5C1E177DD7}"/>
  </bookViews>
  <sheets>
    <sheet name="Inschrijfsom" sheetId="4" r:id="rId1"/>
    <sheet name="Aanneemsommen" sheetId="1" r:id="rId2"/>
    <sheet name="Uurtarieven" sheetId="2" r:id="rId3"/>
    <sheet name="Toeslagen" sheetId="3" r:id="rId4"/>
  </sheets>
  <definedNames>
    <definedName name="_xlnm.Print_Area" localSheetId="3">Toeslagen!$A$1:$C$13</definedName>
    <definedName name="_xlnm.Print_Area" localSheetId="2">Uurtarieven!$A$1:$H$24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1" l="1"/>
  <c r="B7" i="4" s="1"/>
  <c r="I7" i="4" s="1"/>
  <c r="H20" i="2"/>
  <c r="H19" i="2"/>
  <c r="H21" i="2"/>
  <c r="H18" i="2"/>
  <c r="H17" i="2"/>
  <c r="H16" i="2"/>
  <c r="B13" i="4"/>
  <c r="I13" i="4" s="1"/>
  <c r="C11" i="3"/>
  <c r="B25" i="4" s="1"/>
  <c r="I25" i="4" s="1"/>
  <c r="B10" i="3"/>
  <c r="H23" i="2" l="1"/>
  <c r="B19" i="4" s="1"/>
  <c r="I19" i="4" s="1"/>
  <c r="I29" i="4" s="1"/>
  <c r="B14" i="2"/>
</calcChain>
</file>

<file path=xl/sharedStrings.xml><?xml version="1.0" encoding="utf-8"?>
<sst xmlns="http://schemas.openxmlformats.org/spreadsheetml/2006/main" count="172" uniqueCount="117">
  <si>
    <t>Naam</t>
  </si>
  <si>
    <t>Adres</t>
  </si>
  <si>
    <t>Plaats</t>
  </si>
  <si>
    <t>Bouwjaar</t>
  </si>
  <si>
    <t>De Vlinder</t>
  </si>
  <si>
    <t>Hollandseweg 7</t>
  </si>
  <si>
    <t>Wageningen</t>
  </si>
  <si>
    <t>Stadhuis</t>
  </si>
  <si>
    <t>Markt 22</t>
  </si>
  <si>
    <t>Sporthal Het Binnenveld</t>
  </si>
  <si>
    <t>Marijkeweg 23</t>
  </si>
  <si>
    <t>Stadswerf</t>
  </si>
  <si>
    <t>Nudepark 85</t>
  </si>
  <si>
    <t>Vrijeschool De Zwaneridder</t>
  </si>
  <si>
    <t>Arboretumlaan 1</t>
  </si>
  <si>
    <t>Hooilandplein 1</t>
  </si>
  <si>
    <t>'t Palet</t>
  </si>
  <si>
    <t>Roosevelt 408a</t>
  </si>
  <si>
    <t>Haverlanden 88</t>
  </si>
  <si>
    <t>'t Venster</t>
  </si>
  <si>
    <t>Wilhelminaweg 1</t>
  </si>
  <si>
    <t>Sportzaal Tarthorst</t>
  </si>
  <si>
    <t>Tarthorst 152</t>
  </si>
  <si>
    <t>Brandweerkazerne</t>
  </si>
  <si>
    <t>Marijkeweg 25</t>
  </si>
  <si>
    <t>Bowlespark 1b</t>
  </si>
  <si>
    <t>Stichting BREW</t>
  </si>
  <si>
    <t>Nolensstraat 3</t>
  </si>
  <si>
    <t>Jongerencentrum Entree</t>
  </si>
  <si>
    <t>Churchillweg 3</t>
  </si>
  <si>
    <t>Pomhorst</t>
  </si>
  <si>
    <t>Pomona 562</t>
  </si>
  <si>
    <t>Stationsstraat 86/88</t>
  </si>
  <si>
    <t>Stationsstraat 82/84 -Gerdesstraat 1</t>
  </si>
  <si>
    <t>Gymlokaal Marijkeweg</t>
  </si>
  <si>
    <t>Marijkeweg 3</t>
  </si>
  <si>
    <t>Oude Diedenweg 64</t>
  </si>
  <si>
    <t>Piet Bakkerstraat 5-7</t>
  </si>
  <si>
    <t>Top Naeffstraat 10-12</t>
  </si>
  <si>
    <t>Haarweg 14</t>
  </si>
  <si>
    <t>Niemeijerstraat 1</t>
  </si>
  <si>
    <t>Movie W</t>
  </si>
  <si>
    <t>Wilhelminaweg 3a</t>
  </si>
  <si>
    <t>Wilhelminaweg 3</t>
  </si>
  <si>
    <t>Generaal Foulkesweg 110</t>
  </si>
  <si>
    <t>Havenkantoor</t>
  </si>
  <si>
    <t>Pabstendam 2</t>
  </si>
  <si>
    <t>Theekoepel</t>
  </si>
  <si>
    <t>Niemeijerstraat 21a</t>
  </si>
  <si>
    <t>Veergebouwtje</t>
  </si>
  <si>
    <t>Veerweg 0</t>
  </si>
  <si>
    <r>
      <t>BVO [m</t>
    </r>
    <r>
      <rPr>
        <b/>
        <vertAlign val="superscript"/>
        <sz val="12"/>
        <color theme="0"/>
        <rFont val="Aptos Narrow (Hoofdtekst)"/>
      </rPr>
      <t>2</t>
    </r>
    <r>
      <rPr>
        <b/>
        <sz val="12"/>
        <color theme="0"/>
        <rFont val="Aptos Narrow"/>
        <family val="2"/>
        <scheme val="minor"/>
      </rPr>
      <t>]</t>
    </r>
  </si>
  <si>
    <t>Uurtarieven</t>
  </si>
  <si>
    <t>Weeg factor per tarief</t>
  </si>
  <si>
    <t>Binnen normale kantoor tijden</t>
  </si>
  <si>
    <t>Avond- en nacht werk</t>
  </si>
  <si>
    <t>Zaterdag</t>
  </si>
  <si>
    <t>Zon- en feest dagen</t>
  </si>
  <si>
    <t>Gemiddeld uur tarief</t>
  </si>
  <si>
    <t>Weegfactoren</t>
  </si>
  <si>
    <t>Service monteur W</t>
  </si>
  <si>
    <t>Totaal gemiddeld uurtarief</t>
  </si>
  <si>
    <t>Materiaal ≤ EUR 1.000,-</t>
  </si>
  <si>
    <t>Materiaal &gt; EUR 1.000,-</t>
  </si>
  <si>
    <t>Coördinatie voorgeschreven derden</t>
  </si>
  <si>
    <t>Totaal gemiddelde toeslag</t>
  </si>
  <si>
    <t>Toeslagen</t>
  </si>
  <si>
    <t>Uurtarieven onderhoud</t>
  </si>
  <si>
    <t>Inschrijfsom</t>
  </si>
  <si>
    <t>Museum Casteelse Poort</t>
  </si>
  <si>
    <t>Sporthal De Aanloop</t>
  </si>
  <si>
    <t>Stationsstraat 86-88</t>
  </si>
  <si>
    <t>Stationsstraat 82-84 - Gerdesstraat 1</t>
  </si>
  <si>
    <t>Aula begraafplaats</t>
  </si>
  <si>
    <t>Kantoor 4 &amp; 5 mei</t>
  </si>
  <si>
    <t>De loonsom van totale aanneemsom bedraagt:</t>
  </si>
  <si>
    <t>Gemiddeld uurtarief</t>
  </si>
  <si>
    <t>Gemiddelde toeslag</t>
  </si>
  <si>
    <t>Fictieve arbeid</t>
  </si>
  <si>
    <r>
      <t xml:space="preserve">(Overgenomen uit tabblad </t>
    </r>
    <r>
      <rPr>
        <i/>
        <sz val="12"/>
        <color theme="1"/>
        <rFont val="Aptos Narrow"/>
        <scheme val="minor"/>
      </rPr>
      <t>Uurtarieven)</t>
    </r>
  </si>
  <si>
    <t>✕</t>
  </si>
  <si>
    <t>Fictief aantal uren</t>
  </si>
  <si>
    <t>=</t>
  </si>
  <si>
    <t>Aanneemsommen</t>
  </si>
  <si>
    <t>Jaarlijkse aanneemsom</t>
  </si>
  <si>
    <r>
      <t xml:space="preserve">(Overgenomen uit tabblad </t>
    </r>
    <r>
      <rPr>
        <i/>
        <sz val="12"/>
        <color theme="1"/>
        <rFont val="Aptos Narrow"/>
        <scheme val="minor"/>
      </rPr>
      <t>Aanneemsommen</t>
    </r>
    <r>
      <rPr>
        <sz val="12"/>
        <color theme="1"/>
        <rFont val="Aptos Narrow"/>
        <family val="2"/>
        <scheme val="minor"/>
      </rPr>
      <t>)</t>
    </r>
  </si>
  <si>
    <t>Aantal jaren overeenkomst</t>
  </si>
  <si>
    <t>Jaarlijkse aanneemsom onderhoud</t>
  </si>
  <si>
    <t>Eenmalige aanneemsom implementatie</t>
  </si>
  <si>
    <t>Aantal uitvoering</t>
  </si>
  <si>
    <t>Fictief materiaal</t>
  </si>
  <si>
    <r>
      <t xml:space="preserve">(Overgenomen uit tabblad </t>
    </r>
    <r>
      <rPr>
        <i/>
        <sz val="12"/>
        <color theme="1"/>
        <rFont val="Aptos Narrow"/>
        <scheme val="minor"/>
      </rPr>
      <t>Toeslagen)</t>
    </r>
  </si>
  <si>
    <t>Alleen oranje cellen invullen</t>
  </si>
  <si>
    <t>Koeltechnisch monteur</t>
  </si>
  <si>
    <t>Regeltechnicus</t>
  </si>
  <si>
    <t>Tekenaar</t>
  </si>
  <si>
    <t>Werkvoorbereider</t>
  </si>
  <si>
    <t>Projectleider</t>
  </si>
  <si>
    <t>Het is Inschrijver toegestaan hieronder nog maximaal vijf functies met bijbehorende tarieven in te vullen.</t>
  </si>
  <si>
    <t>Deze functies met tarieven worden niet meegenomen in de berekening van de fictieve Inschrijfsom, maar Inschrijver</t>
  </si>
  <si>
    <t>mag deze wel bij de uitvoering van Overeenkomst, indien gegund, gebruiken.</t>
  </si>
  <si>
    <t>Andere functies en tarieven dan hieronder genoemd, mogen nooit worden gebruikt.</t>
  </si>
  <si>
    <t>&lt;functie1&gt;</t>
  </si>
  <si>
    <t>&lt;functie2&gt;</t>
  </si>
  <si>
    <t>&lt;functie3&gt;</t>
  </si>
  <si>
    <t>&lt;functie4&gt;</t>
  </si>
  <si>
    <t>&lt;functie5&gt;</t>
  </si>
  <si>
    <t>Winst &amp; risico</t>
  </si>
  <si>
    <t>Andere dan de hierboven genoemde functies en tarieven mogen niet worden gebruikt</t>
  </si>
  <si>
    <t>Andere dan de hierboven genoemde toeslagen mogen niet worden gebruikt</t>
  </si>
  <si>
    <t>Weegfactor per toeslag</t>
  </si>
  <si>
    <t>(excl. mogelijke verlengingen)</t>
  </si>
  <si>
    <t>TOTALE INSCHRIJFSOM</t>
  </si>
  <si>
    <r>
      <rPr>
        <b/>
        <sz val="12"/>
        <color theme="1"/>
        <rFont val="Aptos Narrow"/>
        <scheme val="minor"/>
      </rPr>
      <t>Belangrijk!</t>
    </r>
    <r>
      <rPr>
        <sz val="12"/>
        <color theme="1"/>
        <rFont val="Aptos Narrow"/>
        <family val="2"/>
        <scheme val="minor"/>
      </rPr>
      <t xml:space="preserve">
De totale inschrijfsom als genoemd in dit tabblad dient enkel ten behoeve van de bepaling van de ranking op het gunningscriterium prijs. Aan het bedrag als hier genoemd kunnen geen (omzet) rechten worden ontleend.</t>
    </r>
  </si>
  <si>
    <t>Inschrijfsom per jaar</t>
  </si>
  <si>
    <t>Totaal (jaarlijkse) aanneemsom onderhoud:</t>
  </si>
  <si>
    <t>Totaal (eenmalige) aanneemsom implementatie: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</si>
</sst>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quot;€&quot;\ * #,##0.00_ ;_ &quot;€&quot;\ * \-#,##0.00_ ;_ &quot;€&quot;\ * &quot;-&quot;??_ ;_ @_ "/>
    <numFmt numFmtId="165" formatCode="0.0%"/>
  </numFmts>
  <fonts count="15" x14ac:knownFonts="1">
    <font>
      <sz val="12"/>
      <color theme="1"/>
      <name val="Aptos Narrow"/>
      <family val="2"/>
      <scheme val="minor"/>
    </font>
    <font>
      <b/>
      <sz val="12"/>
      <color theme="0"/>
      <name val="Aptos Narrow"/>
      <family val="2"/>
      <scheme val="minor"/>
    </font>
    <font>
      <sz val="12"/>
      <color theme="0"/>
      <name val="Aptos Narrow"/>
      <family val="2"/>
      <scheme val="minor"/>
    </font>
    <font>
      <b/>
      <vertAlign val="superscript"/>
      <sz val="12"/>
      <color theme="0"/>
      <name val="Aptos Narrow (Hoofdtekst)"/>
    </font>
    <font>
      <sz val="10"/>
      <name val="Arial"/>
      <family val="2"/>
    </font>
    <font>
      <sz val="10"/>
      <name val="Aptos Narrow"/>
      <family val="2"/>
      <scheme val="minor"/>
    </font>
    <font>
      <sz val="12"/>
      <name val="Aptos Narrow"/>
      <family val="2"/>
      <scheme val="minor"/>
    </font>
    <font>
      <b/>
      <sz val="12"/>
      <name val="Aptos Narrow"/>
      <family val="2"/>
      <scheme val="minor"/>
    </font>
    <font>
      <b/>
      <sz val="20"/>
      <color rgb="FF00ACE8"/>
      <name val="Aptos Narrow"/>
      <family val="2"/>
      <scheme val="minor"/>
    </font>
    <font>
      <i/>
      <sz val="12"/>
      <color theme="1"/>
      <name val="Aptos Narrow"/>
      <scheme val="minor"/>
    </font>
    <font>
      <b/>
      <sz val="12"/>
      <color theme="1"/>
      <name val="Aptos Narrow"/>
      <scheme val="minor"/>
    </font>
    <font>
      <sz val="8"/>
      <color theme="1"/>
      <name val="Aptos Narrow"/>
      <family val="2"/>
      <scheme val="minor"/>
    </font>
    <font>
      <b/>
      <sz val="10"/>
      <color theme="0"/>
      <name val="Aptos Narrow"/>
      <scheme val="minor"/>
    </font>
    <font>
      <u val="doubleAccounting"/>
      <sz val="12"/>
      <color theme="0"/>
      <name val="Aptos Narrow"/>
      <family val="2"/>
      <scheme val="minor"/>
    </font>
    <font>
      <sz val="12"/>
      <color theme="1"/>
      <name val="Aptos Narrow"/>
      <scheme val="minor"/>
    </font>
  </fonts>
  <fills count="10">
    <fill>
      <patternFill patternType="none"/>
    </fill>
    <fill>
      <patternFill patternType="gray125"/>
    </fill>
    <fill>
      <patternFill patternType="solid">
        <fgColor rgb="FF00ACE8"/>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5" tint="0.59999389629810485"/>
        <bgColor indexed="64"/>
      </patternFill>
    </fill>
  </fills>
  <borders count="3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rgb="FF004C93"/>
      </bottom>
      <diagonal/>
    </border>
    <border>
      <left/>
      <right/>
      <top/>
      <bottom style="medium">
        <color rgb="FF00ACE8"/>
      </bottom>
      <diagonal/>
    </border>
    <border>
      <left/>
      <right/>
      <top style="medium">
        <color rgb="FF00ACE8"/>
      </top>
      <bottom/>
      <diagonal/>
    </border>
    <border>
      <left style="thin">
        <color indexed="64"/>
      </left>
      <right/>
      <top/>
      <bottom style="hair">
        <color indexed="64"/>
      </bottom>
      <diagonal/>
    </border>
    <border>
      <left/>
      <right/>
      <top/>
      <bottom style="thin">
        <color theme="0"/>
      </bottom>
      <diagonal/>
    </border>
  </borders>
  <cellStyleXfs count="2">
    <xf numFmtId="0" fontId="0" fillId="0" borderId="0"/>
    <xf numFmtId="0" fontId="4" fillId="0" borderId="0"/>
  </cellStyleXfs>
  <cellXfs count="111">
    <xf numFmtId="0" fontId="0" fillId="0" borderId="0" xfId="0"/>
    <xf numFmtId="0" fontId="0" fillId="0" borderId="0" xfId="0" applyAlignment="1">
      <alignment horizontal="center"/>
    </xf>
    <xf numFmtId="3" fontId="0" fillId="0" borderId="0" xfId="0" applyNumberFormat="1" applyAlignment="1">
      <alignment horizontal="right" indent="2"/>
    </xf>
    <xf numFmtId="44" fontId="0" fillId="0" borderId="0" xfId="0" applyNumberFormat="1"/>
    <xf numFmtId="0" fontId="5" fillId="0" borderId="0" xfId="1" applyFont="1"/>
    <xf numFmtId="0" fontId="5" fillId="0" borderId="0" xfId="1" applyFont="1" applyAlignment="1">
      <alignment vertical="top" wrapText="1"/>
    </xf>
    <xf numFmtId="164" fontId="5" fillId="0" borderId="0" xfId="1" applyNumberFormat="1" applyFont="1"/>
    <xf numFmtId="0" fontId="6" fillId="0" borderId="18" xfId="1" applyFont="1" applyBorder="1"/>
    <xf numFmtId="164" fontId="7" fillId="0" borderId="17" xfId="1" applyNumberFormat="1" applyFont="1" applyBorder="1"/>
    <xf numFmtId="0" fontId="7" fillId="0" borderId="0" xfId="1" applyFont="1"/>
    <xf numFmtId="0" fontId="6" fillId="0" borderId="8" xfId="1" applyFont="1" applyBorder="1"/>
    <xf numFmtId="164" fontId="7" fillId="0" borderId="19" xfId="1" applyNumberFormat="1" applyFont="1" applyBorder="1"/>
    <xf numFmtId="164" fontId="7" fillId="0" borderId="0" xfId="1" applyNumberFormat="1" applyFont="1"/>
    <xf numFmtId="164" fontId="7" fillId="3" borderId="22" xfId="1" applyNumberFormat="1" applyFont="1" applyFill="1" applyBorder="1"/>
    <xf numFmtId="0" fontId="7" fillId="0" borderId="22" xfId="1" applyFont="1" applyBorder="1"/>
    <xf numFmtId="0" fontId="6" fillId="0" borderId="23" xfId="1" applyFont="1" applyBorder="1"/>
    <xf numFmtId="165" fontId="7" fillId="0" borderId="26" xfId="1" applyNumberFormat="1" applyFont="1" applyBorder="1" applyAlignment="1">
      <alignment horizontal="center"/>
    </xf>
    <xf numFmtId="0" fontId="6" fillId="0" borderId="22" xfId="1" applyFont="1" applyBorder="1"/>
    <xf numFmtId="164" fontId="6" fillId="0" borderId="27" xfId="1" applyNumberFormat="1" applyFont="1" applyBorder="1"/>
    <xf numFmtId="0" fontId="8" fillId="0" borderId="28" xfId="1" applyFont="1" applyBorder="1"/>
    <xf numFmtId="0" fontId="5" fillId="0" borderId="28" xfId="1" applyFont="1" applyBorder="1"/>
    <xf numFmtId="0" fontId="0" fillId="0" borderId="29" xfId="0" applyBorder="1"/>
    <xf numFmtId="0" fontId="5" fillId="0" borderId="29" xfId="1" quotePrefix="1" applyFont="1" applyBorder="1"/>
    <xf numFmtId="0" fontId="6" fillId="0" borderId="29" xfId="1" quotePrefix="1" applyFont="1" applyBorder="1"/>
    <xf numFmtId="0" fontId="6" fillId="0" borderId="0" xfId="1" applyFont="1"/>
    <xf numFmtId="0" fontId="6" fillId="0" borderId="0" xfId="1" quotePrefix="1" applyFont="1"/>
    <xf numFmtId="0" fontId="6" fillId="0" borderId="2" xfId="1" applyFont="1" applyBorder="1" applyAlignment="1">
      <alignment horizontal="left" vertical="top" wrapText="1"/>
    </xf>
    <xf numFmtId="0" fontId="6" fillId="0" borderId="3" xfId="1" applyFont="1" applyBorder="1" applyAlignment="1">
      <alignment horizontal="center" vertical="top" wrapText="1"/>
    </xf>
    <xf numFmtId="0" fontId="6" fillId="0" borderId="4" xfId="1" applyFont="1" applyBorder="1" applyAlignment="1">
      <alignment horizontal="center" vertical="top" wrapText="1"/>
    </xf>
    <xf numFmtId="0" fontId="6" fillId="0" borderId="2" xfId="1" applyFont="1" applyBorder="1" applyAlignment="1">
      <alignment horizontal="center" vertical="top" wrapText="1"/>
    </xf>
    <xf numFmtId="0" fontId="6" fillId="3" borderId="2" xfId="1" applyFont="1" applyFill="1" applyBorder="1" applyAlignment="1">
      <alignment horizontal="center" vertical="top" wrapText="1"/>
    </xf>
    <xf numFmtId="0" fontId="6" fillId="0" borderId="5" xfId="1" applyFont="1" applyBorder="1" applyAlignment="1">
      <alignment horizontal="left" vertical="top" wrapText="1"/>
    </xf>
    <xf numFmtId="0" fontId="6" fillId="0" borderId="6" xfId="1" applyFont="1" applyBorder="1" applyAlignment="1">
      <alignment horizontal="center" vertical="top" wrapText="1"/>
    </xf>
    <xf numFmtId="0" fontId="6" fillId="0" borderId="7" xfId="1" applyFont="1" applyBorder="1" applyAlignment="1">
      <alignment horizontal="center" vertical="top" wrapText="1"/>
    </xf>
    <xf numFmtId="0" fontId="6" fillId="0" borderId="5" xfId="1" applyFont="1" applyBorder="1" applyAlignment="1">
      <alignment horizontal="center" vertical="top" wrapText="1"/>
    </xf>
    <xf numFmtId="0" fontId="6" fillId="0" borderId="0" xfId="1" applyFont="1" applyAlignment="1">
      <alignment horizontal="left" vertical="top" wrapText="1"/>
    </xf>
    <xf numFmtId="0" fontId="6" fillId="0" borderId="8" xfId="1" applyFont="1" applyBorder="1" applyAlignment="1">
      <alignment horizontal="center" vertical="top" wrapText="1"/>
    </xf>
    <xf numFmtId="0" fontId="6" fillId="0" borderId="0" xfId="1" applyFont="1" applyAlignment="1">
      <alignment horizontal="center" vertical="top" wrapText="1"/>
    </xf>
    <xf numFmtId="0" fontId="6" fillId="0" borderId="11" xfId="1" applyFont="1" applyBorder="1"/>
    <xf numFmtId="2" fontId="6" fillId="0" borderId="11" xfId="1" applyNumberFormat="1" applyFont="1" applyBorder="1" applyAlignment="1">
      <alignment horizontal="center"/>
    </xf>
    <xf numFmtId="2" fontId="6" fillId="0" borderId="12" xfId="1" applyNumberFormat="1" applyFont="1" applyBorder="1" applyAlignment="1">
      <alignment horizontal="center"/>
    </xf>
    <xf numFmtId="0" fontId="6" fillId="0" borderId="13" xfId="1" applyFont="1" applyBorder="1"/>
    <xf numFmtId="2" fontId="6" fillId="0" borderId="15" xfId="1" applyNumberFormat="1" applyFont="1" applyBorder="1" applyAlignment="1">
      <alignment horizontal="center"/>
    </xf>
    <xf numFmtId="2" fontId="6" fillId="0" borderId="16" xfId="1" applyNumberFormat="1" applyFont="1" applyBorder="1" applyAlignment="1">
      <alignment horizontal="center"/>
    </xf>
    <xf numFmtId="0" fontId="6" fillId="0" borderId="17" xfId="1" applyFont="1" applyBorder="1"/>
    <xf numFmtId="2" fontId="6" fillId="0" borderId="1" xfId="1" applyNumberFormat="1" applyFont="1" applyBorder="1" applyAlignment="1">
      <alignment horizontal="center"/>
    </xf>
    <xf numFmtId="2" fontId="6" fillId="0" borderId="10" xfId="1" applyNumberFormat="1" applyFont="1" applyBorder="1" applyAlignment="1">
      <alignment horizontal="center"/>
    </xf>
    <xf numFmtId="0" fontId="6" fillId="0" borderId="15" xfId="1" applyFont="1" applyBorder="1"/>
    <xf numFmtId="0" fontId="2" fillId="0" borderId="16" xfId="1" applyFont="1" applyBorder="1" applyAlignment="1">
      <alignment horizontal="center"/>
    </xf>
    <xf numFmtId="0" fontId="6" fillId="0" borderId="19" xfId="1" applyFont="1" applyBorder="1" applyAlignment="1">
      <alignment horizontal="center" vertical="top" wrapText="1"/>
    </xf>
    <xf numFmtId="0" fontId="6" fillId="0" borderId="11" xfId="1" applyFont="1" applyBorder="1" applyAlignment="1">
      <alignment horizontal="center"/>
    </xf>
    <xf numFmtId="164" fontId="6" fillId="0" borderId="21" xfId="1" applyNumberFormat="1" applyFont="1" applyBorder="1"/>
    <xf numFmtId="164" fontId="6" fillId="0" borderId="13" xfId="1" applyNumberFormat="1" applyFont="1" applyBorder="1"/>
    <xf numFmtId="0" fontId="7" fillId="0" borderId="17" xfId="1" applyFont="1" applyBorder="1"/>
    <xf numFmtId="2" fontId="6" fillId="0" borderId="14" xfId="1" applyNumberFormat="1" applyFont="1" applyBorder="1" applyAlignment="1">
      <alignment horizontal="center"/>
    </xf>
    <xf numFmtId="2" fontId="2" fillId="0" borderId="14" xfId="1" applyNumberFormat="1" applyFont="1" applyBorder="1" applyAlignment="1">
      <alignment horizontal="center"/>
    </xf>
    <xf numFmtId="164" fontId="6" fillId="0" borderId="26" xfId="1" applyNumberFormat="1" applyFont="1" applyBorder="1"/>
    <xf numFmtId="0" fontId="6" fillId="0" borderId="1" xfId="1" applyFont="1" applyBorder="1" applyAlignment="1">
      <alignment horizontal="center" wrapText="1"/>
    </xf>
    <xf numFmtId="0" fontId="10" fillId="0" borderId="0" xfId="0" applyFont="1"/>
    <xf numFmtId="0" fontId="11" fillId="0" borderId="0" xfId="0" applyFont="1" applyAlignment="1">
      <alignment horizontal="center"/>
    </xf>
    <xf numFmtId="0" fontId="0" fillId="0" borderId="0" xfId="0" quotePrefix="1"/>
    <xf numFmtId="44" fontId="0" fillId="4" borderId="0" xfId="0" applyNumberFormat="1" applyFill="1"/>
    <xf numFmtId="0" fontId="2" fillId="5" borderId="0" xfId="0" applyFont="1" applyFill="1" applyAlignment="1">
      <alignment vertical="center"/>
    </xf>
    <xf numFmtId="0" fontId="0" fillId="0" borderId="0" xfId="0" applyAlignment="1">
      <alignment vertical="center"/>
    </xf>
    <xf numFmtId="0" fontId="0" fillId="6" borderId="0" xfId="0" applyFill="1"/>
    <xf numFmtId="2" fontId="6" fillId="0" borderId="0" xfId="1" applyNumberFormat="1" applyFont="1" applyAlignment="1">
      <alignment horizontal="center"/>
    </xf>
    <xf numFmtId="2" fontId="6" fillId="0" borderId="8" xfId="1" applyNumberFormat="1" applyFont="1" applyBorder="1" applyAlignment="1">
      <alignment horizontal="center"/>
    </xf>
    <xf numFmtId="13" fontId="6" fillId="0" borderId="12" xfId="1" applyNumberFormat="1" applyFont="1" applyBorder="1" applyAlignment="1">
      <alignment horizontal="center"/>
    </xf>
    <xf numFmtId="13" fontId="6" fillId="0" borderId="16" xfId="1" applyNumberFormat="1" applyFont="1" applyBorder="1" applyAlignment="1">
      <alignment horizontal="center"/>
    </xf>
    <xf numFmtId="13" fontId="6" fillId="0" borderId="14" xfId="1" applyNumberFormat="1" applyFont="1" applyBorder="1" applyAlignment="1">
      <alignment horizontal="center"/>
    </xf>
    <xf numFmtId="13" fontId="6" fillId="0" borderId="23" xfId="1" applyNumberFormat="1" applyFont="1" applyBorder="1" applyAlignment="1">
      <alignment horizontal="center"/>
    </xf>
    <xf numFmtId="13" fontId="6" fillId="0" borderId="18" xfId="1" applyNumberFormat="1" applyFont="1" applyBorder="1" applyAlignment="1">
      <alignment horizontal="center"/>
    </xf>
    <xf numFmtId="0" fontId="6" fillId="3" borderId="5" xfId="1" applyFont="1" applyFill="1" applyBorder="1" applyAlignment="1">
      <alignment horizontal="center" vertical="top" wrapText="1"/>
    </xf>
    <xf numFmtId="0" fontId="6" fillId="3" borderId="0" xfId="1" applyFont="1" applyFill="1" applyAlignment="1">
      <alignment horizontal="center" vertical="top" wrapText="1"/>
    </xf>
    <xf numFmtId="0" fontId="6" fillId="0" borderId="15" xfId="1" applyFont="1" applyBorder="1" applyAlignment="1">
      <alignment horizontal="center"/>
    </xf>
    <xf numFmtId="164" fontId="7" fillId="3" borderId="31" xfId="1" applyNumberFormat="1" applyFont="1" applyFill="1" applyBorder="1"/>
    <xf numFmtId="164" fontId="6" fillId="3" borderId="5" xfId="1" applyNumberFormat="1" applyFont="1" applyFill="1" applyBorder="1"/>
    <xf numFmtId="164" fontId="6" fillId="3" borderId="0" xfId="1" applyNumberFormat="1" applyFont="1" applyFill="1"/>
    <xf numFmtId="164" fontId="6" fillId="3" borderId="1" xfId="1" applyNumberFormat="1" applyFont="1" applyFill="1" applyBorder="1"/>
    <xf numFmtId="0" fontId="6" fillId="0" borderId="1" xfId="1" applyFont="1" applyBorder="1"/>
    <xf numFmtId="0" fontId="6" fillId="0" borderId="0" xfId="1" applyFont="1" applyAlignment="1">
      <alignment horizontal="center" wrapText="1"/>
    </xf>
    <xf numFmtId="44" fontId="13" fillId="5" borderId="0" xfId="0" applyNumberFormat="1" applyFont="1" applyFill="1" applyAlignment="1">
      <alignment vertical="center"/>
    </xf>
    <xf numFmtId="44" fontId="0" fillId="6" borderId="0" xfId="0" applyNumberFormat="1" applyFill="1" applyProtection="1">
      <protection locked="0"/>
    </xf>
    <xf numFmtId="164" fontId="6" fillId="6" borderId="20" xfId="1" applyNumberFormat="1" applyFont="1" applyFill="1" applyBorder="1" applyProtection="1">
      <protection locked="0"/>
    </xf>
    <xf numFmtId="164" fontId="6" fillId="6" borderId="11" xfId="1" applyNumberFormat="1" applyFont="1" applyFill="1" applyBorder="1" applyProtection="1">
      <protection locked="0"/>
    </xf>
    <xf numFmtId="164" fontId="6" fillId="6" borderId="30" xfId="1" applyNumberFormat="1" applyFont="1" applyFill="1" applyBorder="1" applyProtection="1">
      <protection locked="0"/>
    </xf>
    <xf numFmtId="164" fontId="6" fillId="6" borderId="15" xfId="1" applyNumberFormat="1" applyFont="1" applyFill="1" applyBorder="1" applyProtection="1">
      <protection locked="0"/>
    </xf>
    <xf numFmtId="0" fontId="6" fillId="6" borderId="20" xfId="1" applyFont="1" applyFill="1" applyBorder="1" applyProtection="1">
      <protection locked="0"/>
    </xf>
    <xf numFmtId="0" fontId="6" fillId="6" borderId="30" xfId="1" applyFont="1" applyFill="1" applyBorder="1" applyProtection="1">
      <protection locked="0"/>
    </xf>
    <xf numFmtId="0" fontId="6" fillId="6" borderId="9" xfId="1" applyFont="1" applyFill="1" applyBorder="1" applyProtection="1">
      <protection locked="0"/>
    </xf>
    <xf numFmtId="164" fontId="6" fillId="6" borderId="12" xfId="1" applyNumberFormat="1" applyFont="1" applyFill="1" applyBorder="1" applyProtection="1">
      <protection locked="0"/>
    </xf>
    <xf numFmtId="164" fontId="6" fillId="6" borderId="16" xfId="1" applyNumberFormat="1" applyFont="1" applyFill="1" applyBorder="1" applyProtection="1">
      <protection locked="0"/>
    </xf>
    <xf numFmtId="164" fontId="6" fillId="6" borderId="9" xfId="1" applyNumberFormat="1" applyFont="1" applyFill="1" applyBorder="1" applyProtection="1">
      <protection locked="0"/>
    </xf>
    <xf numFmtId="164" fontId="6" fillId="6" borderId="1" xfId="1" applyNumberFormat="1" applyFont="1" applyFill="1" applyBorder="1" applyProtection="1">
      <protection locked="0"/>
    </xf>
    <xf numFmtId="164" fontId="6" fillId="6" borderId="10" xfId="1" applyNumberFormat="1" applyFont="1" applyFill="1" applyBorder="1" applyProtection="1">
      <protection locked="0"/>
    </xf>
    <xf numFmtId="165" fontId="6" fillId="6" borderId="24" xfId="1" applyNumberFormat="1" applyFont="1" applyFill="1" applyBorder="1" applyAlignment="1" applyProtection="1">
      <alignment horizontal="center"/>
      <protection locked="0"/>
    </xf>
    <xf numFmtId="165" fontId="6" fillId="6" borderId="25" xfId="1" applyNumberFormat="1" applyFont="1" applyFill="1" applyBorder="1" applyAlignment="1" applyProtection="1">
      <alignment horizontal="center"/>
      <protection locked="0"/>
    </xf>
    <xf numFmtId="165" fontId="6" fillId="6" borderId="26" xfId="1" applyNumberFormat="1" applyFont="1" applyFill="1" applyBorder="1" applyAlignment="1" applyProtection="1">
      <alignment horizontal="center"/>
      <protection locked="0"/>
    </xf>
    <xf numFmtId="165" fontId="0" fillId="0" borderId="0" xfId="0" applyNumberFormat="1"/>
    <xf numFmtId="0" fontId="8" fillId="0" borderId="28" xfId="1" applyFont="1" applyBorder="1"/>
    <xf numFmtId="0" fontId="6" fillId="8" borderId="0" xfId="1" applyFont="1" applyFill="1"/>
    <xf numFmtId="0" fontId="12" fillId="7" borderId="0" xfId="1" applyFont="1" applyFill="1" applyAlignment="1">
      <alignment horizontal="center"/>
    </xf>
    <xf numFmtId="0" fontId="6" fillId="0" borderId="9" xfId="1" applyFont="1" applyBorder="1" applyAlignment="1">
      <alignment horizontal="center" wrapText="1"/>
    </xf>
    <xf numFmtId="0" fontId="6" fillId="0" borderId="1" xfId="1" applyFont="1" applyBorder="1" applyAlignment="1">
      <alignment horizontal="center" wrapText="1"/>
    </xf>
    <xf numFmtId="0" fontId="6" fillId="0" borderId="10" xfId="1" applyFont="1" applyBorder="1" applyAlignment="1">
      <alignment horizontal="center" wrapText="1"/>
    </xf>
    <xf numFmtId="0" fontId="2" fillId="7" borderId="0" xfId="1" applyFont="1" applyFill="1" applyAlignment="1">
      <alignment horizontal="center"/>
    </xf>
    <xf numFmtId="0" fontId="14" fillId="9" borderId="0" xfId="0" applyFont="1" applyFill="1" applyAlignment="1">
      <alignment wrapText="1"/>
    </xf>
    <xf numFmtId="0" fontId="0" fillId="9" borderId="0" xfId="0" applyFill="1" applyAlignment="1">
      <alignment wrapText="1"/>
    </xf>
    <xf numFmtId="0" fontId="1" fillId="2" borderId="0" xfId="0" applyFont="1" applyFill="1" applyAlignment="1">
      <alignment vertical="top"/>
    </xf>
    <xf numFmtId="0" fontId="1" fillId="2" borderId="0" xfId="0" applyFont="1" applyFill="1" applyAlignment="1">
      <alignment horizontal="center" vertical="top"/>
    </xf>
    <xf numFmtId="0" fontId="1" fillId="2" borderId="0" xfId="0" applyFont="1" applyFill="1" applyAlignment="1">
      <alignment horizontal="center" vertical="top" wrapText="1"/>
    </xf>
  </cellXfs>
  <cellStyles count="2">
    <cellStyle name="Standaard" xfId="0" builtinId="0"/>
    <cellStyle name="Standaard 2" xfId="1" xr:uid="{36A293F5-850E-DB40-AB26-7ED397EF11F8}"/>
  </cellStyles>
  <dxfs count="2">
    <dxf>
      <fill>
        <patternFill>
          <bgColor rgb="FFFF0000"/>
        </patternFill>
      </fill>
    </dxf>
    <dxf>
      <fill>
        <patternFill>
          <bgColor rgb="FFFF0000"/>
        </patternFill>
      </fill>
    </dxf>
  </dxfs>
  <tableStyles count="0" defaultTableStyle="TableStyleMedium2" defaultPivotStyle="PivotStyleLight16"/>
  <colors>
    <mruColors>
      <color rgb="FF00AC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55987-207C-574A-BB50-BC520DF51178}">
  <dimension ref="A1:I31"/>
  <sheetViews>
    <sheetView tabSelected="1" zoomScale="140" zoomScaleNormal="140" workbookViewId="0">
      <selection activeCell="M31" sqref="M31"/>
    </sheetView>
  </sheetViews>
  <sheetFormatPr baseColWidth="10" defaultRowHeight="16" x14ac:dyDescent="0.2"/>
  <cols>
    <col min="1" max="1" width="5.83203125" customWidth="1"/>
    <col min="2" max="2" width="15.33203125" customWidth="1"/>
    <col min="5" max="5" width="5.83203125" customWidth="1"/>
    <col min="6" max="6" width="13.5" customWidth="1"/>
    <col min="8" max="8" width="5.83203125" customWidth="1"/>
    <col min="9" max="9" width="16.5" customWidth="1"/>
  </cols>
  <sheetData>
    <row r="1" spans="1:9" ht="28" thickBot="1" x14ac:dyDescent="0.4">
      <c r="A1" s="99" t="s">
        <v>68</v>
      </c>
      <c r="B1" s="99"/>
      <c r="C1" s="99"/>
      <c r="D1" s="99"/>
      <c r="E1" s="99"/>
      <c r="F1" s="99"/>
      <c r="G1" s="99"/>
      <c r="H1" s="99"/>
      <c r="I1" s="99"/>
    </row>
    <row r="2" spans="1:9" x14ac:dyDescent="0.2">
      <c r="B2" s="22"/>
      <c r="C2" s="22"/>
      <c r="D2" s="22"/>
      <c r="E2" s="22"/>
      <c r="F2" s="22"/>
      <c r="G2" s="22"/>
      <c r="H2" s="22"/>
      <c r="I2" s="22"/>
    </row>
    <row r="4" spans="1:9" x14ac:dyDescent="0.2">
      <c r="A4" s="58" t="s">
        <v>87</v>
      </c>
    </row>
    <row r="5" spans="1:9" x14ac:dyDescent="0.2">
      <c r="B5" t="s">
        <v>84</v>
      </c>
      <c r="E5" s="59" t="s">
        <v>80</v>
      </c>
      <c r="F5" t="s">
        <v>86</v>
      </c>
    </row>
    <row r="6" spans="1:9" x14ac:dyDescent="0.2">
      <c r="E6" s="59"/>
      <c r="F6" t="s">
        <v>111</v>
      </c>
    </row>
    <row r="7" spans="1:9" x14ac:dyDescent="0.2">
      <c r="B7" s="3">
        <f>Aanneemsommen!F38</f>
        <v>0</v>
      </c>
      <c r="E7" s="59" t="s">
        <v>80</v>
      </c>
      <c r="F7">
        <v>4</v>
      </c>
      <c r="H7" s="60" t="s">
        <v>82</v>
      </c>
      <c r="I7" s="61">
        <f>B7*F7</f>
        <v>0</v>
      </c>
    </row>
    <row r="8" spans="1:9" x14ac:dyDescent="0.2">
      <c r="B8" t="s">
        <v>85</v>
      </c>
    </row>
    <row r="11" spans="1:9" x14ac:dyDescent="0.2">
      <c r="A11" s="58" t="s">
        <v>88</v>
      </c>
    </row>
    <row r="12" spans="1:9" x14ac:dyDescent="0.2">
      <c r="B12" t="s">
        <v>88</v>
      </c>
      <c r="E12" s="59" t="s">
        <v>80</v>
      </c>
      <c r="F12" t="s">
        <v>89</v>
      </c>
    </row>
    <row r="13" spans="1:9" x14ac:dyDescent="0.2">
      <c r="B13" s="3">
        <f>Aanneemsommen!F41</f>
        <v>0</v>
      </c>
      <c r="E13" s="59" t="s">
        <v>80</v>
      </c>
      <c r="F13">
        <v>1</v>
      </c>
      <c r="H13" s="60" t="s">
        <v>82</v>
      </c>
      <c r="I13" s="61">
        <f>B13*F13</f>
        <v>0</v>
      </c>
    </row>
    <row r="14" spans="1:9" x14ac:dyDescent="0.2">
      <c r="B14" t="s">
        <v>85</v>
      </c>
    </row>
    <row r="17" spans="1:9" x14ac:dyDescent="0.2">
      <c r="A17" s="58" t="s">
        <v>78</v>
      </c>
    </row>
    <row r="18" spans="1:9" x14ac:dyDescent="0.2">
      <c r="B18" t="s">
        <v>76</v>
      </c>
      <c r="E18" s="59" t="s">
        <v>80</v>
      </c>
      <c r="F18" t="s">
        <v>81</v>
      </c>
    </row>
    <row r="19" spans="1:9" x14ac:dyDescent="0.2">
      <c r="B19" s="3">
        <f>Uurtarieven!H23</f>
        <v>0</v>
      </c>
      <c r="E19" s="59" t="s">
        <v>80</v>
      </c>
      <c r="F19">
        <v>50</v>
      </c>
      <c r="H19" s="60" t="s">
        <v>82</v>
      </c>
      <c r="I19" s="61">
        <f>B19*F19</f>
        <v>0</v>
      </c>
    </row>
    <row r="20" spans="1:9" x14ac:dyDescent="0.2">
      <c r="B20" t="s">
        <v>79</v>
      </c>
    </row>
    <row r="23" spans="1:9" x14ac:dyDescent="0.2">
      <c r="A23" s="58" t="s">
        <v>90</v>
      </c>
    </row>
    <row r="24" spans="1:9" x14ac:dyDescent="0.2">
      <c r="B24" t="s">
        <v>77</v>
      </c>
      <c r="E24" s="59" t="s">
        <v>80</v>
      </c>
      <c r="F24" t="s">
        <v>90</v>
      </c>
    </row>
    <row r="25" spans="1:9" x14ac:dyDescent="0.2">
      <c r="B25" s="98">
        <f>Toeslagen!C11</f>
        <v>0</v>
      </c>
      <c r="E25" s="59" t="s">
        <v>80</v>
      </c>
      <c r="F25" s="3">
        <v>20000</v>
      </c>
      <c r="H25" s="60" t="s">
        <v>82</v>
      </c>
      <c r="I25" s="61">
        <f>(100%+B25)*F25</f>
        <v>20000</v>
      </c>
    </row>
    <row r="26" spans="1:9" x14ac:dyDescent="0.2">
      <c r="B26" t="s">
        <v>91</v>
      </c>
    </row>
    <row r="29" spans="1:9" s="63" customFormat="1" ht="30" customHeight="1" x14ac:dyDescent="0.2">
      <c r="A29" s="62" t="s">
        <v>112</v>
      </c>
      <c r="B29" s="62"/>
      <c r="C29" s="62"/>
      <c r="D29" s="62"/>
      <c r="E29" s="62"/>
      <c r="F29" s="62"/>
      <c r="G29" s="62"/>
      <c r="H29" s="62"/>
      <c r="I29" s="81">
        <f>SUM(I4:I28)</f>
        <v>20000</v>
      </c>
    </row>
    <row r="31" spans="1:9" ht="48" customHeight="1" x14ac:dyDescent="0.2">
      <c r="A31" s="106" t="s">
        <v>113</v>
      </c>
      <c r="B31" s="107"/>
      <c r="C31" s="107"/>
      <c r="D31" s="107"/>
      <c r="E31" s="107"/>
      <c r="F31" s="107"/>
      <c r="G31" s="107"/>
      <c r="H31" s="107"/>
      <c r="I31" s="107"/>
    </row>
  </sheetData>
  <sheetProtection algorithmName="SHA-512" hashValue="iQ/n5t72pMKIQYEG4cfWX29xR2VosFaCLwEd3tCEjGFga4abAol8NAt651PUXQd5cOFSsBWOlTfOjzfh11IkSg==" saltValue="Q+9UxfXFlxl41uM8aJwrlA==" spinCount="100000" sheet="1" objects="1" scenarios="1" selectLockedCells="1"/>
  <mergeCells count="2">
    <mergeCell ref="A1:I1"/>
    <mergeCell ref="A31:I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E8BE3-8507-D545-86C1-20E06B5600AD}">
  <dimension ref="A1:F41"/>
  <sheetViews>
    <sheetView zoomScale="140" zoomScaleNormal="140" workbookViewId="0">
      <pane ySplit="5" topLeftCell="A6" activePane="bottomLeft" state="frozen"/>
      <selection pane="bottomLeft" activeCell="F6" sqref="F6"/>
    </sheetView>
  </sheetViews>
  <sheetFormatPr baseColWidth="10" defaultRowHeight="16" x14ac:dyDescent="0.2"/>
  <cols>
    <col min="1" max="1" width="31.33203125" bestFit="1" customWidth="1"/>
    <col min="2" max="2" width="31.1640625" bestFit="1" customWidth="1"/>
    <col min="3" max="3" width="11" bestFit="1" customWidth="1"/>
    <col min="5" max="5" width="10.83203125" style="1"/>
    <col min="6" max="6" width="13" bestFit="1" customWidth="1"/>
  </cols>
  <sheetData>
    <row r="1" spans="1:6" ht="28" thickBot="1" x14ac:dyDescent="0.4">
      <c r="A1" s="19" t="s">
        <v>83</v>
      </c>
      <c r="B1" s="20"/>
      <c r="C1" s="20"/>
      <c r="D1" s="20"/>
      <c r="E1" s="20"/>
      <c r="F1" s="20"/>
    </row>
    <row r="2" spans="1:6" x14ac:dyDescent="0.2">
      <c r="A2" s="21"/>
      <c r="B2" s="22"/>
      <c r="C2" s="22"/>
      <c r="D2" s="22"/>
      <c r="E2" s="22"/>
      <c r="F2" s="22"/>
    </row>
    <row r="3" spans="1:6" x14ac:dyDescent="0.2">
      <c r="A3" s="64" t="s">
        <v>92</v>
      </c>
    </row>
    <row r="5" spans="1:6" ht="34" x14ac:dyDescent="0.2">
      <c r="A5" s="108" t="s">
        <v>0</v>
      </c>
      <c r="B5" s="108" t="s">
        <v>1</v>
      </c>
      <c r="C5" s="108" t="s">
        <v>2</v>
      </c>
      <c r="D5" s="109" t="s">
        <v>51</v>
      </c>
      <c r="E5" s="109" t="s">
        <v>3</v>
      </c>
      <c r="F5" s="110" t="s">
        <v>114</v>
      </c>
    </row>
    <row r="6" spans="1:6" x14ac:dyDescent="0.2">
      <c r="A6" t="s">
        <v>73</v>
      </c>
      <c r="B6" t="s">
        <v>36</v>
      </c>
      <c r="C6" t="s">
        <v>6</v>
      </c>
      <c r="D6" s="2">
        <v>428</v>
      </c>
      <c r="E6" s="1">
        <v>1966</v>
      </c>
      <c r="F6" s="82"/>
    </row>
    <row r="7" spans="1:6" x14ac:dyDescent="0.2">
      <c r="A7" t="s">
        <v>23</v>
      </c>
      <c r="B7" t="s">
        <v>24</v>
      </c>
      <c r="C7" t="s">
        <v>6</v>
      </c>
      <c r="D7" s="2">
        <v>1130</v>
      </c>
      <c r="E7" s="1">
        <v>1983</v>
      </c>
      <c r="F7" s="82"/>
    </row>
    <row r="8" spans="1:6" x14ac:dyDescent="0.2">
      <c r="A8" t="s">
        <v>4</v>
      </c>
      <c r="B8" t="s">
        <v>5</v>
      </c>
      <c r="C8" t="s">
        <v>6</v>
      </c>
      <c r="D8" s="2">
        <v>9261</v>
      </c>
      <c r="E8" s="1">
        <v>2004</v>
      </c>
      <c r="F8" s="82"/>
    </row>
    <row r="9" spans="1:6" x14ac:dyDescent="0.2">
      <c r="A9" t="s">
        <v>44</v>
      </c>
      <c r="B9" t="s">
        <v>44</v>
      </c>
      <c r="C9" t="s">
        <v>6</v>
      </c>
      <c r="D9" s="2">
        <v>113</v>
      </c>
      <c r="E9" s="1">
        <v>1962</v>
      </c>
      <c r="F9" s="82"/>
    </row>
    <row r="10" spans="1:6" x14ac:dyDescent="0.2">
      <c r="A10" t="s">
        <v>34</v>
      </c>
      <c r="B10" t="s">
        <v>35</v>
      </c>
      <c r="C10" t="s">
        <v>6</v>
      </c>
      <c r="D10" s="2">
        <v>454</v>
      </c>
      <c r="E10" s="1">
        <v>1956</v>
      </c>
      <c r="F10" s="82"/>
    </row>
    <row r="11" spans="1:6" x14ac:dyDescent="0.2">
      <c r="A11" t="s">
        <v>39</v>
      </c>
      <c r="B11" t="s">
        <v>39</v>
      </c>
      <c r="C11" t="s">
        <v>6</v>
      </c>
      <c r="D11" s="2">
        <v>303</v>
      </c>
      <c r="E11" s="1">
        <v>1930</v>
      </c>
      <c r="F11" s="82"/>
    </row>
    <row r="12" spans="1:6" x14ac:dyDescent="0.2">
      <c r="A12" t="s">
        <v>45</v>
      </c>
      <c r="B12" t="s">
        <v>46</v>
      </c>
      <c r="C12" t="s">
        <v>6</v>
      </c>
      <c r="D12" s="2">
        <v>97</v>
      </c>
      <c r="E12" s="1">
        <v>1900</v>
      </c>
      <c r="F12" s="82"/>
    </row>
    <row r="13" spans="1:6" x14ac:dyDescent="0.2">
      <c r="A13" t="s">
        <v>18</v>
      </c>
      <c r="B13" t="s">
        <v>18</v>
      </c>
      <c r="C13" t="s">
        <v>6</v>
      </c>
      <c r="D13" s="2">
        <v>1529</v>
      </c>
      <c r="E13" s="1">
        <v>1954</v>
      </c>
      <c r="F13" s="82"/>
    </row>
    <row r="14" spans="1:6" x14ac:dyDescent="0.2">
      <c r="A14" t="s">
        <v>28</v>
      </c>
      <c r="B14" t="s">
        <v>29</v>
      </c>
      <c r="C14" t="s">
        <v>6</v>
      </c>
      <c r="D14" s="2">
        <v>544</v>
      </c>
      <c r="E14" s="1">
        <v>1852</v>
      </c>
      <c r="F14" s="82"/>
    </row>
    <row r="15" spans="1:6" x14ac:dyDescent="0.2">
      <c r="A15" t="s">
        <v>74</v>
      </c>
      <c r="B15" t="s">
        <v>40</v>
      </c>
      <c r="C15" t="s">
        <v>6</v>
      </c>
      <c r="D15" s="2">
        <v>303</v>
      </c>
      <c r="E15" s="1">
        <v>1850</v>
      </c>
      <c r="F15" s="82"/>
    </row>
    <row r="16" spans="1:6" x14ac:dyDescent="0.2">
      <c r="A16" t="s">
        <v>41</v>
      </c>
      <c r="B16" t="s">
        <v>42</v>
      </c>
      <c r="C16" t="s">
        <v>6</v>
      </c>
      <c r="D16" s="2">
        <v>285</v>
      </c>
      <c r="E16" s="1">
        <v>1998</v>
      </c>
      <c r="F16" s="82"/>
    </row>
    <row r="17" spans="1:6" x14ac:dyDescent="0.2">
      <c r="A17" t="s">
        <v>69</v>
      </c>
      <c r="B17" t="s">
        <v>25</v>
      </c>
      <c r="C17" t="s">
        <v>6</v>
      </c>
      <c r="D17" s="2">
        <v>884</v>
      </c>
      <c r="E17" s="1">
        <v>1830</v>
      </c>
      <c r="F17" s="82"/>
    </row>
    <row r="18" spans="1:6" x14ac:dyDescent="0.2">
      <c r="A18" t="s">
        <v>37</v>
      </c>
      <c r="B18" t="s">
        <v>37</v>
      </c>
      <c r="C18" t="s">
        <v>6</v>
      </c>
      <c r="D18" s="2">
        <v>413</v>
      </c>
      <c r="E18" s="1">
        <v>1999</v>
      </c>
      <c r="F18" s="82"/>
    </row>
    <row r="19" spans="1:6" x14ac:dyDescent="0.2">
      <c r="A19" t="s">
        <v>30</v>
      </c>
      <c r="B19" t="s">
        <v>31</v>
      </c>
      <c r="C19" t="s">
        <v>6</v>
      </c>
      <c r="D19" s="2">
        <v>540</v>
      </c>
      <c r="E19" s="1">
        <v>1982</v>
      </c>
      <c r="F19" s="82"/>
    </row>
    <row r="20" spans="1:6" x14ac:dyDescent="0.2">
      <c r="A20" t="s">
        <v>70</v>
      </c>
      <c r="B20" t="s">
        <v>15</v>
      </c>
      <c r="C20" t="s">
        <v>6</v>
      </c>
      <c r="D20" s="2">
        <v>1893</v>
      </c>
      <c r="E20" s="1">
        <v>1993</v>
      </c>
      <c r="F20" s="82"/>
    </row>
    <row r="21" spans="1:6" x14ac:dyDescent="0.2">
      <c r="A21" t="s">
        <v>9</v>
      </c>
      <c r="B21" t="s">
        <v>10</v>
      </c>
      <c r="C21" t="s">
        <v>6</v>
      </c>
      <c r="D21" s="2">
        <v>3471</v>
      </c>
      <c r="E21" s="1">
        <v>2017</v>
      </c>
      <c r="F21" s="82"/>
    </row>
    <row r="22" spans="1:6" x14ac:dyDescent="0.2">
      <c r="A22" t="s">
        <v>21</v>
      </c>
      <c r="B22" t="s">
        <v>22</v>
      </c>
      <c r="C22" t="s">
        <v>6</v>
      </c>
      <c r="D22" s="2">
        <v>1280</v>
      </c>
      <c r="E22" s="1">
        <v>1974</v>
      </c>
      <c r="F22" s="82"/>
    </row>
    <row r="23" spans="1:6" x14ac:dyDescent="0.2">
      <c r="A23" t="s">
        <v>7</v>
      </c>
      <c r="B23" t="s">
        <v>8</v>
      </c>
      <c r="C23" t="s">
        <v>6</v>
      </c>
      <c r="D23" s="2">
        <v>4948</v>
      </c>
      <c r="E23" s="1">
        <v>1862</v>
      </c>
      <c r="F23" s="82"/>
    </row>
    <row r="24" spans="1:6" x14ac:dyDescent="0.2">
      <c r="A24" t="s">
        <v>11</v>
      </c>
      <c r="B24" t="s">
        <v>12</v>
      </c>
      <c r="C24" t="s">
        <v>6</v>
      </c>
      <c r="D24" s="2">
        <v>2376.3000000000002</v>
      </c>
      <c r="E24" s="1">
        <v>2000</v>
      </c>
      <c r="F24" s="82"/>
    </row>
    <row r="25" spans="1:6" x14ac:dyDescent="0.2">
      <c r="A25" t="s">
        <v>72</v>
      </c>
      <c r="B25" t="s">
        <v>33</v>
      </c>
      <c r="C25" t="s">
        <v>6</v>
      </c>
      <c r="D25" s="2">
        <v>462</v>
      </c>
      <c r="E25" s="1">
        <v>1900</v>
      </c>
      <c r="F25" s="82"/>
    </row>
    <row r="26" spans="1:6" x14ac:dyDescent="0.2">
      <c r="A26" t="s">
        <v>71</v>
      </c>
      <c r="B26" t="s">
        <v>32</v>
      </c>
      <c r="C26" t="s">
        <v>6</v>
      </c>
      <c r="D26" s="2">
        <v>462</v>
      </c>
      <c r="E26" s="1">
        <v>1900</v>
      </c>
      <c r="F26" s="82"/>
    </row>
    <row r="27" spans="1:6" x14ac:dyDescent="0.2">
      <c r="A27" t="s">
        <v>26</v>
      </c>
      <c r="B27" t="s">
        <v>27</v>
      </c>
      <c r="C27" t="s">
        <v>6</v>
      </c>
      <c r="D27" s="2">
        <v>880</v>
      </c>
      <c r="E27" s="1">
        <v>1966</v>
      </c>
      <c r="F27" s="82"/>
    </row>
    <row r="28" spans="1:6" x14ac:dyDescent="0.2">
      <c r="A28" t="s">
        <v>16</v>
      </c>
      <c r="B28" t="s">
        <v>17</v>
      </c>
      <c r="C28" t="s">
        <v>6</v>
      </c>
      <c r="D28" s="2">
        <v>1815</v>
      </c>
      <c r="E28" s="1">
        <v>1997</v>
      </c>
      <c r="F28" s="82"/>
    </row>
    <row r="29" spans="1:6" x14ac:dyDescent="0.2">
      <c r="A29" t="s">
        <v>19</v>
      </c>
      <c r="B29" t="s">
        <v>20</v>
      </c>
      <c r="C29" t="s">
        <v>6</v>
      </c>
      <c r="D29" s="2">
        <v>1489</v>
      </c>
      <c r="E29" s="1">
        <v>1896</v>
      </c>
      <c r="F29" s="82"/>
    </row>
    <row r="30" spans="1:6" x14ac:dyDescent="0.2">
      <c r="A30" t="s">
        <v>47</v>
      </c>
      <c r="B30" t="s">
        <v>48</v>
      </c>
      <c r="C30" t="s">
        <v>6</v>
      </c>
      <c r="D30" s="2">
        <v>30</v>
      </c>
      <c r="E30" s="1">
        <v>1850</v>
      </c>
      <c r="F30" s="82"/>
    </row>
    <row r="31" spans="1:6" x14ac:dyDescent="0.2">
      <c r="A31" t="s">
        <v>38</v>
      </c>
      <c r="B31" t="s">
        <v>38</v>
      </c>
      <c r="C31" t="s">
        <v>6</v>
      </c>
      <c r="D31" s="2">
        <v>413</v>
      </c>
      <c r="E31" s="1">
        <v>1999</v>
      </c>
      <c r="F31" s="82"/>
    </row>
    <row r="32" spans="1:6" x14ac:dyDescent="0.2">
      <c r="A32" t="s">
        <v>49</v>
      </c>
      <c r="B32" t="s">
        <v>50</v>
      </c>
      <c r="C32" t="s">
        <v>6</v>
      </c>
      <c r="D32" s="2">
        <v>23</v>
      </c>
      <c r="E32" s="1">
        <v>1892</v>
      </c>
      <c r="F32" s="82"/>
    </row>
    <row r="33" spans="1:6" x14ac:dyDescent="0.2">
      <c r="A33" t="s">
        <v>13</v>
      </c>
      <c r="B33" t="s">
        <v>14</v>
      </c>
      <c r="C33" t="s">
        <v>6</v>
      </c>
      <c r="D33" s="2">
        <v>2018</v>
      </c>
      <c r="E33" s="1">
        <v>1950</v>
      </c>
      <c r="F33" s="82"/>
    </row>
    <row r="34" spans="1:6" x14ac:dyDescent="0.2">
      <c r="A34" t="s">
        <v>43</v>
      </c>
      <c r="B34" t="s">
        <v>43</v>
      </c>
      <c r="C34" t="s">
        <v>6</v>
      </c>
      <c r="D34" s="2">
        <v>126</v>
      </c>
      <c r="E34" s="1">
        <v>1896</v>
      </c>
      <c r="F34" s="82"/>
    </row>
    <row r="35" spans="1:6" x14ac:dyDescent="0.2">
      <c r="F35" s="3"/>
    </row>
    <row r="36" spans="1:6" x14ac:dyDescent="0.2">
      <c r="F36" s="3"/>
    </row>
    <row r="38" spans="1:6" x14ac:dyDescent="0.2">
      <c r="A38" t="s">
        <v>115</v>
      </c>
      <c r="F38" s="3">
        <f>SUM(F6:F34)</f>
        <v>0</v>
      </c>
    </row>
    <row r="39" spans="1:6" x14ac:dyDescent="0.2">
      <c r="A39" t="s">
        <v>75</v>
      </c>
      <c r="F39" s="82"/>
    </row>
    <row r="41" spans="1:6" x14ac:dyDescent="0.2">
      <c r="A41" t="s">
        <v>116</v>
      </c>
      <c r="F41" s="82"/>
    </row>
  </sheetData>
  <sheetProtection algorithmName="SHA-512" hashValue="0Jbq9yP7677dIRCHraAx0rwp9V+I6U0WoKAQGe9UY6DAADZu/dpQzN70Rmmfw1v8v6Nu6w1RzGwZ91M6X/zcFA==" saltValue="XBFz4vy3nNmY7ILMBXxWqg==" spinCount="100000" sheet="1" objects="1" scenarios="1" selectLockedCells="1"/>
  <sortState xmlns:xlrd2="http://schemas.microsoft.com/office/spreadsheetml/2017/richdata2" ref="A6:E34">
    <sortCondition ref="A6:A34"/>
    <sortCondition ref="B6:B3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13E53-98A0-0D43-839F-29004A3092CE}">
  <dimension ref="A1:I35"/>
  <sheetViews>
    <sheetView zoomScale="140" zoomScaleNormal="140" zoomScaleSheetLayoutView="100" workbookViewId="0">
      <pane ySplit="5" topLeftCell="A6" activePane="bottomLeft" state="frozen"/>
      <selection activeCell="A19" sqref="A19"/>
      <selection pane="bottomLeft" activeCell="C16" sqref="C16"/>
    </sheetView>
  </sheetViews>
  <sheetFormatPr baseColWidth="10" defaultColWidth="9.1640625" defaultRowHeight="14" x14ac:dyDescent="0.2"/>
  <cols>
    <col min="1" max="1" width="32.83203125" style="4" customWidth="1"/>
    <col min="2" max="2" width="8.6640625" style="4" customWidth="1"/>
    <col min="3" max="6" width="10.6640625" style="4" customWidth="1"/>
    <col min="7" max="7" width="5.6640625" style="4" customWidth="1"/>
    <col min="8" max="8" width="10.6640625" style="4" customWidth="1"/>
    <col min="9" max="16384" width="9.1640625" style="4"/>
  </cols>
  <sheetData>
    <row r="1" spans="1:9" ht="28" thickBot="1" x14ac:dyDescent="0.4">
      <c r="A1" s="99" t="s">
        <v>67</v>
      </c>
      <c r="B1" s="99"/>
      <c r="C1" s="99"/>
      <c r="D1" s="99"/>
      <c r="E1" s="99"/>
      <c r="F1" s="99"/>
      <c r="G1" s="99"/>
      <c r="H1" s="99"/>
    </row>
    <row r="2" spans="1:9" ht="16" x14ac:dyDescent="0.2">
      <c r="A2" s="21"/>
      <c r="B2" s="23"/>
      <c r="C2" s="23"/>
      <c r="D2" s="23"/>
      <c r="E2" s="23"/>
      <c r="F2" s="23"/>
      <c r="G2" s="23"/>
      <c r="H2" s="23"/>
    </row>
    <row r="3" spans="1:9" ht="16" x14ac:dyDescent="0.2">
      <c r="A3" s="64" t="s">
        <v>92</v>
      </c>
      <c r="B3" s="25"/>
      <c r="C3" s="25"/>
      <c r="D3" s="25"/>
      <c r="E3" s="25"/>
      <c r="F3" s="25"/>
      <c r="G3" s="25"/>
      <c r="H3" s="25"/>
    </row>
    <row r="4" spans="1:9" ht="16" x14ac:dyDescent="0.2">
      <c r="A4" s="24"/>
      <c r="B4" s="24"/>
      <c r="C4" s="24"/>
      <c r="D4" s="24"/>
      <c r="E4" s="24"/>
      <c r="F4" s="24"/>
      <c r="G4" s="24"/>
      <c r="H4" s="24"/>
    </row>
    <row r="5" spans="1:9" s="5" customFormat="1" ht="68" x14ac:dyDescent="0.2">
      <c r="A5" s="26" t="s">
        <v>52</v>
      </c>
      <c r="B5" s="27" t="s">
        <v>53</v>
      </c>
      <c r="C5" s="28" t="s">
        <v>54</v>
      </c>
      <c r="D5" s="29" t="s">
        <v>55</v>
      </c>
      <c r="E5" s="29" t="s">
        <v>56</v>
      </c>
      <c r="F5" s="29" t="s">
        <v>57</v>
      </c>
      <c r="G5" s="29"/>
      <c r="H5" s="30" t="s">
        <v>58</v>
      </c>
    </row>
    <row r="6" spans="1:9" s="5" customFormat="1" ht="16" x14ac:dyDescent="0.2">
      <c r="A6" s="31"/>
      <c r="B6" s="32"/>
      <c r="C6" s="33"/>
      <c r="D6" s="34"/>
      <c r="E6" s="34"/>
      <c r="F6" s="34"/>
      <c r="G6" s="34"/>
      <c r="H6" s="72"/>
    </row>
    <row r="7" spans="1:9" s="5" customFormat="1" ht="16" x14ac:dyDescent="0.2">
      <c r="A7" s="35"/>
      <c r="B7" s="36"/>
      <c r="C7" s="102" t="s">
        <v>59</v>
      </c>
      <c r="D7" s="103"/>
      <c r="E7" s="103"/>
      <c r="F7" s="104"/>
      <c r="G7" s="37"/>
      <c r="H7" s="73"/>
    </row>
    <row r="8" spans="1:9" s="5" customFormat="1" ht="16" x14ac:dyDescent="0.2">
      <c r="A8" s="38" t="s">
        <v>60</v>
      </c>
      <c r="B8" s="67">
        <v>0.33333333333333331</v>
      </c>
      <c r="C8" s="39">
        <v>0.9</v>
      </c>
      <c r="D8" s="39">
        <v>0.08</v>
      </c>
      <c r="E8" s="39">
        <v>0.01</v>
      </c>
      <c r="F8" s="40">
        <v>0.01</v>
      </c>
      <c r="G8" s="37"/>
      <c r="H8" s="73"/>
    </row>
    <row r="9" spans="1:9" s="5" customFormat="1" ht="16" x14ac:dyDescent="0.2">
      <c r="A9" s="47" t="s">
        <v>93</v>
      </c>
      <c r="B9" s="68">
        <v>0.16666666666666666</v>
      </c>
      <c r="C9" s="42">
        <v>0.9</v>
      </c>
      <c r="D9" s="42">
        <v>0.08</v>
      </c>
      <c r="E9" s="42">
        <v>0.01</v>
      </c>
      <c r="F9" s="43">
        <v>0.01</v>
      </c>
      <c r="G9" s="37"/>
      <c r="H9" s="73"/>
    </row>
    <row r="10" spans="1:9" s="5" customFormat="1" ht="16" x14ac:dyDescent="0.2">
      <c r="A10" s="41" t="s">
        <v>94</v>
      </c>
      <c r="B10" s="69">
        <v>0.25</v>
      </c>
      <c r="C10" s="42">
        <v>0.9</v>
      </c>
      <c r="D10" s="42">
        <v>0.08</v>
      </c>
      <c r="E10" s="42">
        <v>0.01</v>
      </c>
      <c r="F10" s="43">
        <v>0.01</v>
      </c>
      <c r="G10" s="37"/>
      <c r="H10" s="73"/>
    </row>
    <row r="11" spans="1:9" s="5" customFormat="1" ht="16" x14ac:dyDescent="0.2">
      <c r="A11" s="17" t="s">
        <v>95</v>
      </c>
      <c r="B11" s="70">
        <v>8.3333333333333329E-2</v>
      </c>
      <c r="C11" s="65">
        <v>1</v>
      </c>
      <c r="D11" s="65">
        <v>0</v>
      </c>
      <c r="E11" s="65">
        <v>0</v>
      </c>
      <c r="F11" s="66">
        <v>0</v>
      </c>
      <c r="G11" s="37"/>
      <c r="H11" s="73"/>
    </row>
    <row r="12" spans="1:9" s="5" customFormat="1" ht="16" x14ac:dyDescent="0.2">
      <c r="A12" s="17" t="s">
        <v>96</v>
      </c>
      <c r="B12" s="70">
        <v>8.3333333333333329E-2</v>
      </c>
      <c r="C12" s="65">
        <v>1</v>
      </c>
      <c r="D12" s="65">
        <v>0</v>
      </c>
      <c r="E12" s="65">
        <v>0</v>
      </c>
      <c r="F12" s="66">
        <v>0</v>
      </c>
      <c r="G12" s="37"/>
      <c r="H12" s="73"/>
    </row>
    <row r="13" spans="1:9" s="5" customFormat="1" ht="16" x14ac:dyDescent="0.2">
      <c r="A13" s="44" t="s">
        <v>97</v>
      </c>
      <c r="B13" s="71">
        <v>8.3333333333333329E-2</v>
      </c>
      <c r="C13" s="45">
        <v>0.97</v>
      </c>
      <c r="D13" s="45">
        <v>0.01</v>
      </c>
      <c r="E13" s="45">
        <v>0.01</v>
      </c>
      <c r="F13" s="46">
        <v>0.01</v>
      </c>
      <c r="G13" s="37"/>
      <c r="H13" s="73"/>
    </row>
    <row r="14" spans="1:9" s="5" customFormat="1" ht="16" x14ac:dyDescent="0.2">
      <c r="A14" s="47"/>
      <c r="B14" s="48">
        <f>SUM(B8:B13)</f>
        <v>1</v>
      </c>
      <c r="C14" s="49"/>
      <c r="D14" s="37"/>
      <c r="E14" s="37"/>
      <c r="F14" s="37"/>
      <c r="G14" s="37"/>
      <c r="H14" s="73"/>
    </row>
    <row r="15" spans="1:9" s="5" customFormat="1" ht="12.75" customHeight="1" x14ac:dyDescent="0.2">
      <c r="A15" s="57"/>
      <c r="B15" s="57"/>
      <c r="C15" s="57"/>
      <c r="D15" s="57"/>
      <c r="E15" s="57"/>
      <c r="F15" s="57"/>
      <c r="G15" s="57"/>
      <c r="H15" s="57"/>
    </row>
    <row r="16" spans="1:9" ht="16" x14ac:dyDescent="0.2">
      <c r="A16" s="38" t="s">
        <v>60</v>
      </c>
      <c r="B16" s="38"/>
      <c r="C16" s="83"/>
      <c r="D16" s="84"/>
      <c r="E16" s="84"/>
      <c r="F16" s="84"/>
      <c r="G16" s="50"/>
      <c r="H16" s="76">
        <f t="shared" ref="H16:H21" si="0">($C8*C16+$D8*D16+$E8*E16+$F8*F16)</f>
        <v>0</v>
      </c>
      <c r="I16" s="6"/>
    </row>
    <row r="17" spans="1:9" ht="16" x14ac:dyDescent="0.2">
      <c r="A17" s="47" t="s">
        <v>93</v>
      </c>
      <c r="B17" s="47"/>
      <c r="C17" s="85"/>
      <c r="D17" s="86"/>
      <c r="E17" s="86"/>
      <c r="F17" s="86"/>
      <c r="G17" s="74"/>
      <c r="H17" s="77">
        <f t="shared" si="0"/>
        <v>0</v>
      </c>
      <c r="I17" s="6"/>
    </row>
    <row r="18" spans="1:9" ht="16" x14ac:dyDescent="0.2">
      <c r="A18" s="47" t="s">
        <v>94</v>
      </c>
      <c r="B18" s="47"/>
      <c r="C18" s="85"/>
      <c r="D18" s="86"/>
      <c r="E18" s="86"/>
      <c r="F18" s="86"/>
      <c r="G18" s="74"/>
      <c r="H18" s="77">
        <f t="shared" si="0"/>
        <v>0</v>
      </c>
      <c r="I18" s="6"/>
    </row>
    <row r="19" spans="1:9" ht="16" x14ac:dyDescent="0.2">
      <c r="A19" s="47" t="s">
        <v>95</v>
      </c>
      <c r="B19" s="47"/>
      <c r="C19" s="85"/>
      <c r="D19" s="86"/>
      <c r="E19" s="86"/>
      <c r="F19" s="86"/>
      <c r="G19" s="74"/>
      <c r="H19" s="77">
        <f t="shared" si="0"/>
        <v>0</v>
      </c>
      <c r="I19" s="6"/>
    </row>
    <row r="20" spans="1:9" ht="16" x14ac:dyDescent="0.2">
      <c r="A20" s="47" t="s">
        <v>96</v>
      </c>
      <c r="B20" s="47"/>
      <c r="C20" s="85"/>
      <c r="D20" s="86"/>
      <c r="E20" s="86"/>
      <c r="F20" s="86"/>
      <c r="G20" s="74"/>
      <c r="H20" s="77">
        <f t="shared" si="0"/>
        <v>0</v>
      </c>
      <c r="I20" s="6"/>
    </row>
    <row r="21" spans="1:9" ht="16" x14ac:dyDescent="0.2">
      <c r="A21" s="47" t="s">
        <v>97</v>
      </c>
      <c r="B21" s="47"/>
      <c r="C21" s="85"/>
      <c r="D21" s="86"/>
      <c r="E21" s="86"/>
      <c r="F21" s="86"/>
      <c r="G21" s="74"/>
      <c r="H21" s="77">
        <f t="shared" si="0"/>
        <v>0</v>
      </c>
      <c r="I21" s="6"/>
    </row>
    <row r="22" spans="1:9" ht="16" x14ac:dyDescent="0.2">
      <c r="A22" s="41"/>
      <c r="B22" s="41"/>
      <c r="C22" s="51"/>
      <c r="D22" s="52"/>
      <c r="E22" s="52"/>
      <c r="F22" s="41"/>
      <c r="G22" s="52"/>
      <c r="H22" s="78"/>
    </row>
    <row r="23" spans="1:9" ht="16" x14ac:dyDescent="0.2">
      <c r="A23" s="44"/>
      <c r="B23" s="7"/>
      <c r="C23" s="53" t="s">
        <v>61</v>
      </c>
      <c r="D23" s="8"/>
      <c r="E23" s="8"/>
      <c r="F23" s="8"/>
      <c r="G23" s="8"/>
      <c r="H23" s="75">
        <f>B8*H16+B9*H17+B10*H18+B11*H19+B12*H20+B13*H21</f>
        <v>0</v>
      </c>
    </row>
    <row r="24" spans="1:9" ht="16" x14ac:dyDescent="0.2">
      <c r="A24" s="9"/>
      <c r="B24" s="10"/>
      <c r="C24" s="11"/>
      <c r="D24" s="12"/>
      <c r="E24" s="12"/>
      <c r="F24" s="12"/>
      <c r="G24" s="12"/>
      <c r="H24" s="13"/>
    </row>
    <row r="25" spans="1:9" ht="16" x14ac:dyDescent="0.2">
      <c r="A25" s="100" t="s">
        <v>98</v>
      </c>
      <c r="B25" s="100"/>
      <c r="C25" s="100"/>
      <c r="D25" s="100"/>
      <c r="E25" s="100"/>
      <c r="F25" s="100"/>
      <c r="G25" s="100"/>
      <c r="H25" s="100"/>
    </row>
    <row r="26" spans="1:9" ht="16" x14ac:dyDescent="0.2">
      <c r="A26" s="100" t="s">
        <v>99</v>
      </c>
      <c r="B26" s="100"/>
      <c r="C26" s="100"/>
      <c r="D26" s="100"/>
      <c r="E26" s="100"/>
      <c r="F26" s="100"/>
      <c r="G26" s="100"/>
      <c r="H26" s="100"/>
    </row>
    <row r="27" spans="1:9" ht="16" x14ac:dyDescent="0.2">
      <c r="A27" s="100" t="s">
        <v>100</v>
      </c>
      <c r="B27" s="100"/>
      <c r="C27" s="100"/>
      <c r="D27" s="100"/>
      <c r="E27" s="100"/>
      <c r="F27" s="100"/>
      <c r="G27" s="100"/>
      <c r="H27" s="100"/>
    </row>
    <row r="28" spans="1:9" ht="16" x14ac:dyDescent="0.2">
      <c r="A28" s="100" t="s">
        <v>101</v>
      </c>
      <c r="B28" s="100"/>
      <c r="C28" s="100"/>
      <c r="D28" s="100"/>
      <c r="E28" s="100"/>
      <c r="F28" s="100"/>
      <c r="G28" s="100"/>
      <c r="H28" s="100"/>
    </row>
    <row r="29" spans="1:9" ht="16" x14ac:dyDescent="0.2">
      <c r="A29" s="87" t="s">
        <v>102</v>
      </c>
      <c r="B29" s="38"/>
      <c r="C29" s="83"/>
      <c r="D29" s="84"/>
      <c r="E29" s="84"/>
      <c r="F29" s="90"/>
    </row>
    <row r="30" spans="1:9" ht="16" x14ac:dyDescent="0.2">
      <c r="A30" s="88" t="s">
        <v>103</v>
      </c>
      <c r="B30" s="47"/>
      <c r="C30" s="85"/>
      <c r="D30" s="86"/>
      <c r="E30" s="86"/>
      <c r="F30" s="91"/>
    </row>
    <row r="31" spans="1:9" ht="16" x14ac:dyDescent="0.2">
      <c r="A31" s="88" t="s">
        <v>104</v>
      </c>
      <c r="B31" s="47"/>
      <c r="C31" s="85"/>
      <c r="D31" s="86"/>
      <c r="E31" s="86"/>
      <c r="F31" s="91"/>
    </row>
    <row r="32" spans="1:9" ht="16" x14ac:dyDescent="0.2">
      <c r="A32" s="88" t="s">
        <v>105</v>
      </c>
      <c r="B32" s="47"/>
      <c r="C32" s="85"/>
      <c r="D32" s="86"/>
      <c r="E32" s="86"/>
      <c r="F32" s="91"/>
    </row>
    <row r="33" spans="1:8" ht="16" x14ac:dyDescent="0.2">
      <c r="A33" s="89" t="s">
        <v>106</v>
      </c>
      <c r="B33" s="79"/>
      <c r="C33" s="92"/>
      <c r="D33" s="93"/>
      <c r="E33" s="93"/>
      <c r="F33" s="94"/>
    </row>
    <row r="35" spans="1:8" x14ac:dyDescent="0.2">
      <c r="A35" s="101" t="s">
        <v>108</v>
      </c>
      <c r="B35" s="101"/>
      <c r="C35" s="101"/>
      <c r="D35" s="101"/>
      <c r="E35" s="101"/>
      <c r="F35" s="101"/>
      <c r="G35" s="101"/>
      <c r="H35" s="101"/>
    </row>
  </sheetData>
  <sheetProtection algorithmName="SHA-512" hashValue="g4IoWxMAASOLU7vk5YRccdE8SQGRl+DB2jlA5VhMm5n/7uhNIn3m1jAXi6zMEIa8qVW+mRsi9VMbZ7dpnlcsAw==" saltValue="292zRtIofWhMiU+OtnvkTw==" spinCount="100000" sheet="1" objects="1" scenarios="1" selectLockedCells="1"/>
  <mergeCells count="7">
    <mergeCell ref="A28:H28"/>
    <mergeCell ref="A35:H35"/>
    <mergeCell ref="A1:H1"/>
    <mergeCell ref="C7:F7"/>
    <mergeCell ref="A25:H25"/>
    <mergeCell ref="A26:H26"/>
    <mergeCell ref="A27:H27"/>
  </mergeCells>
  <conditionalFormatting sqref="B14">
    <cfRule type="cellIs" dxfId="1" priority="1" operator="notEqual">
      <formula>1</formula>
    </cfRule>
  </conditionalFormatting>
  <pageMargins left="0.51181102362204722" right="0.51181102362204722" top="0.74803149606299213" bottom="0.74803149606299213" header="0.31496062992125984" footer="0.31496062992125984"/>
  <pageSetup scale="60" orientation="portrait" r:id="rId1"/>
  <headerFooter>
    <oddHeader>&amp;L&amp;"-,Standaard"&amp;8 4FLR-001 Installatietechnisch onderhoud, Stichting Zorggroep Florence&amp;R&amp;"-,Standaard"&amp;8Pagina &amp;P van &amp;N</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D600-263E-0741-83B1-4DCDEA07D9D6}">
  <dimension ref="A1:E14"/>
  <sheetViews>
    <sheetView zoomScale="140" zoomScaleNormal="140" zoomScaleSheetLayoutView="100" workbookViewId="0">
      <selection activeCell="C6" sqref="C6"/>
    </sheetView>
  </sheetViews>
  <sheetFormatPr baseColWidth="10" defaultColWidth="9.1640625" defaultRowHeight="14" x14ac:dyDescent="0.2"/>
  <cols>
    <col min="1" max="1" width="38.6640625" style="4" customWidth="1"/>
    <col min="2" max="2" width="11.1640625" style="4" customWidth="1"/>
    <col min="3" max="3" width="15.6640625" style="4" customWidth="1"/>
    <col min="4" max="4" width="11.1640625" style="4" customWidth="1"/>
    <col min="5" max="5" width="11.6640625" style="4" customWidth="1"/>
    <col min="6" max="16384" width="9.1640625" style="4"/>
  </cols>
  <sheetData>
    <row r="1" spans="1:5" ht="28" thickBot="1" x14ac:dyDescent="0.4">
      <c r="A1" s="99" t="s">
        <v>66</v>
      </c>
      <c r="B1" s="99"/>
      <c r="C1" s="99"/>
    </row>
    <row r="2" spans="1:5" ht="16" x14ac:dyDescent="0.2">
      <c r="A2" s="21"/>
      <c r="B2" s="23"/>
      <c r="C2" s="23"/>
    </row>
    <row r="3" spans="1:5" ht="16" x14ac:dyDescent="0.2">
      <c r="A3" s="64" t="s">
        <v>92</v>
      </c>
      <c r="B3" s="25"/>
      <c r="C3" s="25"/>
    </row>
    <row r="4" spans="1:5" ht="16" x14ac:dyDescent="0.2">
      <c r="A4" s="24"/>
      <c r="B4" s="25"/>
      <c r="C4" s="25"/>
    </row>
    <row r="5" spans="1:5" ht="34" x14ac:dyDescent="0.2">
      <c r="A5" s="24"/>
      <c r="B5" s="80" t="s">
        <v>110</v>
      </c>
      <c r="C5" s="24"/>
    </row>
    <row r="6" spans="1:5" ht="16" x14ac:dyDescent="0.2">
      <c r="A6" s="38" t="s">
        <v>62</v>
      </c>
      <c r="B6" s="40">
        <v>0.5</v>
      </c>
      <c r="C6" s="95"/>
      <c r="E6" s="6"/>
    </row>
    <row r="7" spans="1:5" ht="16" x14ac:dyDescent="0.2">
      <c r="A7" s="41" t="s">
        <v>63</v>
      </c>
      <c r="B7" s="43">
        <v>0.35</v>
      </c>
      <c r="C7" s="96"/>
      <c r="E7" s="6"/>
    </row>
    <row r="8" spans="1:5" ht="16" x14ac:dyDescent="0.2">
      <c r="A8" s="24" t="s">
        <v>64</v>
      </c>
      <c r="B8" s="43">
        <v>0.05</v>
      </c>
      <c r="C8" s="96"/>
      <c r="E8" s="6"/>
    </row>
    <row r="9" spans="1:5" ht="16" x14ac:dyDescent="0.2">
      <c r="A9" s="24" t="s">
        <v>107</v>
      </c>
      <c r="B9" s="54">
        <v>0.1</v>
      </c>
      <c r="C9" s="97"/>
      <c r="E9" s="6"/>
    </row>
    <row r="10" spans="1:5" ht="16" x14ac:dyDescent="0.2">
      <c r="A10" s="41"/>
      <c r="B10" s="55">
        <f>SUM(B6:B9)</f>
        <v>1</v>
      </c>
      <c r="C10" s="56"/>
      <c r="E10" s="6"/>
    </row>
    <row r="11" spans="1:5" ht="16" x14ac:dyDescent="0.2">
      <c r="A11" s="14" t="s">
        <v>65</v>
      </c>
      <c r="B11" s="15"/>
      <c r="C11" s="16">
        <f>$B$6*C6+$B$7*C7+$B$8*C8+$B$9*C9</f>
        <v>0</v>
      </c>
      <c r="E11" s="6"/>
    </row>
    <row r="12" spans="1:5" ht="16" x14ac:dyDescent="0.2">
      <c r="A12" s="17"/>
      <c r="B12" s="15"/>
      <c r="C12" s="18"/>
      <c r="E12" s="6"/>
    </row>
    <row r="13" spans="1:5" ht="16" x14ac:dyDescent="0.2">
      <c r="A13" s="24"/>
      <c r="B13" s="24"/>
      <c r="C13" s="24"/>
    </row>
    <row r="14" spans="1:5" ht="16" x14ac:dyDescent="0.2">
      <c r="A14" s="105" t="s">
        <v>109</v>
      </c>
      <c r="B14" s="105"/>
      <c r="C14" s="105"/>
    </row>
  </sheetData>
  <sheetProtection algorithmName="SHA-512" hashValue="+MsotZv83JoZj7t4V/j0vKglLOAoV+TxoPy+BGb4CWyABeJz5pHjK0F/kOQ3kobNXbQu0fgh1JTnjtDQBwebGA==" saltValue="rYhhbaTxe0CgDREzRtof9A==" spinCount="100000" sheet="1" objects="1" scenarios="1" selectLockedCells="1"/>
  <mergeCells count="2">
    <mergeCell ref="A14:C14"/>
    <mergeCell ref="A1:C1"/>
  </mergeCells>
  <conditionalFormatting sqref="B10">
    <cfRule type="cellIs" dxfId="0" priority="1" operator="notEqual">
      <formula>1</formula>
    </cfRule>
  </conditionalFormatting>
  <pageMargins left="0.51181102362204722" right="0.51181102362204722" top="0.74803149606299213" bottom="0.74803149606299213" header="0.31496062992125984" footer="0.31496062992125984"/>
  <pageSetup scale="60" orientation="portrait" r:id="rId1"/>
  <headerFooter>
    <oddHeader>&amp;L&amp;"-,Standaard"&amp;8 4FLR-001 Installatietechnisch onderhoud, Stichting Zorggroep Florence&amp;R&amp;"-,Standaard"&amp;8Pagina &amp;P van &amp;N</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19f964-4970-4db5-91be-cf2888d94050" xsi:nil="true"/>
    <lcf76f155ced4ddcb4097134ff3c332f xmlns="f36f1eda-acac-4918-89fe-f0c94b86d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325D517267A44E9D689902ABB06E65" ma:contentTypeVersion="13" ma:contentTypeDescription="Een nieuw document maken." ma:contentTypeScope="" ma:versionID="da015f778c87d2c1a619beaa1bbffbed">
  <xsd:schema xmlns:xsd="http://www.w3.org/2001/XMLSchema" xmlns:xs="http://www.w3.org/2001/XMLSchema" xmlns:p="http://schemas.microsoft.com/office/2006/metadata/properties" xmlns:ns2="f36f1eda-acac-4918-89fe-f0c94b86dc1e" xmlns:ns3="3e19f964-4970-4db5-91be-cf2888d94050" targetNamespace="http://schemas.microsoft.com/office/2006/metadata/properties" ma:root="true" ma:fieldsID="381dc417917d55dc09c431258d42e9c8" ns2:_="" ns3:_="">
    <xsd:import namespace="f36f1eda-acac-4918-89fe-f0c94b86dc1e"/>
    <xsd:import namespace="3e19f964-4970-4db5-91be-cf2888d940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6f1eda-acac-4918-89fe-f0c94b86dc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8a63798-48ea-4cc0-8c52-542fd235cbe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19f964-4970-4db5-91be-cf2888d9405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1ea7080-6c47-4f35-9157-9654a062cb7d}" ma:internalName="TaxCatchAll" ma:showField="CatchAllData" ma:web="3e19f964-4970-4db5-91be-cf2888d940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C0B8BF-970D-48DD-88CE-C2B45133492E}">
  <ds:schemaRefs>
    <ds:schemaRef ds:uri="http://schemas.microsoft.com/office/2006/metadata/properties"/>
    <ds:schemaRef ds:uri="3e19f964-4970-4db5-91be-cf2888d94050"/>
    <ds:schemaRef ds:uri="http://schemas.microsoft.com/office/infopath/2007/PartnerControls"/>
    <ds:schemaRef ds:uri="http://purl.org/dc/elements/1.1/"/>
    <ds:schemaRef ds:uri="http://schemas.microsoft.com/office/2006/documentManagement/types"/>
    <ds:schemaRef ds:uri="http://purl.org/dc/terms/"/>
    <ds:schemaRef ds:uri="http://purl.org/dc/dcmitype/"/>
    <ds:schemaRef ds:uri="http://schemas.openxmlformats.org/package/2006/metadata/core-properties"/>
    <ds:schemaRef ds:uri="f36f1eda-acac-4918-89fe-f0c94b86dc1e"/>
    <ds:schemaRef ds:uri="http://www.w3.org/XML/1998/namespace"/>
  </ds:schemaRefs>
</ds:datastoreItem>
</file>

<file path=customXml/itemProps2.xml><?xml version="1.0" encoding="utf-8"?>
<ds:datastoreItem xmlns:ds="http://schemas.openxmlformats.org/officeDocument/2006/customXml" ds:itemID="{BEE0CDC3-39B0-43EE-A14F-8D425533DB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6f1eda-acac-4918-89fe-f0c94b86dc1e"/>
    <ds:schemaRef ds:uri="3e19f964-4970-4db5-91be-cf2888d940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D4729-B09B-4329-AEDF-145E8BD927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Inschrijfsom</vt:lpstr>
      <vt:lpstr>Aanneemsommen</vt:lpstr>
      <vt:lpstr>Uurtarieven</vt:lpstr>
      <vt:lpstr>Toeslagen</vt:lpstr>
      <vt:lpstr>Toeslagen!Afdrukbereik</vt:lpstr>
      <vt:lpstr>Uurtarieven!Afdrukbereik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Harold (A.H.G.P.) Janssen</dc:creator>
  <cp:lastModifiedBy>ing. Harold (A.H.G.P.) Janssen</cp:lastModifiedBy>
  <dcterms:created xsi:type="dcterms:W3CDTF">2024-04-18T10:37:10Z</dcterms:created>
  <dcterms:modified xsi:type="dcterms:W3CDTF">2024-10-15T12:15:27Z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0x010100DC325D517267A44E9D689902ABB06E65</vt:lpwstr>
  </property>
  <property fmtid="{D5CDD505-2E9C-101B-9397-08002B2CF9AE}" pid="3" name="MediaServiceImageTags">
    <vt:lpwstr/>
  </property>
</Properties>
</file>