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0"/>
  <workbookPr defaultThemeVersion="166925"/>
  <mc:AlternateContent xmlns:mc="http://schemas.openxmlformats.org/markup-compatibility/2006">
    <mc:Choice Requires="x15">
      <x15ac:absPath xmlns:x15ac="http://schemas.microsoft.com/office/spreadsheetml/2010/11/ac" url="/Users/bertrandprinsen/Labor Redimo Dropbox/01 Projecten/01 AA TarievenTool/01 Organisaties/SVB/TarievenTool Prijsafspraken/2024/Aanbesteding/"/>
    </mc:Choice>
  </mc:AlternateContent>
  <xr:revisionPtr revIDLastSave="0" documentId="13_ncr:1_{D2113327-C5C0-B14A-9FC1-D151CEA2D936}" xr6:coauthVersionLast="47" xr6:coauthVersionMax="47" xr10:uidLastSave="{00000000-0000-0000-0000-000000000000}"/>
  <bookViews>
    <workbookView xWindow="0" yWindow="500" windowWidth="28800" windowHeight="16220" xr2:uid="{BA260AA0-CEE8-C549-9D5D-8E038C4AA77C}"/>
  </bookViews>
  <sheets>
    <sheet name="TCO bepaling" sheetId="2" r:id="rId1"/>
  </sheets>
  <definedNames>
    <definedName name="_xlnm.Print_Area" localSheetId="0">'TCO bepaling'!$B$1:$H$100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2" l="1"/>
  <c r="C69" i="2"/>
  <c r="D69" i="2" s="1"/>
  <c r="C67" i="2"/>
  <c r="C66" i="2"/>
  <c r="B78" i="2" l="1"/>
  <c r="B73" i="2"/>
  <c r="D36" i="2"/>
  <c r="C36" i="2"/>
  <c r="B74" i="2" l="1"/>
  <c r="C74" i="2" s="1"/>
  <c r="E37" i="2"/>
  <c r="H37" i="2" s="1"/>
  <c r="C39" i="2" s="1"/>
  <c r="C43" i="2" s="1"/>
  <c r="C78" i="2"/>
  <c r="C73" i="2"/>
  <c r="B75" i="2" l="1"/>
  <c r="C59" i="2"/>
  <c r="B76" i="2"/>
  <c r="C75" i="2"/>
  <c r="B77" i="2" l="1"/>
  <c r="C77" i="2" s="1"/>
  <c r="C76" i="2"/>
</calcChain>
</file>

<file path=xl/sharedStrings.xml><?xml version="1.0" encoding="utf-8"?>
<sst xmlns="http://schemas.openxmlformats.org/spreadsheetml/2006/main" count="68" uniqueCount="60">
  <si>
    <t>Indicatieve berekening TCO</t>
  </si>
  <si>
    <t>TCO voor uitzenden</t>
  </si>
  <si>
    <t>Vaste gegevens in formule om TCO uitzenden te berekenen*</t>
  </si>
  <si>
    <t>a. Gewogen gemiddeld uurloon*</t>
  </si>
  <si>
    <t>b1. BV1*</t>
  </si>
  <si>
    <t>b2. BV2*</t>
  </si>
  <si>
    <t>b. Verhouding BV1-BV2</t>
  </si>
  <si>
    <t>c1. Fase A*</t>
  </si>
  <si>
    <t>c2. Fase B*</t>
  </si>
  <si>
    <t>c3. Fase C*</t>
  </si>
  <si>
    <t>c. Verhouding Fase verdeling</t>
  </si>
  <si>
    <t>d1. regulier*</t>
  </si>
  <si>
    <t>d2. vaste uren*</t>
  </si>
  <si>
    <t>d. Verhouding vaste uren Fase A</t>
  </si>
  <si>
    <t>Vaste formule om TCO uitzenden te berekenen</t>
  </si>
  <si>
    <t>Fase A regulier</t>
  </si>
  <si>
    <t>Fase A  vaste uren</t>
  </si>
  <si>
    <t>Fase A gemiddeld</t>
  </si>
  <si>
    <t>Fase B</t>
  </si>
  <si>
    <t>Fase C</t>
  </si>
  <si>
    <t>Gemiddeld</t>
  </si>
  <si>
    <t>g. Gewogen Loonkostenfactor BV1</t>
  </si>
  <si>
    <t>g1. Resultaat uit TarievenTool</t>
  </si>
  <si>
    <t>g2. Resultaat uit TarievenTool</t>
  </si>
  <si>
    <t>gf3. = (g1*d1) + (g2*d2)</t>
  </si>
  <si>
    <t>g4. Resultaat uit TarievenTool</t>
  </si>
  <si>
    <t>g5. Resultaat uit TarievenTool</t>
  </si>
  <si>
    <t>g= (g3*c1) + (g4*c2) + (g5*c3)</t>
  </si>
  <si>
    <t>i. Gewogen Loonkostenfactor</t>
  </si>
  <si>
    <t>i. = (g*b1)</t>
  </si>
  <si>
    <t>j. Bureaumarge</t>
  </si>
  <si>
    <t>j</t>
  </si>
  <si>
    <t>Vaste formule om uw TCO (gewogen gemiddeld bedrijfstarief) te berekenen</t>
  </si>
  <si>
    <t xml:space="preserve">k. TCO (gewogen gemiddeld bedrijfstarief) </t>
  </si>
  <si>
    <t>k = (a*i) + j</t>
  </si>
  <si>
    <t>VOORBEELD: Berekeningsgegevens TCO</t>
  </si>
  <si>
    <t>g. Gewogen Loonkostenfactor BV1**</t>
  </si>
  <si>
    <t>j. Bureaumarge**</t>
  </si>
  <si>
    <t>Toelichting</t>
  </si>
  <si>
    <t>Dit specifieke bestand is enkel voor de Inschrijver beschikbaar gesteld om een eigen indicatieve berekening van de TCO te maken. Aan deze berekening kunnen op geen enkele wijze rechten ontleend worden.</t>
  </si>
  <si>
    <t xml:space="preserve">1. Uw TCO voor uitzenden wordt bepaald door de ingediende gegevens (variabelen) in het "Invulblad TarievenTool". Dit zijn de enige gegevens die per Inschrijver kunnen varieren. </t>
  </si>
  <si>
    <t>2. Na het openen van de kluis wordt de TCO (gewogen gemiddeld bedrijfstarief) berekend. De uitkomst wordt ter informatie met de inschrijver gedeeld.</t>
  </si>
  <si>
    <t>3. De TCO (gewogen gemiddeld bedrijfstarief) wordt berekend op basis van een vaste formule en de vaste gegevens. Deze zijn voor alle inschrijvers exact hetzelfde.</t>
  </si>
  <si>
    <t>4. Dit document beschrijft de formule, vaste gegevens en bevat tevens een voorbeeld berekening van de TCO (gewogen gemiddeld bedrijfstarief)  o.b.v. de ingevulde gegevens.</t>
  </si>
  <si>
    <t>5 .De TCO (gewogen gemiddeld bedrijfstarief)  komt tot stand op basis van uw inschrijving en de formule zoals beschreven in dit document.</t>
  </si>
  <si>
    <t>*Bevat fictieve data om inschrijvingen te kunnen vergelijken en strategisch inschrijven te voorkomen.</t>
  </si>
  <si>
    <t>** Gegevens worden overgenomen uit TarievenTool Uitzenden (welke ter bevestiging -na openen kluis met Inschrijvingen en verwerking in de TarievenTool- met Inschrijver wordt gedeeld).</t>
  </si>
  <si>
    <t>TCO Inschrijver*</t>
  </si>
  <si>
    <t>ONDERGRENS</t>
  </si>
  <si>
    <t>BOVENGRENS</t>
  </si>
  <si>
    <t xml:space="preserve">Uw TCO (gewogen gemiddeld bedrijfstarief) </t>
  </si>
  <si>
    <t>* Dit wordt ingevuld door de Aanbestedende Dienst op basis van uw inschrijving. De formule en puntentoekenning staan vast.</t>
  </si>
  <si>
    <t>Omschrijving</t>
  </si>
  <si>
    <t>TCO</t>
  </si>
  <si>
    <t>Punten prijs</t>
  </si>
  <si>
    <t xml:space="preserve">Formule Aantal ongewogen punten </t>
  </si>
  <si>
    <t>TCO (gewogen gemiddeld bedrijfstarief) van Inschrijver</t>
  </si>
  <si>
    <t>100 - (TCO - ONDERGRENS) / (BOVENGRENS - ONDERGRENS) * (100 - 0)</t>
  </si>
  <si>
    <t>Inschrijfprijs</t>
  </si>
  <si>
    <t>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</si>
</sst>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_);_(* \(#,##0.00\);_(* &quot;-&quot;??_);_(@_)"/>
    <numFmt numFmtId="165" formatCode="_ [$€-413]\ * #,##0.00_ ;_ [$€-413]\ * \-#,##0.00_ ;_ [$€-413]\ * &quot;-&quot;??_ ;_ @_ "/>
    <numFmt numFmtId="166" formatCode="&quot;€&quot;\ #,##0.00"/>
    <numFmt numFmtId="167" formatCode="0.0%"/>
    <numFmt numFmtId="168" formatCode="0.0000"/>
    <numFmt numFmtId="169" formatCode="_(&quot;€&quot;* #,##0.00_);_(&quot;€&quot;* \(#,##0.00\);_(&quot;€&quot;* &quot;-&quot;??_);_(@_)"/>
    <numFmt numFmtId="170" formatCode="0.0"/>
  </numFmts>
  <fonts count="48">
    <font>
      <sz val="12"/>
      <color theme="1"/>
      <name val="VAG Rounded Std Thin"/>
      <family val="2"/>
    </font>
    <font>
      <sz val="12"/>
      <color rgb="FFFF0000"/>
      <name val="VAG Rounded Std Thin"/>
      <family val="2"/>
    </font>
    <font>
      <sz val="12"/>
      <color theme="0"/>
      <name val="VAG Rounded Std Thin"/>
      <family val="2"/>
    </font>
    <font>
      <sz val="10"/>
      <name val="Arial"/>
      <family val="2"/>
    </font>
    <font>
      <sz val="16"/>
      <name val="VAGRoundedStd-Light"/>
    </font>
    <font>
      <b/>
      <sz val="26"/>
      <color rgb="FFE26207"/>
      <name val="VAGRoundedStd-Bold"/>
    </font>
    <font>
      <b/>
      <sz val="11"/>
      <color theme="1"/>
      <name val="VAGRoundedStd-Light"/>
    </font>
    <font>
      <sz val="20"/>
      <color theme="1"/>
      <name val="VAGRoundedStd-Bold"/>
    </font>
    <font>
      <sz val="16"/>
      <color theme="0"/>
      <name val="VAGRoundedStd-Bold"/>
    </font>
    <font>
      <sz val="11"/>
      <color theme="1"/>
      <name val="VAGRoundedStd-Light"/>
    </font>
    <font>
      <b/>
      <sz val="11"/>
      <color theme="0"/>
      <name val="VAGRoundedStd-Light"/>
    </font>
    <font>
      <sz val="11"/>
      <name val="VAGRoundedStd-Light"/>
    </font>
    <font>
      <sz val="14"/>
      <color rgb="FFE26207"/>
      <name val="VAGRoundedStd-Bold"/>
    </font>
    <font>
      <sz val="14"/>
      <color theme="1"/>
      <name val="VAGRoundedStd-Bold"/>
    </font>
    <font>
      <sz val="14"/>
      <color theme="1"/>
      <name val="VAGRoundedStd-Thin"/>
    </font>
    <font>
      <sz val="14"/>
      <name val="VAGRoundedStd-Thin"/>
    </font>
    <font>
      <b/>
      <sz val="11"/>
      <color theme="1"/>
      <name val="VAGRoundedStd-Bold"/>
    </font>
    <font>
      <b/>
      <sz val="14"/>
      <color theme="1"/>
      <name val="VAGRoundedStd-Thin"/>
    </font>
    <font>
      <sz val="12"/>
      <color rgb="FFE26207"/>
      <name val="VAGRoundedStd-Bold"/>
    </font>
    <font>
      <b/>
      <sz val="12"/>
      <color theme="1"/>
      <name val="VAGRoundedStd-Light"/>
    </font>
    <font>
      <sz val="12"/>
      <color theme="1"/>
      <name val="VAGRoundedStd-Bold"/>
    </font>
    <font>
      <sz val="12"/>
      <name val="VAGRoundedStd-Bold"/>
    </font>
    <font>
      <sz val="11"/>
      <color theme="1"/>
      <name val="VAGRoundedStd-Thin"/>
    </font>
    <font>
      <sz val="14"/>
      <name val="VAGRoundedStd-Light"/>
    </font>
    <font>
      <b/>
      <sz val="14"/>
      <color theme="1"/>
      <name val="VAGRoundedStd-Light"/>
    </font>
    <font>
      <sz val="14"/>
      <color theme="1"/>
      <name val="VAGRoundedStd-Light"/>
    </font>
    <font>
      <sz val="11"/>
      <color theme="1"/>
      <name val="VAGRoundedStd-Bold"/>
    </font>
    <font>
      <b/>
      <sz val="12"/>
      <color rgb="FFE26207"/>
      <name val="VAGRoundedStd-Light"/>
    </font>
    <font>
      <sz val="12"/>
      <color theme="1"/>
      <name val="VAGRoundedStd-Light"/>
    </font>
    <font>
      <sz val="11"/>
      <color theme="1"/>
      <name val="Arial"/>
      <family val="2"/>
    </font>
    <font>
      <sz val="10"/>
      <name val="VAG Rounded Std Thin"/>
      <family val="2"/>
    </font>
    <font>
      <b/>
      <sz val="10"/>
      <name val="VAG Rounded Std Thin"/>
      <family val="2"/>
    </font>
    <font>
      <sz val="12"/>
      <name val="VAG Rounded Std Thin"/>
      <family val="2"/>
    </font>
    <font>
      <sz val="12"/>
      <color rgb="FF000000"/>
      <name val="VAGRoundedStd-Bold"/>
    </font>
    <font>
      <sz val="14"/>
      <name val="VAG Rounded Std Thin"/>
      <family val="2"/>
    </font>
    <font>
      <sz val="14"/>
      <color rgb="FF000000"/>
      <name val="VAG Rounded Std Thin"/>
      <family val="2"/>
    </font>
    <font>
      <sz val="12"/>
      <color rgb="FF000000"/>
      <name val="VAG Rounded Std Thin"/>
      <family val="2"/>
    </font>
    <font>
      <i/>
      <sz val="12"/>
      <name val="VAG Rounded Std Thin"/>
      <family val="2"/>
    </font>
    <font>
      <sz val="11"/>
      <color rgb="FF3F3F76"/>
      <name val="Calibri"/>
      <family val="2"/>
      <scheme val="minor"/>
    </font>
    <font>
      <sz val="10"/>
      <color rgb="FFFF0000"/>
      <name val="VAG Rounded Std Thin"/>
      <family val="2"/>
    </font>
    <font>
      <sz val="11"/>
      <color theme="1"/>
      <name val="Calibri"/>
      <family val="2"/>
      <scheme val="minor"/>
    </font>
    <font>
      <sz val="16"/>
      <name val="VAGRoundedStd-Bold"/>
    </font>
    <font>
      <sz val="12"/>
      <color rgb="FF222222"/>
      <name val="Tahoma"/>
      <family val="2"/>
    </font>
    <font>
      <sz val="10"/>
      <color theme="1"/>
      <name val="VAG Rounded Std Thin"/>
      <family val="2"/>
    </font>
    <font>
      <sz val="10"/>
      <color theme="0"/>
      <name val="VAG Rounded Std Thin"/>
      <family val="2"/>
    </font>
    <font>
      <b/>
      <sz val="10"/>
      <color theme="1"/>
      <name val="VAG Rounded Std Thin"/>
      <family val="2"/>
    </font>
    <font>
      <sz val="10"/>
      <name val="VAGRoundedStd-Light"/>
    </font>
    <font>
      <b/>
      <sz val="12"/>
      <name val="VAGRoundedStd-Light"/>
    </font>
  </fonts>
  <fills count="10">
    <fill>
      <patternFill patternType="none"/>
    </fill>
    <fill>
      <patternFill patternType="gray125"/>
    </fill>
    <fill>
      <patternFill patternType="solid">
        <fgColor rgb="FFFFCC99"/>
      </patternFill>
    </fill>
    <fill>
      <patternFill patternType="solid">
        <fgColor rgb="FFFFFFCC"/>
      </patternFill>
    </fill>
    <fill>
      <patternFill patternType="solid">
        <fgColor theme="6" tint="0.79998168889431442"/>
        <bgColor indexed="65"/>
      </patternFill>
    </fill>
    <fill>
      <patternFill patternType="solid">
        <fgColor indexed="9"/>
        <bgColor indexed="64"/>
      </patternFill>
    </fill>
    <fill>
      <patternFill patternType="solid">
        <fgColor theme="0"/>
        <bgColor theme="0"/>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E26207"/>
      </bottom>
      <diagonal/>
    </border>
    <border>
      <left/>
      <right/>
      <top/>
      <bottom style="thin">
        <color rgb="FFE26207"/>
      </bottom>
      <diagonal/>
    </border>
    <border>
      <left/>
      <right/>
      <top style="thick">
        <color rgb="FFE26207"/>
      </top>
      <bottom/>
      <diagonal/>
    </border>
  </borders>
  <cellStyleXfs count="11">
    <xf numFmtId="0" fontId="0" fillId="0" borderId="0"/>
    <xf numFmtId="0" fontId="3" fillId="0" borderId="0"/>
    <xf numFmtId="165" fontId="3" fillId="0" borderId="0"/>
    <xf numFmtId="0" fontId="3" fillId="0" borderId="0"/>
    <xf numFmtId="0" fontId="29" fillId="0" borderId="0"/>
    <xf numFmtId="44" fontId="29" fillId="0" borderId="0" applyFont="0" applyFill="0" applyBorder="0" applyAlignment="0" applyProtection="0"/>
    <xf numFmtId="0" fontId="38" fillId="2" borderId="1" applyNumberFormat="0" applyAlignment="0" applyProtection="0"/>
    <xf numFmtId="164" fontId="29" fillId="0" borderId="0" applyFont="0" applyFill="0" applyBorder="0" applyAlignment="0" applyProtection="0"/>
    <xf numFmtId="0" fontId="40" fillId="4" borderId="0" applyNumberFormat="0" applyBorder="0" applyAlignment="0" applyProtection="0"/>
    <xf numFmtId="0" fontId="29" fillId="3" borderId="2" applyNumberFormat="0" applyFont="0" applyAlignment="0" applyProtection="0"/>
    <xf numFmtId="9" fontId="29" fillId="0" borderId="0" applyFont="0" applyFill="0" applyBorder="0" applyAlignment="0" applyProtection="0"/>
  </cellStyleXfs>
  <cellXfs count="120">
    <xf numFmtId="0" fontId="0" fillId="0" borderId="0" xfId="0"/>
    <xf numFmtId="166" fontId="34" fillId="0" borderId="0" xfId="5" applyNumberFormat="1" applyFont="1" applyFill="1" applyBorder="1" applyAlignment="1" applyProtection="1">
      <alignment horizontal="center" vertical="center"/>
    </xf>
    <xf numFmtId="44" fontId="32" fillId="8" borderId="0" xfId="5" applyFont="1" applyFill="1" applyBorder="1" applyAlignment="1" applyProtection="1">
      <alignment vertical="center"/>
    </xf>
    <xf numFmtId="166" fontId="34" fillId="8" borderId="0" xfId="6" applyNumberFormat="1" applyFont="1" applyFill="1" applyBorder="1" applyAlignment="1" applyProtection="1">
      <alignment horizontal="center" vertical="center"/>
    </xf>
    <xf numFmtId="170" fontId="34" fillId="8" borderId="0" xfId="6" applyNumberFormat="1" applyFont="1" applyFill="1" applyBorder="1" applyAlignment="1" applyProtection="1">
      <alignment horizontal="center" vertical="center"/>
    </xf>
    <xf numFmtId="166" fontId="34" fillId="7" borderId="0" xfId="6" applyNumberFormat="1" applyFont="1" applyFill="1" applyBorder="1" applyAlignment="1" applyProtection="1">
      <alignment horizontal="center" vertical="center"/>
    </xf>
    <xf numFmtId="170" fontId="34" fillId="7" borderId="0" xfId="6" applyNumberFormat="1" applyFont="1" applyFill="1" applyBorder="1" applyAlignment="1" applyProtection="1">
      <alignment horizontal="center" vertical="center"/>
    </xf>
    <xf numFmtId="170" fontId="32" fillId="7" borderId="0" xfId="8" applyNumberFormat="1" applyFont="1" applyFill="1" applyBorder="1" applyAlignment="1" applyProtection="1">
      <alignment horizontal="left" vertical="center" indent="1"/>
    </xf>
    <xf numFmtId="166" fontId="41" fillId="7" borderId="0" xfId="9" applyNumberFormat="1" applyFont="1" applyFill="1" applyBorder="1" applyAlignment="1" applyProtection="1">
      <alignment horizontal="center" vertical="center"/>
    </xf>
    <xf numFmtId="44" fontId="43" fillId="8" borderId="0" xfId="5" applyFont="1" applyFill="1" applyBorder="1" applyProtection="1"/>
    <xf numFmtId="9" fontId="43" fillId="8" borderId="0" xfId="10" applyFont="1" applyFill="1" applyBorder="1" applyProtection="1"/>
    <xf numFmtId="0" fontId="4" fillId="5" borderId="0" xfId="1" applyFont="1" applyFill="1"/>
    <xf numFmtId="165" fontId="6" fillId="0" borderId="0" xfId="2" applyFont="1" applyAlignment="1">
      <alignment vertical="top"/>
    </xf>
    <xf numFmtId="165" fontId="7" fillId="0" borderId="0" xfId="2" applyFont="1" applyAlignment="1">
      <alignment vertical="center" wrapText="1"/>
    </xf>
    <xf numFmtId="165" fontId="8" fillId="0" borderId="0" xfId="2" applyFont="1" applyAlignment="1">
      <alignment vertical="center" wrapText="1"/>
    </xf>
    <xf numFmtId="165" fontId="9" fillId="0" borderId="0" xfId="2" applyFont="1"/>
    <xf numFmtId="165" fontId="10" fillId="0" borderId="0" xfId="2" applyFont="1" applyAlignment="1">
      <alignment horizontal="center" vertical="center" wrapText="1"/>
    </xf>
    <xf numFmtId="165" fontId="11" fillId="0" borderId="0" xfId="2" applyFont="1"/>
    <xf numFmtId="165" fontId="13" fillId="6" borderId="0" xfId="2" applyFont="1" applyFill="1" applyAlignment="1">
      <alignment horizontal="left" vertical="center" wrapText="1"/>
    </xf>
    <xf numFmtId="166" fontId="13" fillId="6" borderId="0" xfId="2" applyNumberFormat="1" applyFont="1" applyFill="1" applyAlignment="1">
      <alignment horizontal="center" vertical="center" wrapText="1"/>
    </xf>
    <xf numFmtId="165" fontId="14" fillId="6" borderId="0" xfId="2" applyFont="1" applyFill="1" applyAlignment="1">
      <alignment vertical="center" wrapText="1"/>
    </xf>
    <xf numFmtId="165" fontId="15" fillId="0" borderId="0" xfId="2" applyFont="1"/>
    <xf numFmtId="165" fontId="6" fillId="6" borderId="0" xfId="2" applyFont="1" applyFill="1" applyAlignment="1">
      <alignment vertical="center" wrapText="1"/>
    </xf>
    <xf numFmtId="165" fontId="13" fillId="6" borderId="0" xfId="2" applyFont="1" applyFill="1" applyAlignment="1">
      <alignment horizontal="center" vertical="center" wrapText="1"/>
    </xf>
    <xf numFmtId="9" fontId="15" fillId="0" borderId="0" xfId="2" applyNumberFormat="1" applyFont="1" applyAlignment="1">
      <alignment horizontal="center" vertical="center"/>
    </xf>
    <xf numFmtId="166" fontId="14" fillId="0" borderId="0" xfId="2" applyNumberFormat="1" applyFont="1" applyAlignment="1">
      <alignment horizontal="center" vertical="center" wrapText="1"/>
    </xf>
    <xf numFmtId="165" fontId="16" fillId="6" borderId="4" xfId="2" applyFont="1" applyFill="1" applyBorder="1" applyAlignment="1">
      <alignment horizontal="center" vertical="center" wrapText="1"/>
    </xf>
    <xf numFmtId="166" fontId="13" fillId="0" borderId="4" xfId="2" applyNumberFormat="1" applyFont="1" applyBorder="1" applyAlignment="1">
      <alignment horizontal="center" vertical="center" wrapText="1"/>
    </xf>
    <xf numFmtId="165" fontId="13" fillId="6" borderId="0" xfId="2" applyFont="1" applyFill="1" applyAlignment="1">
      <alignment vertical="center" wrapText="1"/>
    </xf>
    <xf numFmtId="167" fontId="15" fillId="0" borderId="0" xfId="2" applyNumberFormat="1" applyFont="1" applyAlignment="1">
      <alignment horizontal="center" vertical="center"/>
    </xf>
    <xf numFmtId="166" fontId="17" fillId="0" borderId="0" xfId="2" applyNumberFormat="1" applyFont="1" applyAlignment="1">
      <alignment horizontal="center" vertical="center" wrapText="1"/>
    </xf>
    <xf numFmtId="166" fontId="6" fillId="0" borderId="0" xfId="2" applyNumberFormat="1" applyFont="1" applyAlignment="1">
      <alignment horizontal="center" vertical="center" wrapText="1"/>
    </xf>
    <xf numFmtId="10" fontId="15" fillId="0" borderId="0" xfId="2" applyNumberFormat="1" applyFont="1" applyAlignment="1">
      <alignment horizontal="center" vertical="center"/>
    </xf>
    <xf numFmtId="165" fontId="6" fillId="6" borderId="0" xfId="2" applyFont="1" applyFill="1" applyAlignment="1">
      <alignment horizontal="left" vertical="center" wrapText="1"/>
    </xf>
    <xf numFmtId="167" fontId="11" fillId="0" borderId="0" xfId="2" applyNumberFormat="1" applyFont="1" applyAlignment="1">
      <alignment horizontal="center" vertical="center"/>
    </xf>
    <xf numFmtId="165" fontId="6" fillId="6" borderId="0" xfId="2" applyFont="1" applyFill="1" applyAlignment="1">
      <alignment horizontal="center" vertical="center" wrapText="1"/>
    </xf>
    <xf numFmtId="9" fontId="11" fillId="0" borderId="0" xfId="2" applyNumberFormat="1" applyFont="1" applyAlignment="1">
      <alignment horizontal="center" vertical="center"/>
    </xf>
    <xf numFmtId="165" fontId="6" fillId="6" borderId="5" xfId="2" applyFont="1" applyFill="1" applyBorder="1" applyAlignment="1">
      <alignment horizontal="center" vertical="center" wrapText="1"/>
    </xf>
    <xf numFmtId="9" fontId="11" fillId="0" borderId="5" xfId="2" applyNumberFormat="1" applyFont="1" applyBorder="1" applyAlignment="1">
      <alignment horizontal="center" vertical="center"/>
    </xf>
    <xf numFmtId="166" fontId="6" fillId="0" borderId="5" xfId="2" applyNumberFormat="1" applyFont="1" applyBorder="1" applyAlignment="1">
      <alignment horizontal="center" vertical="center" wrapText="1"/>
    </xf>
    <xf numFmtId="165" fontId="6" fillId="0" borderId="5" xfId="2" applyFont="1" applyBorder="1" applyAlignment="1">
      <alignment vertical="top"/>
    </xf>
    <xf numFmtId="165" fontId="19" fillId="0" borderId="0" xfId="2" applyFont="1" applyAlignment="1">
      <alignment horizontal="left" vertical="center" wrapText="1"/>
    </xf>
    <xf numFmtId="165" fontId="6" fillId="6" borderId="4" xfId="2" applyFont="1" applyFill="1" applyBorder="1" applyAlignment="1">
      <alignment horizontal="center" vertical="center" wrapText="1"/>
    </xf>
    <xf numFmtId="166" fontId="20" fillId="0" borderId="4" xfId="2" applyNumberFormat="1" applyFont="1" applyBorder="1" applyAlignment="1">
      <alignment horizontal="center" vertical="center" wrapText="1"/>
    </xf>
    <xf numFmtId="166" fontId="21" fillId="0" borderId="4" xfId="2" applyNumberFormat="1" applyFont="1" applyBorder="1" applyAlignment="1">
      <alignment horizontal="center" vertical="center" wrapText="1"/>
    </xf>
    <xf numFmtId="165" fontId="20" fillId="0" borderId="0" xfId="2" applyFont="1" applyAlignment="1">
      <alignment vertical="center"/>
    </xf>
    <xf numFmtId="168" fontId="22" fillId="0" borderId="0" xfId="2" applyNumberFormat="1" applyFont="1" applyAlignment="1">
      <alignment horizontal="center" vertical="center"/>
    </xf>
    <xf numFmtId="165" fontId="20" fillId="6" borderId="0" xfId="2" applyFont="1" applyFill="1" applyAlignment="1">
      <alignment horizontal="center" vertical="center" wrapText="1"/>
    </xf>
    <xf numFmtId="9" fontId="23" fillId="0" borderId="0" xfId="2" applyNumberFormat="1" applyFont="1" applyAlignment="1">
      <alignment horizontal="center" vertical="center"/>
    </xf>
    <xf numFmtId="166" fontId="24" fillId="0" borderId="0" xfId="2" applyNumberFormat="1" applyFont="1" applyAlignment="1">
      <alignment horizontal="center" vertical="center" wrapText="1"/>
    </xf>
    <xf numFmtId="165" fontId="24" fillId="0" borderId="0" xfId="2" applyFont="1" applyAlignment="1">
      <alignment vertical="center"/>
    </xf>
    <xf numFmtId="165" fontId="9" fillId="0" borderId="0" xfId="2" applyFont="1" applyAlignment="1">
      <alignment vertical="top"/>
    </xf>
    <xf numFmtId="165" fontId="20" fillId="7" borderId="0" xfId="2" applyFont="1" applyFill="1" applyAlignment="1">
      <alignment vertical="center" wrapText="1"/>
    </xf>
    <xf numFmtId="168" fontId="13" fillId="7" borderId="0" xfId="2" applyNumberFormat="1" applyFont="1" applyFill="1" applyAlignment="1">
      <alignment horizontal="center" vertical="center"/>
    </xf>
    <xf numFmtId="165" fontId="25" fillId="0" borderId="0" xfId="2" applyFont="1" applyAlignment="1">
      <alignment vertical="center"/>
    </xf>
    <xf numFmtId="165" fontId="26" fillId="0" borderId="0" xfId="2" applyFont="1" applyAlignment="1">
      <alignment vertical="center" wrapText="1"/>
    </xf>
    <xf numFmtId="168" fontId="9" fillId="0" borderId="0" xfId="2" applyNumberFormat="1" applyFont="1" applyAlignment="1">
      <alignment horizontal="center" vertical="center"/>
    </xf>
    <xf numFmtId="165" fontId="9" fillId="0" borderId="0" xfId="2" applyFont="1" applyAlignment="1">
      <alignment vertical="center"/>
    </xf>
    <xf numFmtId="165" fontId="26" fillId="7" borderId="0" xfId="2" applyFont="1" applyFill="1" applyAlignment="1">
      <alignment vertical="center" wrapText="1"/>
    </xf>
    <xf numFmtId="166" fontId="26" fillId="7" borderId="0" xfId="2" applyNumberFormat="1" applyFont="1" applyFill="1" applyAlignment="1">
      <alignment horizontal="center" vertical="center"/>
    </xf>
    <xf numFmtId="165" fontId="14" fillId="0" borderId="0" xfId="2" applyFont="1" applyAlignment="1">
      <alignment vertical="center"/>
    </xf>
    <xf numFmtId="165" fontId="6" fillId="0" borderId="0" xfId="2" applyFont="1" applyAlignment="1">
      <alignment horizontal="center" vertical="center" wrapText="1"/>
    </xf>
    <xf numFmtId="165" fontId="13" fillId="7" borderId="0" xfId="2" applyFont="1" applyFill="1" applyAlignment="1">
      <alignment vertical="center" wrapText="1"/>
    </xf>
    <xf numFmtId="166" fontId="13" fillId="7" borderId="0" xfId="2" applyNumberFormat="1" applyFont="1" applyFill="1" applyAlignment="1">
      <alignment horizontal="center" vertical="center"/>
    </xf>
    <xf numFmtId="165" fontId="12" fillId="0" borderId="0" xfId="2" applyFont="1" applyAlignment="1">
      <alignment vertical="center"/>
    </xf>
    <xf numFmtId="165" fontId="27" fillId="0" borderId="0" xfId="2" applyFont="1" applyAlignment="1">
      <alignment vertical="center" wrapText="1"/>
    </xf>
    <xf numFmtId="165" fontId="6" fillId="0" borderId="0" xfId="2" applyFont="1" applyAlignment="1">
      <alignment vertical="center"/>
    </xf>
    <xf numFmtId="165" fontId="9" fillId="0" borderId="0" xfId="2" applyFont="1" applyAlignment="1">
      <alignment vertical="center" wrapText="1"/>
    </xf>
    <xf numFmtId="166" fontId="20" fillId="0" borderId="4" xfId="2" applyNumberFormat="1" applyFont="1" applyBorder="1" applyAlignment="1">
      <alignment horizontal="left" vertical="center" wrapText="1" indent="1"/>
    </xf>
    <xf numFmtId="165" fontId="14" fillId="0" borderId="0" xfId="2" applyFont="1" applyAlignment="1">
      <alignment horizontal="left" vertical="center" indent="1"/>
    </xf>
    <xf numFmtId="165" fontId="14" fillId="7" borderId="0" xfId="2" applyFont="1" applyFill="1" applyAlignment="1">
      <alignment horizontal="left" vertical="center" indent="1"/>
    </xf>
    <xf numFmtId="165" fontId="14" fillId="7" borderId="0" xfId="2" applyFont="1" applyFill="1" applyAlignment="1">
      <alignment vertical="center"/>
    </xf>
    <xf numFmtId="165" fontId="14" fillId="0" borderId="0" xfId="2" quotePrefix="1" applyFont="1" applyAlignment="1">
      <alignment horizontal="left" vertical="center" indent="1"/>
    </xf>
    <xf numFmtId="165" fontId="28" fillId="0" borderId="0" xfId="2" applyFont="1" applyAlignment="1">
      <alignment vertical="top"/>
    </xf>
    <xf numFmtId="165" fontId="28" fillId="0" borderId="0" xfId="2" quotePrefix="1" applyFont="1"/>
    <xf numFmtId="165" fontId="28" fillId="0" borderId="0" xfId="2" applyFont="1"/>
    <xf numFmtId="0" fontId="30" fillId="8" borderId="0" xfId="4" applyFont="1" applyFill="1"/>
    <xf numFmtId="0" fontId="30" fillId="8" borderId="0" xfId="4" applyFont="1" applyFill="1" applyAlignment="1">
      <alignment vertical="center"/>
    </xf>
    <xf numFmtId="0" fontId="32" fillId="8" borderId="0" xfId="4" applyFont="1" applyFill="1" applyAlignment="1">
      <alignment vertical="center"/>
    </xf>
    <xf numFmtId="0" fontId="33" fillId="8" borderId="0" xfId="4" applyFont="1" applyFill="1" applyAlignment="1">
      <alignment horizontal="left" vertical="center" indent="1"/>
    </xf>
    <xf numFmtId="166" fontId="35" fillId="0" borderId="0" xfId="4" applyNumberFormat="1" applyFont="1" applyAlignment="1">
      <alignment horizontal="center" vertical="center"/>
    </xf>
    <xf numFmtId="169" fontId="32" fillId="8" borderId="0" xfId="4" applyNumberFormat="1" applyFont="1" applyFill="1" applyAlignment="1">
      <alignment horizontal="left" vertical="center"/>
    </xf>
    <xf numFmtId="166" fontId="36" fillId="8" borderId="0" xfId="4" applyNumberFormat="1" applyFont="1" applyFill="1" applyAlignment="1">
      <alignment horizontal="left" vertical="center"/>
    </xf>
    <xf numFmtId="0" fontId="32" fillId="8" borderId="0" xfId="4" applyFont="1" applyFill="1" applyAlignment="1">
      <alignment horizontal="left" vertical="center"/>
    </xf>
    <xf numFmtId="0" fontId="2" fillId="0" borderId="0" xfId="4" applyFont="1" applyAlignment="1">
      <alignment vertical="center"/>
    </xf>
    <xf numFmtId="0" fontId="37" fillId="8" borderId="0" xfId="4" applyFont="1" applyFill="1" applyAlignment="1">
      <alignment vertical="center"/>
    </xf>
    <xf numFmtId="166" fontId="30" fillId="8" borderId="0" xfId="4" applyNumberFormat="1" applyFont="1" applyFill="1" applyAlignment="1">
      <alignment vertical="center"/>
    </xf>
    <xf numFmtId="0" fontId="32" fillId="8" borderId="0" xfId="4" applyFont="1" applyFill="1" applyAlignment="1">
      <alignment horizontal="left" vertical="center" indent="1"/>
    </xf>
    <xf numFmtId="0" fontId="1" fillId="8" borderId="0" xfId="4" applyFont="1" applyFill="1" applyAlignment="1">
      <alignment vertical="center"/>
    </xf>
    <xf numFmtId="0" fontId="39" fillId="8" borderId="0" xfId="4" applyFont="1" applyFill="1" applyAlignment="1">
      <alignment vertical="center"/>
    </xf>
    <xf numFmtId="2" fontId="32" fillId="7" borderId="0" xfId="4" applyNumberFormat="1" applyFont="1" applyFill="1" applyAlignment="1">
      <alignment horizontal="left" vertical="center" indent="1"/>
    </xf>
    <xf numFmtId="169" fontId="1" fillId="8" borderId="0" xfId="4" applyNumberFormat="1" applyFont="1" applyFill="1" applyAlignment="1">
      <alignment vertical="center"/>
    </xf>
    <xf numFmtId="166" fontId="34" fillId="8" borderId="0" xfId="4" applyNumberFormat="1" applyFont="1" applyFill="1" applyAlignment="1">
      <alignment horizontal="center" vertical="center"/>
    </xf>
    <xf numFmtId="0" fontId="34" fillId="8" borderId="0" xfId="4" applyFont="1" applyFill="1" applyAlignment="1">
      <alignment horizontal="center" vertical="center"/>
    </xf>
    <xf numFmtId="2" fontId="41" fillId="7" borderId="0" xfId="4" applyNumberFormat="1" applyFont="1" applyFill="1" applyAlignment="1">
      <alignment horizontal="center" vertical="center"/>
    </xf>
    <xf numFmtId="165" fontId="3" fillId="0" borderId="0" xfId="2"/>
    <xf numFmtId="0" fontId="44" fillId="8" borderId="0" xfId="4" applyFont="1" applyFill="1"/>
    <xf numFmtId="0" fontId="43" fillId="8" borderId="0" xfId="4" applyFont="1" applyFill="1"/>
    <xf numFmtId="0" fontId="39" fillId="8" borderId="0" xfId="4" applyFont="1" applyFill="1"/>
    <xf numFmtId="0" fontId="45" fillId="8" borderId="0" xfId="4" applyFont="1" applyFill="1" applyAlignment="1">
      <alignment horizontal="left"/>
    </xf>
    <xf numFmtId="166" fontId="43" fillId="8" borderId="0" xfId="4" applyNumberFormat="1" applyFont="1" applyFill="1" applyAlignment="1">
      <alignment horizontal="left"/>
    </xf>
    <xf numFmtId="0" fontId="43" fillId="8" borderId="0" xfId="4" applyFont="1" applyFill="1" applyAlignment="1">
      <alignment horizontal="left"/>
    </xf>
    <xf numFmtId="167" fontId="44" fillId="8" borderId="0" xfId="10" applyNumberFormat="1" applyFont="1" applyFill="1" applyProtection="1"/>
    <xf numFmtId="10" fontId="44" fillId="8" borderId="0" xfId="10" applyNumberFormat="1" applyFont="1" applyFill="1" applyProtection="1"/>
    <xf numFmtId="165" fontId="9" fillId="0" borderId="0" xfId="2" applyFont="1" applyAlignment="1">
      <alignment vertical="top" wrapText="1"/>
    </xf>
    <xf numFmtId="165" fontId="46" fillId="0" borderId="0" xfId="2" applyFont="1"/>
    <xf numFmtId="168" fontId="14" fillId="9" borderId="0" xfId="2" applyNumberFormat="1" applyFont="1" applyFill="1" applyAlignment="1" applyProtection="1">
      <alignment horizontal="center" vertical="center"/>
      <protection locked="0"/>
    </xf>
    <xf numFmtId="166" fontId="13" fillId="9" borderId="0" xfId="2" applyNumberFormat="1" applyFont="1" applyFill="1" applyAlignment="1" applyProtection="1">
      <alignment horizontal="center" vertical="center"/>
      <protection locked="0"/>
    </xf>
    <xf numFmtId="166" fontId="20" fillId="0" borderId="0" xfId="2" applyNumberFormat="1" applyFont="1" applyAlignment="1">
      <alignment horizontal="left" vertical="center" wrapText="1" indent="1"/>
    </xf>
    <xf numFmtId="166" fontId="20" fillId="0" borderId="0" xfId="2" applyNumberFormat="1" applyFont="1" applyAlignment="1">
      <alignment horizontal="left" vertical="center" indent="1"/>
    </xf>
    <xf numFmtId="168" fontId="17" fillId="0" borderId="0" xfId="2" applyNumberFormat="1" applyFont="1" applyAlignment="1">
      <alignment horizontal="center" vertical="center"/>
    </xf>
    <xf numFmtId="0" fontId="42" fillId="0" borderId="0" xfId="0" applyFont="1"/>
    <xf numFmtId="0" fontId="31" fillId="8" borderId="0" xfId="4" applyFont="1" applyFill="1" applyAlignment="1">
      <alignment horizontal="center"/>
    </xf>
    <xf numFmtId="2" fontId="34" fillId="8" borderId="0" xfId="4" quotePrefix="1" applyNumberFormat="1" applyFont="1" applyFill="1" applyAlignment="1">
      <alignment horizontal="center" vertical="center"/>
    </xf>
    <xf numFmtId="2" fontId="34" fillId="8" borderId="0" xfId="4" applyNumberFormat="1" applyFont="1" applyFill="1" applyAlignment="1">
      <alignment horizontal="center" vertical="center"/>
    </xf>
    <xf numFmtId="0" fontId="5" fillId="0" borderId="3" xfId="1" applyFont="1" applyBorder="1" applyAlignment="1">
      <alignment horizontal="center" vertical="center" wrapText="1" readingOrder="1"/>
    </xf>
    <xf numFmtId="165" fontId="12" fillId="0" borderId="0" xfId="2" applyFont="1" applyAlignment="1">
      <alignment horizontal="left" vertical="center" wrapText="1"/>
    </xf>
    <xf numFmtId="165" fontId="18" fillId="0" borderId="0" xfId="2" applyFont="1" applyAlignment="1">
      <alignment horizontal="left" vertical="center" wrapText="1"/>
    </xf>
    <xf numFmtId="165" fontId="47" fillId="0" borderId="0" xfId="2" applyFont="1" applyAlignment="1">
      <alignment horizontal="left" vertical="center" wrapText="1"/>
    </xf>
    <xf numFmtId="166" fontId="20" fillId="0" borderId="4" xfId="2" applyNumberFormat="1" applyFont="1" applyBorder="1" applyAlignment="1">
      <alignment horizontal="center" vertical="center" wrapText="1"/>
    </xf>
  </cellXfs>
  <cellStyles count="11">
    <cellStyle name="20% - Accent3 2" xfId="8" xr:uid="{D271AED9-6271-F243-A2A7-9F3BC4BFBB0C}"/>
    <cellStyle name="Invoer 2" xfId="6" xr:uid="{B45846BD-6A92-A74A-958A-147A5FFCDD56}"/>
    <cellStyle name="Komma 5" xfId="7" xr:uid="{F2A6DEBE-E2EF-844B-B26B-1F2D022D6321}"/>
    <cellStyle name="Normaal 2" xfId="1" xr:uid="{9F0DEDFC-1E24-0448-992C-F0D847710244}"/>
    <cellStyle name="Normaal 2 2" xfId="3" xr:uid="{6A99EF13-8279-004E-8B18-F3412A131B03}"/>
    <cellStyle name="Notitie 3" xfId="9" xr:uid="{BAB27B24-039C-2841-861D-BA6B8073F419}"/>
    <cellStyle name="Procent 5" xfId="10" xr:uid="{499E8B31-AD85-5E40-9489-A2A2C8E26DCD}"/>
    <cellStyle name="Standaard" xfId="0" builtinId="0"/>
    <cellStyle name="Standaard 3" xfId="2" xr:uid="{F3AF6378-8364-5442-BF1E-79D106A4FB5D}"/>
    <cellStyle name="Standaard 8" xfId="4" xr:uid="{FB9C9831-A224-724B-B332-51FF206C5BF7}"/>
    <cellStyle name="Valuta 5" xfId="5" xr:uid="{E469A143-5CAB-7C48-A5AD-63D31FBF9C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228158085090946E-2"/>
          <c:y val="4.5345685012723805E-2"/>
          <c:w val="0.91158271551907211"/>
          <c:h val="0.91821226947388568"/>
        </c:manualLayout>
      </c:layout>
      <c:scatterChart>
        <c:scatterStyle val="lineMarker"/>
        <c:varyColors val="0"/>
        <c:ser>
          <c:idx val="0"/>
          <c:order val="0"/>
          <c:tx>
            <c:strRef>
              <c:f>'TCO bepaling'!$B$72</c:f>
              <c:strCache>
                <c:ptCount val="1"/>
                <c:pt idx="0">
                  <c:v>Inschrijfprijs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rgbClr val="E26207"/>
                </a:solidFill>
                <a:prstDash val="sysDot"/>
              </a:ln>
              <a:effectLst/>
            </c:spPr>
            <c:trendlineType val="linear"/>
            <c:dispRSqr val="0"/>
            <c:dispEq val="0"/>
          </c:trendline>
          <c:xVal>
            <c:numRef>
              <c:f>'TCO bepaling'!$B$73:$B$78</c:f>
              <c:numCache>
                <c:formatCode>"€"\ #,##0.00</c:formatCode>
                <c:ptCount val="6"/>
                <c:pt idx="0">
                  <c:v>38.340000000000003</c:v>
                </c:pt>
                <c:pt idx="1">
                  <c:v>40.222000000000001</c:v>
                </c:pt>
                <c:pt idx="2">
                  <c:v>42.103999999999999</c:v>
                </c:pt>
                <c:pt idx="3">
                  <c:v>43.985999999999997</c:v>
                </c:pt>
                <c:pt idx="4">
                  <c:v>45.867999999999995</c:v>
                </c:pt>
                <c:pt idx="5">
                  <c:v>47.75</c:v>
                </c:pt>
              </c:numCache>
            </c:numRef>
          </c:xVal>
          <c:yVal>
            <c:numRef>
              <c:f>'TCO bepaling'!$C$73:$C$78</c:f>
              <c:numCache>
                <c:formatCode>General</c:formatCode>
                <c:ptCount val="6"/>
                <c:pt idx="0">
                  <c:v>100</c:v>
                </c:pt>
                <c:pt idx="1">
                  <c:v>80.000000000000014</c:v>
                </c:pt>
                <c:pt idx="2">
                  <c:v>60.000000000000028</c:v>
                </c:pt>
                <c:pt idx="3">
                  <c:v>40.00000000000005</c:v>
                </c:pt>
                <c:pt idx="4">
                  <c:v>20.000000000000057</c:v>
                </c:pt>
                <c:pt idx="5">
                  <c:v>0</c:v>
                </c:pt>
              </c:numCache>
            </c:numRef>
          </c:yVal>
          <c:smooth val="0"/>
          <c:extLst>
            <c:ext xmlns:c16="http://schemas.microsoft.com/office/drawing/2014/chart" uri="{C3380CC4-5D6E-409C-BE32-E72D297353CC}">
              <c16:uniqueId val="{00000001-A8E7-8941-8B4D-6AFA9A4A73A6}"/>
            </c:ext>
          </c:extLst>
        </c:ser>
        <c:ser>
          <c:idx val="1"/>
          <c:order val="1"/>
          <c:tx>
            <c:v>Score inschrijver</c:v>
          </c:tx>
          <c:spPr>
            <a:ln w="25400" cap="rnd">
              <a:noFill/>
              <a:round/>
            </a:ln>
            <a:effectLst/>
          </c:spPr>
          <c:marker>
            <c:symbol val="square"/>
            <c:size val="5"/>
            <c:spPr>
              <a:solidFill>
                <a:schemeClr val="accent2"/>
              </a:solidFill>
              <a:ln w="57150">
                <a:solidFill>
                  <a:schemeClr val="accent2"/>
                </a:solidFill>
              </a:ln>
              <a:effectLst/>
            </c:spPr>
          </c:marker>
          <c:dLbls>
            <c:dLbl>
              <c:idx val="0"/>
              <c:dLblPos val="r"/>
              <c:showLegendKey val="0"/>
              <c:showVal val="0"/>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8E7-8941-8B4D-6AFA9A4A73A6}"/>
                </c:ext>
              </c:extLst>
            </c:dLbl>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VAG Rounded Std Thin" panose="020F0402020204020204" pitchFamily="34" charset="0"/>
                    <a:ea typeface="+mn-ea"/>
                    <a:cs typeface="+mn-cs"/>
                  </a:defRPr>
                </a:pPr>
                <a:endParaRPr lang="en-US"/>
              </a:p>
            </c:txPr>
            <c:dLblPos val="t"/>
            <c:showLegendKey val="0"/>
            <c:showVal val="0"/>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'TCO bepaling'!$C$69</c:f>
              <c:numCache>
                <c:formatCode>"€"\ #,##0.00</c:formatCode>
                <c:ptCount val="1"/>
                <c:pt idx="0">
                  <c:v>42.04</c:v>
                </c:pt>
              </c:numCache>
            </c:numRef>
          </c:xVal>
          <c:yVal>
            <c:numRef>
              <c:f>'TCO bepaling'!$D$69</c:f>
              <c:numCache>
                <c:formatCode>0.00</c:formatCode>
                <c:ptCount val="1"/>
                <c:pt idx="0">
                  <c:v>60.680127523910762</c:v>
                </c:pt>
              </c:numCache>
            </c:numRef>
          </c:yVal>
          <c:smooth val="0"/>
          <c:extLst>
            <c:ext xmlns:c16="http://schemas.microsoft.com/office/drawing/2014/chart" uri="{C3380CC4-5D6E-409C-BE32-E72D297353CC}">
              <c16:uniqueId val="{00000003-A8E7-8941-8B4D-6AFA9A4A73A6}"/>
            </c:ext>
          </c:extLst>
        </c:ser>
        <c:dLbls>
          <c:showLegendKey val="0"/>
          <c:showVal val="0"/>
          <c:showCatName val="0"/>
          <c:showSerName val="0"/>
          <c:showPercent val="0"/>
          <c:showBubbleSize val="0"/>
        </c:dLbls>
        <c:axId val="1217824496"/>
        <c:axId val="1217833648"/>
      </c:scatterChart>
      <c:valAx>
        <c:axId val="1217824496"/>
        <c:scaling>
          <c:orientation val="minMax"/>
          <c:max val="48"/>
          <c:min val="38"/>
        </c:scaling>
        <c:delete val="0"/>
        <c:axPos val="b"/>
        <c:majorGridlines>
          <c:spPr>
            <a:ln w="9525" cap="flat" cmpd="sng" algn="ctr">
              <a:solidFill>
                <a:schemeClr val="tx1">
                  <a:lumMod val="15000"/>
                  <a:lumOff val="85000"/>
                </a:schemeClr>
              </a:solidFill>
              <a:round/>
            </a:ln>
            <a:effectLst/>
          </c:spPr>
        </c:majorGridlines>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2700000" spcFirstLastPara="1" vertOverflow="ellipsis" wrap="square" anchor="ctr" anchorCtr="1"/>
          <a:lstStyle/>
          <a:p>
            <a:pPr>
              <a:defRPr sz="1050" b="1" i="0" u="none" strike="noStrike" kern="1200" baseline="0">
                <a:solidFill>
                  <a:sysClr val="windowText" lastClr="000000"/>
                </a:solidFill>
                <a:latin typeface="VAG Rounded Std Thin" panose="020F0402020204020204" pitchFamily="34" charset="0"/>
                <a:ea typeface="+mn-ea"/>
                <a:cs typeface="+mn-cs"/>
              </a:defRPr>
            </a:pPr>
            <a:endParaRPr lang="en-US"/>
          </a:p>
        </c:txPr>
        <c:crossAx val="1217833648"/>
        <c:crosses val="autoZero"/>
        <c:crossBetween val="midCat"/>
      </c:valAx>
      <c:valAx>
        <c:axId val="1217833648"/>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VAG Rounded Std Thin" panose="020F0402020204020204" pitchFamily="34" charset="0"/>
                <a:ea typeface="+mn-ea"/>
                <a:cs typeface="+mn-cs"/>
              </a:defRPr>
            </a:pPr>
            <a:endParaRPr lang="en-US"/>
          </a:p>
        </c:txPr>
        <c:crossAx val="1217824496"/>
        <c:crosses val="autoZero"/>
        <c:crossBetween val="midCat"/>
        <c:majorUnit val="1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i="0">
          <a:solidFill>
            <a:sysClr val="windowText" lastClr="000000"/>
          </a:solidFill>
          <a:latin typeface="VAG Rounded Std Thin" panose="020F0402020204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1182247</xdr:colOff>
      <xdr:row>40</xdr:row>
      <xdr:rowOff>0</xdr:rowOff>
    </xdr:from>
    <xdr:ext cx="3001067" cy="1373709"/>
    <xdr:sp macro="" textlink="">
      <xdr:nvSpPr>
        <xdr:cNvPr id="2" name="Rechthoek 1">
          <a:extLst>
            <a:ext uri="{FF2B5EF4-FFF2-40B4-BE49-F238E27FC236}">
              <a16:creationId xmlns:a16="http://schemas.microsoft.com/office/drawing/2014/main" id="{A6D990DE-44BF-2746-91B1-593E64E8E765}"/>
            </a:ext>
          </a:extLst>
        </xdr:cNvPr>
        <xdr:cNvSpPr/>
      </xdr:nvSpPr>
      <xdr:spPr>
        <a:xfrm rot="19416038">
          <a:off x="12713847" y="12763500"/>
          <a:ext cx="3001067" cy="1373709"/>
        </a:xfrm>
        <a:prstGeom prst="rect">
          <a:avLst/>
        </a:prstGeom>
        <a:noFill/>
      </xdr:spPr>
      <xdr:txBody>
        <a:bodyPr wrap="square" lIns="91440" tIns="45720" rIns="91440" bIns="45720">
          <a:spAutoFit/>
        </a:bodyPr>
        <a:lstStyle/>
        <a:p>
          <a:pPr algn="ctr"/>
          <a:r>
            <a:rPr lang="nl-NL" sz="8000" b="1" i="0" cap="none" spc="0">
              <a:ln w="22225">
                <a:noFill/>
                <a:prstDash val="solid"/>
              </a:ln>
              <a:solidFill>
                <a:srgbClr val="FF0000"/>
              </a:solidFill>
              <a:effectLst/>
              <a:latin typeface="VAG Rounded Std Thin" panose="020F0402020204020204" pitchFamily="34" charset="0"/>
            </a:rPr>
            <a:t>DEMO</a:t>
          </a:r>
        </a:p>
      </xdr:txBody>
    </xdr:sp>
    <xdr:clientData/>
  </xdr:oneCellAnchor>
  <xdr:twoCellAnchor editAs="oneCell">
    <xdr:from>
      <xdr:col>1</xdr:col>
      <xdr:colOff>0</xdr:colOff>
      <xdr:row>0</xdr:row>
      <xdr:rowOff>0</xdr:rowOff>
    </xdr:from>
    <xdr:to>
      <xdr:col>1</xdr:col>
      <xdr:colOff>2730500</xdr:colOff>
      <xdr:row>0</xdr:row>
      <xdr:rowOff>693969</xdr:rowOff>
    </xdr:to>
    <xdr:pic>
      <xdr:nvPicPr>
        <xdr:cNvPr id="3" name="Afbeelding 2">
          <a:extLst>
            <a:ext uri="{FF2B5EF4-FFF2-40B4-BE49-F238E27FC236}">
              <a16:creationId xmlns:a16="http://schemas.microsoft.com/office/drawing/2014/main" id="{F57B61A4-12EA-384D-AD74-EF3BD6E93BE2}"/>
            </a:ext>
          </a:extLst>
        </xdr:cNvPr>
        <xdr:cNvPicPr>
          <a:picLocks noChangeAspect="1"/>
        </xdr:cNvPicPr>
      </xdr:nvPicPr>
      <xdr:blipFill rotWithShape="1">
        <a:blip xmlns:r="http://schemas.openxmlformats.org/officeDocument/2006/relationships" r:embed="rId1"/>
        <a:srcRect t="24590" b="33060"/>
        <a:stretch/>
      </xdr:blipFill>
      <xdr:spPr>
        <a:xfrm>
          <a:off x="304800" y="0"/>
          <a:ext cx="2730500" cy="693969"/>
        </a:xfrm>
        <a:prstGeom prst="rect">
          <a:avLst/>
        </a:prstGeom>
      </xdr:spPr>
    </xdr:pic>
    <xdr:clientData/>
  </xdr:twoCellAnchor>
  <xdr:oneCellAnchor>
    <xdr:from>
      <xdr:col>1</xdr:col>
      <xdr:colOff>1587498</xdr:colOff>
      <xdr:row>57</xdr:row>
      <xdr:rowOff>353779</xdr:rowOff>
    </xdr:from>
    <xdr:ext cx="3001067" cy="1373709"/>
    <xdr:sp macro="" textlink="">
      <xdr:nvSpPr>
        <xdr:cNvPr id="4" name="Rechthoek 3">
          <a:extLst>
            <a:ext uri="{FF2B5EF4-FFF2-40B4-BE49-F238E27FC236}">
              <a16:creationId xmlns:a16="http://schemas.microsoft.com/office/drawing/2014/main" id="{A92BC052-4A7B-BB43-8D94-9793B4D4CCAF}"/>
            </a:ext>
          </a:extLst>
        </xdr:cNvPr>
        <xdr:cNvSpPr/>
      </xdr:nvSpPr>
      <xdr:spPr>
        <a:xfrm rot="19981867">
          <a:off x="1892298" y="18603679"/>
          <a:ext cx="3001067" cy="1373709"/>
        </a:xfrm>
        <a:prstGeom prst="rect">
          <a:avLst/>
        </a:prstGeom>
        <a:noFill/>
      </xdr:spPr>
      <xdr:txBody>
        <a:bodyPr wrap="square" lIns="91440" tIns="45720" rIns="91440" bIns="45720">
          <a:spAutoFit/>
        </a:bodyPr>
        <a:lstStyle/>
        <a:p>
          <a:pPr algn="ctr"/>
          <a:r>
            <a:rPr lang="nl-NL" sz="8000" b="1" i="0" cap="none" spc="0">
              <a:ln w="22225">
                <a:noFill/>
                <a:prstDash val="solid"/>
              </a:ln>
              <a:solidFill>
                <a:srgbClr val="FF0000"/>
              </a:solidFill>
              <a:effectLst/>
              <a:latin typeface="VAG Rounded Std Thin" panose="020F0402020204020204" pitchFamily="34" charset="0"/>
            </a:rPr>
            <a:t>DEMO</a:t>
          </a:r>
        </a:p>
      </xdr:txBody>
    </xdr:sp>
    <xdr:clientData/>
  </xdr:oneCellAnchor>
  <xdr:twoCellAnchor>
    <xdr:from>
      <xdr:col>1</xdr:col>
      <xdr:colOff>42334</xdr:colOff>
      <xdr:row>70</xdr:row>
      <xdr:rowOff>292100</xdr:rowOff>
    </xdr:from>
    <xdr:to>
      <xdr:col>6</xdr:col>
      <xdr:colOff>76200</xdr:colOff>
      <xdr:row>98</xdr:row>
      <xdr:rowOff>152400</xdr:rowOff>
    </xdr:to>
    <xdr:graphicFrame macro="">
      <xdr:nvGraphicFramePr>
        <xdr:cNvPr id="5" name="Grafiek 4">
          <a:extLst>
            <a:ext uri="{FF2B5EF4-FFF2-40B4-BE49-F238E27FC236}">
              <a16:creationId xmlns:a16="http://schemas.microsoft.com/office/drawing/2014/main" id="{130CDC76-D826-D243-82B2-0F0F89800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215900</xdr:colOff>
      <xdr:row>0</xdr:row>
      <xdr:rowOff>67734</xdr:rowOff>
    </xdr:from>
    <xdr:to>
      <xdr:col>7</xdr:col>
      <xdr:colOff>1649542</xdr:colOff>
      <xdr:row>0</xdr:row>
      <xdr:rowOff>725703</xdr:rowOff>
    </xdr:to>
    <xdr:pic>
      <xdr:nvPicPr>
        <xdr:cNvPr id="6" name="Afbeelding 5" descr="fbeeldingsresultaat voor svb logo">
          <a:extLst>
            <a:ext uri="{FF2B5EF4-FFF2-40B4-BE49-F238E27FC236}">
              <a16:creationId xmlns:a16="http://schemas.microsoft.com/office/drawing/2014/main" id="{3B47791C-A50C-454F-B190-268C7128BF7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98" t="3406" r="1834" b="16950"/>
        <a:stretch/>
      </xdr:blipFill>
      <xdr:spPr bwMode="auto">
        <a:xfrm>
          <a:off x="15379700" y="67734"/>
          <a:ext cx="1433642" cy="657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774699</xdr:colOff>
      <xdr:row>5</xdr:row>
      <xdr:rowOff>152400</xdr:rowOff>
    </xdr:from>
    <xdr:ext cx="3001067" cy="1373709"/>
    <xdr:sp macro="" textlink="">
      <xdr:nvSpPr>
        <xdr:cNvPr id="7" name="Rechthoek 6">
          <a:extLst>
            <a:ext uri="{FF2B5EF4-FFF2-40B4-BE49-F238E27FC236}">
              <a16:creationId xmlns:a16="http://schemas.microsoft.com/office/drawing/2014/main" id="{652998C6-F9A9-B540-9F4F-331950F69E14}"/>
            </a:ext>
          </a:extLst>
        </xdr:cNvPr>
        <xdr:cNvSpPr/>
      </xdr:nvSpPr>
      <xdr:spPr>
        <a:xfrm rot="19416038">
          <a:off x="12306299" y="2222500"/>
          <a:ext cx="3001067" cy="1373709"/>
        </a:xfrm>
        <a:prstGeom prst="rect">
          <a:avLst/>
        </a:prstGeom>
        <a:noFill/>
      </xdr:spPr>
      <xdr:txBody>
        <a:bodyPr wrap="square" lIns="91440" tIns="45720" rIns="91440" bIns="45720">
          <a:spAutoFit/>
        </a:bodyPr>
        <a:lstStyle/>
        <a:p>
          <a:pPr algn="ctr"/>
          <a:r>
            <a:rPr lang="nl-NL" sz="8000" b="1" i="0" cap="none" spc="0">
              <a:ln w="22225">
                <a:noFill/>
                <a:prstDash val="solid"/>
              </a:ln>
              <a:solidFill>
                <a:srgbClr val="FF0000"/>
              </a:solidFill>
              <a:effectLst/>
              <a:latin typeface="VAG Rounded Std Thin" panose="020F0402020204020204" pitchFamily="34" charset="0"/>
            </a:rPr>
            <a:t>DEMO</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3889-6F70-0349-AA4E-A9549DA830B6}">
  <sheetPr>
    <pageSetUpPr fitToPage="1"/>
  </sheetPr>
  <dimension ref="A1:Z105"/>
  <sheetViews>
    <sheetView showGridLines="0" showRowColHeaders="0" tabSelected="1" topLeftCell="A66" zoomScaleNormal="100" workbookViewId="0">
      <selection activeCell="B58" sqref="B58"/>
    </sheetView>
  </sheetViews>
  <sheetFormatPr defaultColWidth="0" defaultRowHeight="12.95" zeroHeight="1"/>
  <cols>
    <col min="1" max="1" width="4" style="105" customWidth="1"/>
    <col min="2" max="2" width="69.33203125" style="105" customWidth="1"/>
    <col min="3" max="3" width="30.33203125" style="105" customWidth="1"/>
    <col min="4" max="8" width="23.77734375" style="105" customWidth="1"/>
    <col min="9" max="10" width="8.77734375" style="105" hidden="1" customWidth="1"/>
    <col min="11" max="26" width="0" style="105" hidden="1" customWidth="1"/>
    <col min="27" max="16384" width="8.77734375" style="105" hidden="1"/>
  </cols>
  <sheetData>
    <row r="1" spans="1:24" s="11" customFormat="1" ht="62.1" customHeight="1" thickBot="1">
      <c r="B1" s="115" t="s">
        <v>0</v>
      </c>
      <c r="C1" s="115"/>
      <c r="D1" s="115"/>
      <c r="E1" s="115"/>
      <c r="F1" s="115"/>
      <c r="G1" s="115"/>
      <c r="H1" s="115"/>
      <c r="I1" s="12"/>
      <c r="J1" s="12"/>
      <c r="K1" s="12"/>
      <c r="L1" s="12"/>
      <c r="M1" s="12"/>
      <c r="N1" s="12"/>
      <c r="O1" s="12"/>
      <c r="P1" s="12"/>
      <c r="Q1" s="12"/>
      <c r="R1" s="12"/>
      <c r="S1" s="12"/>
      <c r="T1" s="12"/>
      <c r="U1" s="12"/>
      <c r="V1" s="12"/>
      <c r="W1" s="12"/>
      <c r="X1" s="12"/>
    </row>
    <row r="2" spans="1:24" s="15" customFormat="1" ht="41.1" customHeight="1">
      <c r="A2" s="12"/>
      <c r="B2" s="13" t="s">
        <v>1</v>
      </c>
      <c r="C2" s="14"/>
      <c r="D2" s="14"/>
      <c r="E2" s="14"/>
      <c r="F2" s="14"/>
      <c r="G2" s="14"/>
      <c r="H2" s="14"/>
      <c r="I2" s="12"/>
      <c r="J2" s="12"/>
      <c r="K2" s="12"/>
      <c r="L2" s="12"/>
      <c r="M2" s="12"/>
      <c r="N2" s="12"/>
      <c r="O2" s="12"/>
      <c r="P2" s="12"/>
      <c r="Q2" s="12"/>
      <c r="R2" s="12"/>
      <c r="S2" s="12"/>
      <c r="T2" s="12"/>
      <c r="U2" s="12"/>
      <c r="V2" s="12"/>
      <c r="W2" s="12"/>
      <c r="X2" s="12"/>
    </row>
    <row r="3" spans="1:24" s="15" customFormat="1" ht="15">
      <c r="A3" s="12"/>
      <c r="B3" s="16"/>
      <c r="C3" s="17"/>
      <c r="D3" s="17"/>
      <c r="E3" s="17"/>
      <c r="F3" s="17"/>
      <c r="G3" s="17"/>
      <c r="H3" s="12"/>
      <c r="I3" s="12"/>
      <c r="J3" s="12"/>
      <c r="K3" s="12"/>
      <c r="L3" s="12"/>
      <c r="M3" s="12"/>
      <c r="N3" s="12"/>
      <c r="O3" s="12"/>
      <c r="P3" s="12"/>
      <c r="Q3" s="12"/>
      <c r="R3" s="12"/>
      <c r="S3" s="12"/>
      <c r="T3" s="12"/>
      <c r="U3" s="12"/>
      <c r="V3" s="12"/>
      <c r="W3" s="12"/>
      <c r="X3" s="12"/>
    </row>
    <row r="4" spans="1:24" s="15" customFormat="1" ht="30" customHeight="1">
      <c r="A4" s="12"/>
      <c r="B4" s="116" t="s">
        <v>2</v>
      </c>
      <c r="C4" s="116"/>
      <c r="D4" s="17"/>
      <c r="E4" s="17"/>
      <c r="F4" s="17"/>
      <c r="G4" s="17"/>
      <c r="H4" s="12"/>
      <c r="I4" s="12"/>
      <c r="J4" s="12"/>
      <c r="K4" s="12"/>
      <c r="L4" s="12"/>
      <c r="M4" s="12"/>
      <c r="N4" s="12"/>
      <c r="O4" s="12"/>
      <c r="P4" s="12"/>
      <c r="Q4" s="12"/>
      <c r="R4" s="12"/>
      <c r="S4" s="12"/>
      <c r="T4" s="12"/>
      <c r="U4" s="12"/>
      <c r="V4" s="12"/>
      <c r="W4" s="12"/>
      <c r="X4" s="12"/>
    </row>
    <row r="5" spans="1:24" s="15" customFormat="1" ht="15">
      <c r="A5" s="12"/>
      <c r="B5" s="16"/>
      <c r="C5" s="17"/>
      <c r="D5" s="17"/>
      <c r="E5" s="17"/>
      <c r="F5" s="17"/>
      <c r="G5" s="17"/>
      <c r="H5" s="12"/>
      <c r="I5" s="12"/>
      <c r="J5" s="12"/>
      <c r="K5" s="12"/>
      <c r="L5" s="12"/>
      <c r="M5" s="12"/>
      <c r="N5" s="12"/>
      <c r="O5" s="12"/>
      <c r="P5" s="12"/>
      <c r="Q5" s="12"/>
      <c r="R5" s="12"/>
      <c r="S5" s="12"/>
      <c r="T5" s="12"/>
      <c r="U5" s="12"/>
      <c r="V5" s="12"/>
      <c r="W5" s="12"/>
      <c r="X5" s="12"/>
    </row>
    <row r="6" spans="1:24" s="15" customFormat="1" ht="24.95" customHeight="1">
      <c r="A6" s="12"/>
      <c r="B6" s="18" t="s">
        <v>3</v>
      </c>
      <c r="C6" s="19">
        <v>21.369556282051281</v>
      </c>
      <c r="D6" s="20"/>
      <c r="E6" s="20"/>
      <c r="F6" s="21"/>
      <c r="G6" s="17"/>
      <c r="H6" s="22"/>
      <c r="I6" s="12"/>
      <c r="J6" s="12"/>
      <c r="K6" s="12"/>
      <c r="L6" s="12"/>
      <c r="M6" s="12"/>
      <c r="N6" s="12"/>
      <c r="O6" s="12"/>
      <c r="P6" s="12"/>
      <c r="Q6" s="12"/>
      <c r="R6" s="12"/>
      <c r="S6" s="12"/>
      <c r="T6" s="12"/>
      <c r="U6" s="12"/>
      <c r="V6" s="12"/>
      <c r="W6" s="12"/>
      <c r="X6" s="12"/>
    </row>
    <row r="7" spans="1:24" s="15" customFormat="1" ht="24.95" customHeight="1">
      <c r="A7" s="12"/>
      <c r="B7" s="23"/>
      <c r="C7" s="24"/>
      <c r="D7" s="24"/>
      <c r="E7" s="25"/>
      <c r="F7" s="21"/>
      <c r="G7" s="17"/>
      <c r="H7" s="12"/>
      <c r="I7" s="12"/>
      <c r="J7" s="12"/>
      <c r="K7" s="12"/>
      <c r="L7" s="12"/>
      <c r="M7" s="12"/>
      <c r="N7" s="12"/>
      <c r="O7" s="12"/>
    </row>
    <row r="8" spans="1:24" s="15" customFormat="1" ht="24.95" customHeight="1">
      <c r="A8" s="12"/>
      <c r="B8" s="26"/>
      <c r="C8" s="27" t="s">
        <v>4</v>
      </c>
      <c r="D8" s="27" t="s">
        <v>5</v>
      </c>
      <c r="E8" s="24"/>
      <c r="F8" s="21"/>
      <c r="G8" s="17"/>
      <c r="H8" s="12"/>
      <c r="I8" s="12"/>
      <c r="J8" s="12"/>
      <c r="K8" s="12"/>
      <c r="L8" s="12"/>
      <c r="M8" s="12"/>
      <c r="N8" s="12"/>
      <c r="O8" s="12"/>
    </row>
    <row r="9" spans="1:24" s="15" customFormat="1" ht="24.95" customHeight="1">
      <c r="A9" s="12"/>
      <c r="B9" s="28" t="s">
        <v>6</v>
      </c>
      <c r="C9" s="29">
        <v>1</v>
      </c>
      <c r="D9" s="29">
        <v>0</v>
      </c>
      <c r="E9" s="25"/>
      <c r="F9" s="21"/>
      <c r="G9" s="17"/>
      <c r="H9" s="12"/>
      <c r="I9" s="12"/>
      <c r="J9" s="12"/>
      <c r="K9" s="12"/>
      <c r="L9" s="12"/>
      <c r="M9" s="12"/>
      <c r="N9" s="12"/>
      <c r="O9" s="12"/>
    </row>
    <row r="10" spans="1:24" s="15" customFormat="1" ht="24.95" customHeight="1">
      <c r="A10" s="12"/>
      <c r="B10" s="23"/>
      <c r="C10" s="24"/>
      <c r="D10" s="24"/>
      <c r="E10" s="25"/>
      <c r="F10" s="30"/>
      <c r="G10" s="31"/>
      <c r="H10" s="12"/>
      <c r="I10" s="12"/>
      <c r="J10" s="12"/>
      <c r="K10" s="12"/>
      <c r="L10" s="12"/>
      <c r="M10" s="12"/>
      <c r="N10" s="12"/>
      <c r="O10" s="12"/>
    </row>
    <row r="11" spans="1:24" s="15" customFormat="1" ht="24.95" customHeight="1">
      <c r="A11" s="12"/>
      <c r="B11" s="26"/>
      <c r="C11" s="27" t="s">
        <v>7</v>
      </c>
      <c r="D11" s="27" t="s">
        <v>8</v>
      </c>
      <c r="E11" s="27" t="s">
        <v>9</v>
      </c>
      <c r="F11" s="30"/>
      <c r="G11" s="31"/>
      <c r="H11" s="12"/>
      <c r="I11" s="12"/>
      <c r="J11" s="12"/>
      <c r="K11" s="12"/>
      <c r="L11" s="12"/>
      <c r="M11" s="12"/>
      <c r="N11" s="12"/>
      <c r="O11" s="12"/>
    </row>
    <row r="12" spans="1:24" s="15" customFormat="1" ht="24.95" customHeight="1">
      <c r="A12" s="12"/>
      <c r="B12" s="28" t="s">
        <v>10</v>
      </c>
      <c r="C12" s="32">
        <v>0.86419999999999997</v>
      </c>
      <c r="D12" s="32">
        <v>0.1346</v>
      </c>
      <c r="E12" s="32">
        <v>1.1999999999999999E-3</v>
      </c>
      <c r="F12" s="30"/>
      <c r="G12" s="31"/>
      <c r="H12" s="12"/>
      <c r="I12" s="12"/>
      <c r="J12" s="12"/>
      <c r="K12" s="12"/>
      <c r="L12" s="12"/>
      <c r="M12" s="12"/>
      <c r="N12" s="12"/>
      <c r="O12" s="12"/>
    </row>
    <row r="13" spans="1:24" s="15" customFormat="1" ht="24.95" customHeight="1">
      <c r="A13" s="12"/>
      <c r="B13" s="23"/>
      <c r="C13" s="24"/>
      <c r="D13" s="24"/>
      <c r="E13" s="25"/>
      <c r="F13" s="30"/>
      <c r="G13" s="31"/>
      <c r="H13" s="12"/>
      <c r="I13" s="12"/>
      <c r="J13" s="12"/>
      <c r="K13" s="12"/>
      <c r="L13" s="12"/>
      <c r="M13" s="12"/>
      <c r="N13" s="12"/>
      <c r="O13" s="12"/>
    </row>
    <row r="14" spans="1:24" s="15" customFormat="1" ht="24.95" customHeight="1">
      <c r="A14" s="12"/>
      <c r="B14" s="26"/>
      <c r="C14" s="27" t="s">
        <v>11</v>
      </c>
      <c r="D14" s="27" t="s">
        <v>12</v>
      </c>
      <c r="E14" s="25"/>
      <c r="F14" s="30"/>
      <c r="G14" s="31"/>
      <c r="H14" s="12"/>
      <c r="I14" s="12"/>
      <c r="J14" s="12"/>
      <c r="K14" s="12"/>
      <c r="L14" s="12"/>
      <c r="M14" s="12"/>
      <c r="N14" s="12"/>
      <c r="O14" s="12"/>
    </row>
    <row r="15" spans="1:24" s="15" customFormat="1" ht="24.95" customHeight="1">
      <c r="A15" s="12"/>
      <c r="B15" s="28" t="s">
        <v>13</v>
      </c>
      <c r="C15" s="29">
        <v>0.05</v>
      </c>
      <c r="D15" s="29">
        <v>0.95</v>
      </c>
      <c r="E15" s="25"/>
      <c r="F15" s="30"/>
      <c r="G15" s="31"/>
      <c r="H15" s="12"/>
      <c r="I15" s="12"/>
      <c r="J15" s="12"/>
      <c r="K15" s="12"/>
      <c r="L15" s="12"/>
      <c r="M15" s="12"/>
      <c r="N15" s="12"/>
      <c r="O15" s="12"/>
    </row>
    <row r="16" spans="1:24" s="15" customFormat="1" ht="24.95" customHeight="1">
      <c r="A16" s="12"/>
      <c r="B16" s="23"/>
      <c r="C16" s="24"/>
      <c r="D16" s="24"/>
      <c r="E16" s="25"/>
      <c r="F16" s="30"/>
      <c r="G16" s="31"/>
      <c r="H16" s="12"/>
      <c r="I16" s="12"/>
      <c r="J16" s="12"/>
      <c r="K16" s="12"/>
      <c r="L16" s="12"/>
      <c r="M16" s="12"/>
      <c r="N16" s="12"/>
      <c r="O16" s="12"/>
    </row>
    <row r="17" spans="1:24" s="15" customFormat="1" ht="15">
      <c r="A17" s="12"/>
      <c r="B17" s="33"/>
      <c r="C17" s="34"/>
      <c r="D17" s="34"/>
      <c r="E17" s="31"/>
      <c r="F17" s="31"/>
      <c r="G17" s="31"/>
      <c r="H17" s="12"/>
      <c r="I17" s="12"/>
      <c r="J17" s="12"/>
      <c r="K17" s="12"/>
      <c r="L17" s="12"/>
      <c r="M17" s="12"/>
      <c r="N17" s="12"/>
      <c r="O17" s="12"/>
    </row>
    <row r="18" spans="1:24" s="15" customFormat="1" ht="15.95" thickBot="1">
      <c r="A18" s="12"/>
      <c r="B18" s="35"/>
      <c r="C18" s="36"/>
      <c r="D18" s="36"/>
      <c r="E18" s="31"/>
      <c r="F18" s="31"/>
      <c r="G18" s="31"/>
      <c r="H18" s="12"/>
      <c r="I18" s="12"/>
      <c r="J18" s="12"/>
      <c r="K18" s="12"/>
      <c r="L18" s="12"/>
      <c r="M18" s="12"/>
      <c r="N18" s="12"/>
      <c r="O18" s="12"/>
    </row>
    <row r="19" spans="1:24" s="15" customFormat="1" ht="15.95" thickTop="1">
      <c r="A19" s="12"/>
      <c r="B19" s="37"/>
      <c r="C19" s="38"/>
      <c r="D19" s="38"/>
      <c r="E19" s="39"/>
      <c r="F19" s="39"/>
      <c r="G19" s="39"/>
      <c r="H19" s="40"/>
      <c r="I19" s="12"/>
      <c r="J19" s="12"/>
      <c r="K19" s="12"/>
      <c r="L19" s="12"/>
      <c r="M19" s="12"/>
      <c r="N19" s="12"/>
      <c r="O19" s="12"/>
    </row>
    <row r="20" spans="1:24" s="15" customFormat="1" ht="15.95" customHeight="1">
      <c r="A20" s="12"/>
      <c r="B20" s="117" t="s">
        <v>14</v>
      </c>
      <c r="C20" s="117"/>
      <c r="D20" s="117"/>
      <c r="E20" s="17"/>
      <c r="F20" s="17"/>
      <c r="G20" s="17"/>
      <c r="H20" s="12"/>
      <c r="I20" s="12"/>
      <c r="J20" s="12"/>
      <c r="K20" s="12"/>
      <c r="L20" s="12"/>
      <c r="M20" s="12"/>
      <c r="N20" s="12"/>
      <c r="O20" s="12"/>
      <c r="P20" s="12"/>
      <c r="Q20" s="12"/>
      <c r="R20" s="12"/>
      <c r="S20" s="12"/>
      <c r="T20" s="12"/>
      <c r="U20" s="12"/>
      <c r="V20" s="12"/>
      <c r="W20" s="12"/>
      <c r="X20" s="12"/>
    </row>
    <row r="21" spans="1:24" s="15" customFormat="1" ht="15.95">
      <c r="A21" s="12"/>
      <c r="B21" s="41"/>
      <c r="C21" s="17"/>
      <c r="D21" s="17"/>
      <c r="E21" s="17"/>
      <c r="F21" s="17"/>
      <c r="G21" s="17"/>
      <c r="H21" s="12"/>
      <c r="I21" s="12"/>
      <c r="J21" s="12"/>
      <c r="K21" s="12"/>
      <c r="L21" s="12"/>
      <c r="M21" s="12"/>
      <c r="N21" s="12"/>
      <c r="O21" s="12"/>
      <c r="P21" s="12"/>
      <c r="Q21" s="12"/>
      <c r="R21" s="12"/>
      <c r="S21" s="12"/>
      <c r="T21" s="12"/>
      <c r="U21" s="12"/>
      <c r="V21" s="12"/>
      <c r="W21" s="12"/>
      <c r="X21" s="12"/>
    </row>
    <row r="22" spans="1:24" s="15" customFormat="1" ht="24.95" customHeight="1">
      <c r="A22" s="12"/>
      <c r="B22" s="42"/>
      <c r="C22" s="43" t="s">
        <v>15</v>
      </c>
      <c r="D22" s="43" t="s">
        <v>16</v>
      </c>
      <c r="E22" s="43" t="s">
        <v>17</v>
      </c>
      <c r="F22" s="43" t="s">
        <v>18</v>
      </c>
      <c r="G22" s="43" t="s">
        <v>19</v>
      </c>
      <c r="H22" s="44" t="s">
        <v>20</v>
      </c>
      <c r="I22" s="12"/>
      <c r="J22" s="12"/>
      <c r="K22" s="12"/>
      <c r="L22" s="12"/>
      <c r="M22" s="12"/>
      <c r="N22" s="12"/>
      <c r="O22" s="12"/>
    </row>
    <row r="23" spans="1:24" s="15" customFormat="1" ht="24.95" customHeight="1">
      <c r="B23" s="45" t="s">
        <v>21</v>
      </c>
      <c r="C23" s="46" t="s">
        <v>22</v>
      </c>
      <c r="D23" s="46" t="s">
        <v>23</v>
      </c>
      <c r="E23" s="46" t="s">
        <v>24</v>
      </c>
      <c r="F23" s="46" t="s">
        <v>25</v>
      </c>
      <c r="G23" s="46" t="s">
        <v>26</v>
      </c>
      <c r="H23" s="46" t="s">
        <v>27</v>
      </c>
    </row>
    <row r="24" spans="1:24" s="15" customFormat="1" ht="24.95" customHeight="1">
      <c r="A24" s="12"/>
      <c r="B24" s="47"/>
      <c r="C24" s="48"/>
      <c r="D24" s="48"/>
      <c r="E24" s="49"/>
      <c r="F24" s="49"/>
      <c r="G24" s="49"/>
      <c r="H24" s="50"/>
      <c r="I24" s="12"/>
      <c r="J24" s="12"/>
      <c r="K24" s="12"/>
      <c r="L24" s="12"/>
      <c r="M24" s="12"/>
      <c r="N24" s="12"/>
      <c r="O24" s="12"/>
    </row>
    <row r="25" spans="1:24" s="15" customFormat="1" ht="24.95" customHeight="1">
      <c r="A25" s="51"/>
      <c r="B25" s="52" t="s">
        <v>28</v>
      </c>
      <c r="C25" s="53" t="s">
        <v>29</v>
      </c>
      <c r="D25" s="54"/>
      <c r="E25" s="54"/>
      <c r="F25" s="54"/>
      <c r="G25" s="54"/>
      <c r="H25" s="54"/>
      <c r="I25" s="51"/>
      <c r="J25" s="51"/>
      <c r="K25" s="51"/>
      <c r="L25" s="51"/>
      <c r="M25" s="51"/>
      <c r="N25" s="51"/>
      <c r="O25" s="51"/>
    </row>
    <row r="26" spans="1:24" s="15" customFormat="1" ht="24.95" customHeight="1">
      <c r="A26" s="51"/>
      <c r="B26" s="55"/>
      <c r="C26" s="56"/>
      <c r="D26" s="57"/>
      <c r="E26" s="57"/>
      <c r="F26" s="57"/>
      <c r="G26" s="57"/>
      <c r="H26" s="57"/>
      <c r="I26" s="51"/>
      <c r="J26" s="51"/>
      <c r="K26" s="51"/>
      <c r="L26" s="51"/>
      <c r="M26" s="51"/>
      <c r="N26" s="51"/>
      <c r="O26" s="51"/>
    </row>
    <row r="27" spans="1:24" s="15" customFormat="1" ht="24.95" customHeight="1">
      <c r="A27" s="51"/>
      <c r="B27" s="58" t="s">
        <v>30</v>
      </c>
      <c r="C27" s="59" t="s">
        <v>31</v>
      </c>
      <c r="D27" s="60"/>
      <c r="E27" s="60"/>
      <c r="F27" s="57"/>
      <c r="G27" s="57"/>
      <c r="H27" s="57"/>
      <c r="I27" s="51"/>
      <c r="J27" s="51"/>
      <c r="K27" s="51"/>
      <c r="L27" s="51"/>
      <c r="M27" s="51"/>
      <c r="N27" s="51"/>
      <c r="O27" s="51"/>
    </row>
    <row r="28" spans="1:24" s="15" customFormat="1" ht="24.95" customHeight="1">
      <c r="A28" s="12"/>
      <c r="B28" s="35"/>
      <c r="C28" s="36"/>
      <c r="D28" s="36"/>
      <c r="E28" s="31"/>
      <c r="F28" s="31"/>
      <c r="G28" s="31"/>
      <c r="H28" s="12"/>
      <c r="I28" s="12"/>
      <c r="J28" s="12"/>
      <c r="K28" s="12"/>
      <c r="L28" s="12"/>
      <c r="M28" s="12"/>
      <c r="N28" s="12"/>
      <c r="O28" s="12"/>
    </row>
    <row r="29" spans="1:24" s="15" customFormat="1" ht="24.95" customHeight="1">
      <c r="A29" s="12"/>
      <c r="B29" s="118" t="s">
        <v>32</v>
      </c>
      <c r="C29" s="118"/>
      <c r="D29" s="118"/>
      <c r="E29" s="17"/>
      <c r="F29" s="17"/>
      <c r="G29" s="17"/>
      <c r="H29" s="12"/>
      <c r="I29" s="12"/>
      <c r="J29" s="12"/>
      <c r="K29" s="12"/>
      <c r="L29" s="12"/>
      <c r="M29" s="12"/>
      <c r="N29" s="12"/>
      <c r="O29" s="12"/>
      <c r="P29" s="12"/>
      <c r="Q29" s="12"/>
      <c r="R29" s="12"/>
      <c r="S29" s="12"/>
      <c r="T29" s="12"/>
      <c r="U29" s="12"/>
      <c r="V29" s="12"/>
      <c r="W29" s="12"/>
      <c r="X29" s="12"/>
    </row>
    <row r="30" spans="1:24" s="15" customFormat="1" ht="24.95" customHeight="1">
      <c r="A30" s="12"/>
      <c r="B30" s="61"/>
      <c r="C30" s="17"/>
      <c r="D30" s="17"/>
      <c r="E30" s="17"/>
      <c r="F30" s="17"/>
      <c r="G30" s="17"/>
      <c r="H30" s="12"/>
      <c r="I30" s="12"/>
      <c r="J30" s="12"/>
      <c r="K30" s="12"/>
      <c r="L30" s="12"/>
      <c r="M30" s="12"/>
      <c r="N30" s="12"/>
      <c r="O30" s="12"/>
      <c r="P30" s="12"/>
      <c r="Q30" s="12"/>
      <c r="R30" s="12"/>
      <c r="S30" s="12"/>
      <c r="T30" s="12"/>
      <c r="U30" s="12"/>
      <c r="V30" s="12"/>
      <c r="W30" s="12"/>
      <c r="X30" s="12"/>
    </row>
    <row r="31" spans="1:24" s="15" customFormat="1" ht="24.95" customHeight="1">
      <c r="A31" s="51"/>
      <c r="B31" s="62" t="s">
        <v>33</v>
      </c>
      <c r="C31" s="63" t="s">
        <v>34</v>
      </c>
      <c r="D31" s="51"/>
      <c r="E31" s="51"/>
      <c r="F31" s="51"/>
      <c r="G31" s="51"/>
      <c r="H31" s="51"/>
      <c r="I31" s="51"/>
      <c r="J31" s="51"/>
      <c r="K31" s="51"/>
      <c r="L31" s="51"/>
      <c r="M31" s="51"/>
      <c r="N31" s="51"/>
      <c r="O31" s="51"/>
    </row>
    <row r="32" spans="1:24" s="15" customFormat="1" ht="15.95" thickBot="1">
      <c r="A32" s="12"/>
      <c r="B32" s="35"/>
      <c r="C32" s="36"/>
      <c r="D32" s="36"/>
      <c r="E32" s="31"/>
      <c r="F32" s="31"/>
      <c r="G32" s="31"/>
      <c r="H32" s="12"/>
      <c r="I32" s="12"/>
      <c r="J32" s="12"/>
      <c r="K32" s="12"/>
      <c r="L32" s="12"/>
      <c r="M32" s="12"/>
      <c r="N32" s="12"/>
      <c r="O32" s="12"/>
    </row>
    <row r="33" spans="1:24" s="15" customFormat="1" ht="15.95" thickTop="1">
      <c r="A33" s="12"/>
      <c r="B33" s="37"/>
      <c r="C33" s="38"/>
      <c r="D33" s="38"/>
      <c r="E33" s="39"/>
      <c r="F33" s="39"/>
      <c r="G33" s="39"/>
      <c r="H33" s="40"/>
      <c r="I33" s="12"/>
      <c r="J33" s="12"/>
      <c r="K33" s="12"/>
      <c r="L33" s="12"/>
      <c r="M33" s="12"/>
      <c r="N33" s="12"/>
      <c r="O33" s="12"/>
    </row>
    <row r="34" spans="1:24" s="15" customFormat="1" ht="20.100000000000001">
      <c r="A34" s="12"/>
      <c r="B34" s="64" t="s">
        <v>35</v>
      </c>
      <c r="C34" s="65"/>
      <c r="D34" s="65"/>
      <c r="E34" s="17"/>
      <c r="F34" s="17"/>
      <c r="G34" s="17"/>
      <c r="H34" s="12"/>
      <c r="I34" s="12"/>
      <c r="J34" s="12"/>
      <c r="K34" s="12"/>
      <c r="L34" s="12"/>
      <c r="M34" s="12"/>
      <c r="N34" s="12"/>
      <c r="O34" s="12"/>
      <c r="P34" s="12"/>
      <c r="Q34" s="12"/>
      <c r="R34" s="12"/>
      <c r="S34" s="12"/>
      <c r="T34" s="12"/>
      <c r="U34" s="12"/>
      <c r="V34" s="12"/>
      <c r="W34" s="12"/>
      <c r="X34" s="12"/>
    </row>
    <row r="35" spans="1:24" s="15" customFormat="1" ht="15.95">
      <c r="A35" s="12"/>
      <c r="B35" s="41"/>
      <c r="C35" s="17"/>
      <c r="D35" s="17"/>
      <c r="E35" s="17"/>
      <c r="F35" s="17"/>
      <c r="G35" s="17"/>
      <c r="H35" s="12"/>
      <c r="I35" s="12"/>
      <c r="J35" s="12"/>
      <c r="K35" s="12"/>
      <c r="L35" s="12"/>
      <c r="M35" s="12"/>
      <c r="N35" s="12"/>
      <c r="O35" s="12"/>
      <c r="P35" s="12"/>
      <c r="Q35" s="12"/>
      <c r="R35" s="12"/>
      <c r="S35" s="12"/>
      <c r="T35" s="12"/>
      <c r="U35" s="12"/>
      <c r="V35" s="12"/>
      <c r="W35" s="12"/>
      <c r="X35" s="12"/>
    </row>
    <row r="36" spans="1:24" s="57" customFormat="1" ht="24.95" customHeight="1">
      <c r="A36" s="66"/>
      <c r="B36" s="42"/>
      <c r="C36" s="43" t="str">
        <f>C22</f>
        <v>Fase A regulier</v>
      </c>
      <c r="D36" s="43" t="str">
        <f>D22</f>
        <v>Fase A  vaste uren</v>
      </c>
      <c r="E36" s="43" t="s">
        <v>17</v>
      </c>
      <c r="F36" s="43" t="s">
        <v>18</v>
      </c>
      <c r="G36" s="43" t="s">
        <v>19</v>
      </c>
      <c r="H36" s="44" t="s">
        <v>20</v>
      </c>
      <c r="I36" s="66"/>
      <c r="J36" s="66"/>
      <c r="K36" s="66"/>
      <c r="L36" s="66"/>
      <c r="M36" s="66"/>
      <c r="N36" s="66"/>
      <c r="O36" s="66"/>
    </row>
    <row r="37" spans="1:24" s="57" customFormat="1" ht="24.95" customHeight="1">
      <c r="B37" s="45" t="s">
        <v>36</v>
      </c>
      <c r="C37" s="106">
        <v>1.82</v>
      </c>
      <c r="D37" s="106">
        <v>1.83</v>
      </c>
      <c r="E37" s="110">
        <f>IFERROR((C37*C15)+(D15*D37),"N.t.b.**")</f>
        <v>1.8294999999999999</v>
      </c>
      <c r="F37" s="106">
        <v>1.81</v>
      </c>
      <c r="G37" s="106">
        <v>1.7</v>
      </c>
      <c r="H37" s="110">
        <f>IFERROR(($C$12*E37)+($D$12*F37)+($E$12*G37),"N.t.b.***")</f>
        <v>1.8267199000000001</v>
      </c>
    </row>
    <row r="38" spans="1:24" s="57" customFormat="1" ht="24.95" customHeight="1">
      <c r="A38" s="66"/>
      <c r="B38" s="47"/>
      <c r="C38" s="48"/>
      <c r="D38" s="48"/>
      <c r="E38" s="49"/>
      <c r="F38" s="49"/>
      <c r="G38" s="49"/>
      <c r="H38" s="50"/>
      <c r="I38" s="66"/>
      <c r="J38" s="66"/>
      <c r="K38" s="66"/>
      <c r="L38" s="66"/>
      <c r="M38" s="66"/>
      <c r="N38" s="66"/>
      <c r="O38" s="66"/>
    </row>
    <row r="39" spans="1:24" s="57" customFormat="1" ht="24.95" customHeight="1">
      <c r="B39" s="52" t="s">
        <v>28</v>
      </c>
      <c r="C39" s="53">
        <f>IFERROR((H37*C9),"N.t.b.***")</f>
        <v>1.8267199000000001</v>
      </c>
      <c r="D39" s="54"/>
      <c r="E39" s="54"/>
      <c r="F39" s="54"/>
      <c r="G39" s="54"/>
      <c r="H39" s="54"/>
    </row>
    <row r="40" spans="1:24" s="57" customFormat="1" ht="24.95" customHeight="1">
      <c r="B40" s="67"/>
      <c r="C40" s="56"/>
    </row>
    <row r="41" spans="1:24" s="57" customFormat="1" ht="24.95" customHeight="1">
      <c r="B41" s="58" t="s">
        <v>37</v>
      </c>
      <c r="C41" s="107">
        <v>3</v>
      </c>
      <c r="D41" s="60"/>
      <c r="E41" s="60"/>
    </row>
    <row r="42" spans="1:24" s="57" customFormat="1" ht="24.95" customHeight="1">
      <c r="A42" s="66"/>
      <c r="B42" s="35"/>
      <c r="C42" s="36"/>
      <c r="D42" s="36"/>
      <c r="E42" s="31"/>
      <c r="F42" s="31"/>
      <c r="G42" s="31"/>
      <c r="H42" s="66"/>
      <c r="I42" s="66"/>
      <c r="J42" s="66"/>
      <c r="K42" s="66"/>
      <c r="L42" s="66"/>
      <c r="M42" s="66"/>
      <c r="N42" s="66"/>
      <c r="O42" s="66"/>
    </row>
    <row r="43" spans="1:24" s="57" customFormat="1" ht="24.95" customHeight="1">
      <c r="B43" s="62" t="s">
        <v>33</v>
      </c>
      <c r="C43" s="63">
        <f>(C6*C39)+C41</f>
        <v>42.03619371459309</v>
      </c>
    </row>
    <row r="44" spans="1:24" s="15" customFormat="1" ht="39.950000000000003" customHeight="1">
      <c r="A44" s="12"/>
      <c r="B44" s="35"/>
      <c r="C44" s="36"/>
      <c r="D44" s="36"/>
      <c r="E44" s="31"/>
      <c r="F44" s="31"/>
      <c r="G44" s="31"/>
      <c r="H44" s="12"/>
      <c r="I44" s="12"/>
      <c r="J44" s="12"/>
      <c r="K44" s="12"/>
      <c r="L44" s="12"/>
      <c r="M44" s="12"/>
      <c r="N44" s="12"/>
      <c r="O44" s="12"/>
    </row>
    <row r="45" spans="1:24" s="15" customFormat="1" ht="26.1" customHeight="1">
      <c r="A45" s="51"/>
      <c r="B45" s="68" t="s">
        <v>38</v>
      </c>
      <c r="C45" s="68"/>
      <c r="D45" s="68"/>
      <c r="E45" s="68"/>
      <c r="F45" s="68"/>
      <c r="G45" s="68"/>
      <c r="H45" s="51"/>
      <c r="I45" s="51"/>
      <c r="J45" s="51"/>
      <c r="K45" s="51"/>
      <c r="L45" s="51"/>
      <c r="M45" s="51"/>
      <c r="N45" s="51"/>
      <c r="O45" s="51"/>
    </row>
    <row r="46" spans="1:24" s="15" customFormat="1" ht="26.1" customHeight="1">
      <c r="A46" s="51"/>
      <c r="B46" s="109" t="s">
        <v>39</v>
      </c>
      <c r="C46" s="108"/>
      <c r="D46" s="108"/>
      <c r="E46" s="108"/>
      <c r="F46" s="108"/>
      <c r="G46" s="108"/>
      <c r="H46" s="51"/>
      <c r="I46" s="51"/>
      <c r="J46" s="51"/>
      <c r="K46" s="51"/>
      <c r="L46" s="51"/>
      <c r="M46" s="51"/>
      <c r="N46" s="51"/>
      <c r="O46" s="51"/>
    </row>
    <row r="47" spans="1:24" s="60" customFormat="1" ht="26.1" customHeight="1">
      <c r="B47" s="69" t="s">
        <v>40</v>
      </c>
    </row>
    <row r="48" spans="1:24" s="60" customFormat="1" ht="26.1" customHeight="1">
      <c r="B48" s="70" t="s">
        <v>41</v>
      </c>
      <c r="C48" s="71"/>
      <c r="D48" s="71"/>
      <c r="E48" s="71"/>
      <c r="F48" s="71"/>
      <c r="G48" s="71"/>
    </row>
    <row r="49" spans="1:15" s="60" customFormat="1" ht="26.1" customHeight="1">
      <c r="B49" s="69" t="s">
        <v>42</v>
      </c>
    </row>
    <row r="50" spans="1:15" s="60" customFormat="1" ht="26.1" customHeight="1">
      <c r="B50" s="70" t="s">
        <v>43</v>
      </c>
      <c r="C50" s="71"/>
      <c r="D50" s="71"/>
      <c r="E50" s="71"/>
      <c r="F50" s="71"/>
      <c r="G50" s="71"/>
    </row>
    <row r="51" spans="1:15" s="60" customFormat="1" ht="26.1" customHeight="1">
      <c r="B51" s="69" t="s">
        <v>44</v>
      </c>
    </row>
    <row r="52" spans="1:15" s="60" customFormat="1" ht="26.1" customHeight="1">
      <c r="B52" s="69"/>
    </row>
    <row r="53" spans="1:15" s="60" customFormat="1" ht="26.1" customHeight="1">
      <c r="B53" s="70" t="s">
        <v>45</v>
      </c>
      <c r="C53" s="71"/>
      <c r="D53" s="71"/>
      <c r="E53" s="71"/>
      <c r="F53" s="71"/>
      <c r="G53" s="71"/>
    </row>
    <row r="54" spans="1:15" s="60" customFormat="1" ht="26.1" customHeight="1">
      <c r="B54" s="72" t="s">
        <v>46</v>
      </c>
    </row>
    <row r="55" spans="1:15" s="75" customFormat="1" ht="21.6" customHeight="1">
      <c r="A55" s="73"/>
      <c r="B55" s="74"/>
      <c r="C55" s="73"/>
      <c r="D55" s="73"/>
      <c r="E55" s="73"/>
      <c r="F55" s="73"/>
      <c r="G55" s="73"/>
      <c r="H55" s="73"/>
      <c r="I55" s="73"/>
      <c r="J55" s="73"/>
      <c r="K55" s="73"/>
      <c r="L55" s="73"/>
      <c r="M55" s="73"/>
      <c r="N55" s="73"/>
      <c r="O55" s="73"/>
    </row>
    <row r="56" spans="1:15" s="76" customFormat="1">
      <c r="D56" s="112"/>
      <c r="E56" s="112"/>
    </row>
    <row r="57" spans="1:15" s="77" customFormat="1" ht="24.95" customHeight="1">
      <c r="B57" s="43"/>
      <c r="C57" s="43" t="s">
        <v>47</v>
      </c>
      <c r="D57" s="43" t="s">
        <v>48</v>
      </c>
      <c r="E57" s="43" t="s">
        <v>49</v>
      </c>
      <c r="F57" s="78"/>
    </row>
    <row r="58" spans="1:15" s="77" customFormat="1" ht="42" customHeight="1">
      <c r="B58" s="79" t="s">
        <v>50</v>
      </c>
      <c r="C58" s="1">
        <f>ROUND('TCO bepaling'!C43,2)</f>
        <v>42.04</v>
      </c>
      <c r="D58" s="80">
        <v>38.340000000000003</v>
      </c>
      <c r="E58" s="80">
        <v>47.75</v>
      </c>
      <c r="F58" s="78"/>
    </row>
    <row r="59" spans="1:15" s="77" customFormat="1" ht="24.95" customHeight="1">
      <c r="B59" s="78"/>
      <c r="C59" s="81" t="str">
        <f>IF(C58&gt;E58,"Prijs is buiten de bandbreedte en is een ongeldige Inschrijving",IF(C58&lt;D58,"Prijs is buiten de bandbreedte en is een ongeldige Inschrijving",""))</f>
        <v/>
      </c>
      <c r="D59" s="82"/>
      <c r="E59" s="82"/>
      <c r="F59" s="78"/>
    </row>
    <row r="60" spans="1:15" s="77" customFormat="1" ht="24.95" customHeight="1">
      <c r="B60" s="78"/>
      <c r="C60" s="81"/>
      <c r="D60" s="83"/>
      <c r="E60" s="83"/>
      <c r="F60" s="78"/>
    </row>
    <row r="61" spans="1:15" s="77" customFormat="1" ht="24.95" customHeight="1">
      <c r="C61" s="78" t="s">
        <v>51</v>
      </c>
      <c r="D61" s="78"/>
      <c r="E61" s="78"/>
      <c r="F61" s="78"/>
    </row>
    <row r="62" spans="1:15" s="77" customFormat="1" ht="24.95" customHeight="1">
      <c r="B62" s="84"/>
      <c r="C62" s="78"/>
      <c r="D62" s="2"/>
      <c r="E62" s="2"/>
      <c r="F62" s="78"/>
    </row>
    <row r="63" spans="1:15" s="77" customFormat="1" ht="24.95" customHeight="1">
      <c r="B63" s="85"/>
      <c r="C63" s="78"/>
      <c r="D63" s="2"/>
      <c r="E63" s="2"/>
      <c r="F63" s="78"/>
      <c r="H63" s="86"/>
    </row>
    <row r="64" spans="1:15" s="77" customFormat="1" ht="24.95" customHeight="1">
      <c r="B64" s="85"/>
      <c r="C64" s="78"/>
      <c r="D64" s="2"/>
      <c r="E64" s="78"/>
      <c r="F64" s="78"/>
      <c r="H64" s="86"/>
    </row>
    <row r="65" spans="2:8" s="77" customFormat="1" ht="24.95" customHeight="1">
      <c r="B65" s="68" t="s">
        <v>52</v>
      </c>
      <c r="C65" s="43" t="s">
        <v>53</v>
      </c>
      <c r="D65" s="43" t="s">
        <v>54</v>
      </c>
      <c r="E65" s="78"/>
      <c r="F65" s="78"/>
    </row>
    <row r="66" spans="2:8" s="77" customFormat="1" ht="24.95" customHeight="1">
      <c r="B66" s="87" t="s">
        <v>49</v>
      </c>
      <c r="C66" s="3">
        <f>E58</f>
        <v>47.75</v>
      </c>
      <c r="D66" s="4">
        <v>0</v>
      </c>
      <c r="E66" s="78"/>
      <c r="F66" s="88"/>
    </row>
    <row r="67" spans="2:8" s="77" customFormat="1" ht="24.95" customHeight="1">
      <c r="B67" s="90" t="s">
        <v>48</v>
      </c>
      <c r="C67" s="5">
        <f>D58</f>
        <v>38.340000000000003</v>
      </c>
      <c r="D67" s="6">
        <v>100</v>
      </c>
      <c r="E67" s="78"/>
      <c r="F67" s="91"/>
      <c r="G67" s="113"/>
      <c r="H67" s="114"/>
    </row>
    <row r="68" spans="2:8" s="77" customFormat="1" ht="24.95" customHeight="1">
      <c r="B68" s="87"/>
      <c r="C68" s="92"/>
      <c r="D68" s="93"/>
      <c r="E68" s="119" t="s">
        <v>55</v>
      </c>
      <c r="F68" s="119"/>
      <c r="G68" s="119"/>
      <c r="H68" s="89"/>
    </row>
    <row r="69" spans="2:8" s="77" customFormat="1" ht="35.1" customHeight="1">
      <c r="B69" s="7" t="s">
        <v>56</v>
      </c>
      <c r="C69" s="8">
        <f>C58</f>
        <v>42.04</v>
      </c>
      <c r="D69" s="94">
        <f xml:space="preserve"> IFERROR(D67-((C69-C67)/(C66-C67)*(D67-D66)),0)</f>
        <v>60.680127523910762</v>
      </c>
      <c r="E69" s="113" t="s">
        <v>57</v>
      </c>
      <c r="F69" s="113"/>
      <c r="G69" s="113"/>
      <c r="H69" s="111"/>
    </row>
    <row r="70" spans="2:8" s="77" customFormat="1" ht="39.950000000000003" customHeight="1">
      <c r="B70" s="78"/>
      <c r="C70" s="95"/>
      <c r="D70" s="95"/>
      <c r="E70" s="95"/>
      <c r="F70" s="95"/>
      <c r="G70" s="89"/>
      <c r="H70" s="89"/>
    </row>
    <row r="71" spans="2:8" s="96" customFormat="1" ht="75" customHeight="1">
      <c r="B71" s="97"/>
      <c r="C71" s="97"/>
      <c r="D71" s="9"/>
      <c r="E71" s="97"/>
      <c r="G71" s="98"/>
      <c r="H71" s="98"/>
    </row>
    <row r="72" spans="2:8" s="96" customFormat="1">
      <c r="B72" s="99" t="s">
        <v>58</v>
      </c>
      <c r="C72" s="99" t="s">
        <v>59</v>
      </c>
      <c r="D72" s="9"/>
      <c r="E72" s="97"/>
      <c r="G72" s="98"/>
      <c r="H72" s="98"/>
    </row>
    <row r="73" spans="2:8" s="96" customFormat="1">
      <c r="B73" s="100">
        <f>D58</f>
        <v>38.340000000000003</v>
      </c>
      <c r="C73" s="101">
        <f t="shared" ref="C73:C78" si="0" xml:space="preserve"> $D$67 - (B73 - $C$67)/($C$66-$C$67)*($D$67)</f>
        <v>100</v>
      </c>
      <c r="D73" s="9"/>
      <c r="E73" s="97"/>
      <c r="G73" s="98"/>
      <c r="H73" s="98"/>
    </row>
    <row r="74" spans="2:8" s="96" customFormat="1">
      <c r="B74" s="100">
        <f>B73+($B$78-$B$73)/5</f>
        <v>40.222000000000001</v>
      </c>
      <c r="C74" s="101">
        <f t="shared" si="0"/>
        <v>80.000000000000014</v>
      </c>
      <c r="D74" s="10"/>
      <c r="E74" s="10"/>
      <c r="G74" s="98"/>
      <c r="H74" s="98"/>
    </row>
    <row r="75" spans="2:8" s="96" customFormat="1">
      <c r="B75" s="100">
        <f>B74+($B$78-$B$73)/5</f>
        <v>42.103999999999999</v>
      </c>
      <c r="C75" s="101">
        <f t="shared" si="0"/>
        <v>60.000000000000028</v>
      </c>
      <c r="D75" s="10"/>
      <c r="E75" s="10"/>
      <c r="G75" s="98"/>
      <c r="H75" s="98"/>
    </row>
    <row r="76" spans="2:8" s="96" customFormat="1">
      <c r="B76" s="100">
        <f>B75+($B$78-$B$73)/5</f>
        <v>43.985999999999997</v>
      </c>
      <c r="C76" s="101">
        <f t="shared" si="0"/>
        <v>40.00000000000005</v>
      </c>
      <c r="D76" s="10"/>
      <c r="E76" s="10"/>
      <c r="G76" s="98"/>
      <c r="H76" s="98"/>
    </row>
    <row r="77" spans="2:8" s="96" customFormat="1">
      <c r="B77" s="100">
        <f>B76+($B$78-$B$73)/5</f>
        <v>45.867999999999995</v>
      </c>
      <c r="C77" s="101">
        <f t="shared" si="0"/>
        <v>20.000000000000057</v>
      </c>
      <c r="D77" s="10"/>
      <c r="E77" s="10"/>
    </row>
    <row r="78" spans="2:8" s="96" customFormat="1">
      <c r="B78" s="100">
        <f>E58</f>
        <v>47.75</v>
      </c>
      <c r="C78" s="101">
        <f t="shared" si="0"/>
        <v>0</v>
      </c>
      <c r="D78" s="10"/>
      <c r="E78" s="10"/>
      <c r="F78" s="102"/>
      <c r="H78" s="103"/>
    </row>
    <row r="79" spans="2:8" s="96" customFormat="1">
      <c r="B79" s="97"/>
      <c r="C79" s="97"/>
      <c r="D79" s="97"/>
      <c r="E79" s="97"/>
    </row>
    <row r="80" spans="2:8" s="76" customFormat="1">
      <c r="B80" s="97"/>
      <c r="C80" s="97"/>
      <c r="D80" s="97"/>
      <c r="E80" s="97"/>
      <c r="F80" s="96"/>
    </row>
    <row r="81" spans="2:6" s="76" customFormat="1">
      <c r="B81" s="97"/>
      <c r="C81" s="97"/>
      <c r="D81" s="97"/>
      <c r="E81" s="97"/>
      <c r="F81" s="96"/>
    </row>
    <row r="82" spans="2:6" s="76" customFormat="1">
      <c r="B82" s="97"/>
      <c r="C82" s="97"/>
      <c r="D82" s="97"/>
      <c r="E82" s="97"/>
      <c r="F82" s="96"/>
    </row>
    <row r="83" spans="2:6" s="76" customFormat="1">
      <c r="B83" s="97"/>
      <c r="C83" s="97"/>
      <c r="D83" s="97"/>
      <c r="E83" s="97"/>
    </row>
    <row r="84" spans="2:6" s="76" customFormat="1">
      <c r="B84" s="97"/>
      <c r="C84" s="97"/>
      <c r="D84" s="97"/>
      <c r="E84" s="97"/>
    </row>
    <row r="85" spans="2:6" s="76" customFormat="1">
      <c r="B85" s="97"/>
      <c r="C85" s="97"/>
      <c r="D85" s="97"/>
      <c r="E85" s="97"/>
    </row>
    <row r="86" spans="2:6" s="76" customFormat="1">
      <c r="B86" s="97"/>
      <c r="C86" s="97"/>
      <c r="D86" s="97"/>
      <c r="E86" s="97"/>
    </row>
    <row r="87" spans="2:6" s="76" customFormat="1">
      <c r="B87" s="97"/>
      <c r="C87" s="97"/>
      <c r="D87" s="97"/>
      <c r="E87" s="97"/>
    </row>
    <row r="88" spans="2:6" s="76" customFormat="1">
      <c r="B88" s="97"/>
      <c r="C88" s="97"/>
      <c r="D88" s="97"/>
      <c r="E88" s="97"/>
    </row>
    <row r="89" spans="2:6" s="76" customFormat="1">
      <c r="B89" s="97"/>
      <c r="C89" s="97"/>
      <c r="D89" s="97"/>
      <c r="E89" s="97"/>
    </row>
    <row r="90" spans="2:6" s="76" customFormat="1">
      <c r="B90" s="97"/>
      <c r="C90" s="97"/>
      <c r="D90" s="97"/>
      <c r="E90" s="97"/>
    </row>
    <row r="91" spans="2:6" s="76" customFormat="1">
      <c r="B91" s="97"/>
      <c r="C91" s="97"/>
      <c r="D91" s="97"/>
      <c r="E91" s="97"/>
    </row>
    <row r="92" spans="2:6" s="76" customFormat="1">
      <c r="B92" s="97"/>
      <c r="C92" s="97"/>
      <c r="D92" s="97"/>
      <c r="E92" s="97"/>
    </row>
    <row r="93" spans="2:6" s="76" customFormat="1">
      <c r="B93" s="97"/>
      <c r="C93" s="97"/>
      <c r="D93" s="97"/>
      <c r="E93" s="97"/>
    </row>
    <row r="94" spans="2:6" s="76" customFormat="1">
      <c r="B94" s="97"/>
      <c r="C94" s="97"/>
      <c r="D94" s="97"/>
      <c r="E94" s="97"/>
    </row>
    <row r="95" spans="2:6" s="76" customFormat="1">
      <c r="B95" s="97"/>
      <c r="C95" s="97"/>
      <c r="D95" s="97"/>
      <c r="E95" s="97"/>
    </row>
    <row r="96" spans="2:6" s="76" customFormat="1">
      <c r="B96" s="97"/>
      <c r="C96" s="97"/>
      <c r="D96" s="97"/>
      <c r="E96" s="97"/>
    </row>
    <row r="97" spans="1:15" s="76" customFormat="1"/>
    <row r="98" spans="1:15" s="76" customFormat="1"/>
    <row r="99" spans="1:15" s="76" customFormat="1"/>
    <row r="100" spans="1:15" s="76" customFormat="1"/>
    <row r="101" spans="1:15" s="76" customFormat="1"/>
    <row r="102" spans="1:15" s="15" customFormat="1" ht="21.6" hidden="1" customHeight="1">
      <c r="A102" s="51"/>
      <c r="B102" s="57"/>
      <c r="C102" s="51"/>
      <c r="D102" s="51"/>
      <c r="E102" s="51"/>
      <c r="F102" s="51"/>
      <c r="G102" s="51"/>
      <c r="H102" s="51"/>
      <c r="I102" s="51"/>
      <c r="J102" s="51"/>
      <c r="K102" s="51"/>
      <c r="L102" s="51"/>
      <c r="M102" s="51"/>
      <c r="N102" s="51"/>
      <c r="O102" s="51"/>
    </row>
    <row r="103" spans="1:15" s="15" customFormat="1" ht="15" hidden="1">
      <c r="A103" s="51"/>
      <c r="B103" s="104"/>
      <c r="C103" s="51"/>
      <c r="D103" s="51"/>
      <c r="E103" s="51"/>
      <c r="F103" s="51"/>
      <c r="G103" s="51"/>
      <c r="H103" s="51"/>
      <c r="I103" s="51"/>
      <c r="J103" s="51"/>
      <c r="K103" s="51"/>
      <c r="L103" s="51"/>
      <c r="M103" s="51"/>
      <c r="N103" s="51"/>
      <c r="O103" s="51"/>
    </row>
    <row r="104" spans="1:15"/>
    <row r="105" spans="1:15"/>
  </sheetData>
  <sheetProtection algorithmName="SHA-512" hashValue="wQwYERihXI5CB3ExbjuNjzNJ9x0ZAXXbmuoK4jy3bueODHNpLyrYcGVyKdnCAyj6mLaKDHSjUAvMy8o/DMdiHQ==" saltValue="mU8eHne42OfPGWopMEM/YQ==" spinCount="100000" sheet="1" objects="1" scenarios="1"/>
  <mergeCells count="8">
    <mergeCell ref="E68:G68"/>
    <mergeCell ref="E69:G69"/>
    <mergeCell ref="D56:E56"/>
    <mergeCell ref="G67:H67"/>
    <mergeCell ref="B1:H1"/>
    <mergeCell ref="B4:C4"/>
    <mergeCell ref="B20:D20"/>
    <mergeCell ref="B29:D29"/>
  </mergeCells>
  <pageMargins left="0.70866141732283472" right="0.70866141732283472" top="0.74803149606299213" bottom="0.74803149606299213" header="0.31496062992125984" footer="0.31496062992125984"/>
  <pageSetup paperSize="9" scale="35"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2219C32364E04EB41106AFACFD7646" ma:contentTypeVersion="14" ma:contentTypeDescription="Een nieuw document maken." ma:contentTypeScope="" ma:versionID="bcccc34ede85aabac3c7bd17fe659d40">
  <xsd:schema xmlns:xsd="http://www.w3.org/2001/XMLSchema" xmlns:xs="http://www.w3.org/2001/XMLSchema" xmlns:p="http://schemas.microsoft.com/office/2006/metadata/properties" xmlns:ns2="bb94f872-d166-4315-bbd5-65e89863c346" xmlns:ns3="52bc02f8-f93c-42a0-9294-c67c25c1f048" targetNamespace="http://schemas.microsoft.com/office/2006/metadata/properties" ma:root="true" ma:fieldsID="d33abc994f4b2207ec1991103f1f9e5f" ns2:_="" ns3:_="">
    <xsd:import namespace="bb94f872-d166-4315-bbd5-65e89863c346"/>
    <xsd:import namespace="52bc02f8-f93c-42a0-9294-c67c25c1f0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4f872-d166-4315-bbd5-65e89863c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c02f8-f93c-42a0-9294-c67c25c1f04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c1f9a10-a6bc-445f-ad7f-a36ee5e39d04}" ma:internalName="TaxCatchAll" ma:showField="CatchAllData" ma:web="52bc02f8-f93c-42a0-9294-c67c25c1f0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94f872-d166-4315-bbd5-65e89863c346">
      <Terms xmlns="http://schemas.microsoft.com/office/infopath/2007/PartnerControls"/>
    </lcf76f155ced4ddcb4097134ff3c332f>
    <TaxCatchAll xmlns="52bc02f8-f93c-42a0-9294-c67c25c1f04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069598-85F6-4AA9-9CFA-29BDCD3AE939}"/>
</file>

<file path=customXml/itemProps2.xml><?xml version="1.0" encoding="utf-8"?>
<ds:datastoreItem xmlns:ds="http://schemas.openxmlformats.org/officeDocument/2006/customXml" ds:itemID="{C50528AB-0461-4293-BA8F-B0226414553A}"/>
</file>

<file path=customXml/itemProps3.xml><?xml version="1.0" encoding="utf-8"?>
<ds:datastoreItem xmlns:ds="http://schemas.openxmlformats.org/officeDocument/2006/customXml" ds:itemID="{97030289-758F-4754-998B-D873260B2561}"/>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Bertrand Prinsen</dc:creator>
  <cp:keywords/>
  <dc:description/>
  <cp:lastModifiedBy>Story, Pascale (AV)</cp:lastModifiedBy>
  <cp:revision/>
  <dcterms:created xsi:type="dcterms:W3CDTF">2024-02-01T11:58:55Z</dcterms:created>
  <dcterms:modified xsi:type="dcterms:W3CDTF">2024-02-23T10:04:09Z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0x010100862219C32364E04EB41106AFACFD7646</vt:lpwstr>
  </property>
  <property fmtid="{D5CDD505-2E9C-101B-9397-08002B2CF9AE}" pid="3" name="MediaServiceImageTags">
    <vt:lpwstr/>
  </property>
</Properties>
</file>