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Fierder/EA Digiborden 2024/Aanbestedingsdocument en bijlagen/Concept TEAMS/"/>
    </mc:Choice>
  </mc:AlternateContent>
  <xr:revisionPtr revIDLastSave="466" documentId="8_{FBEC6B5F-0E62-7B46-A457-82014EC88CA9}" xr6:coauthVersionLast="47" xr6:coauthVersionMax="47" xr10:uidLastSave="{2085492C-2C8F-F84B-9B4F-65AF7F8AE6F0}"/>
  <bookViews>
    <workbookView xWindow="33800" yWindow="500" windowWidth="43900" windowHeight="20440" xr2:uid="{26A0E56A-9CA4-EB40-BF12-5B4691CBE874}"/>
  </bookViews>
  <sheets>
    <sheet name="Waardemode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K4" i="2"/>
  <c r="C3" i="2" s="1"/>
  <c r="E7" i="2"/>
  <c r="D7" i="2"/>
  <c r="C7" i="2"/>
  <c r="B7" i="2"/>
  <c r="E5" i="2"/>
  <c r="D5" i="2"/>
  <c r="C5" i="2"/>
  <c r="B5" i="2"/>
  <c r="G14" i="2"/>
  <c r="F3" i="2" l="1"/>
  <c r="E3" i="2"/>
  <c r="G3" i="2"/>
  <c r="D3" i="2"/>
  <c r="I3" i="2"/>
  <c r="H3" i="2"/>
  <c r="B3" i="2"/>
  <c r="J3" i="2"/>
  <c r="G13" i="2"/>
  <c r="G35" i="2"/>
  <c r="K3" i="2" l="1"/>
  <c r="E41" i="2"/>
  <c r="E40" i="2"/>
  <c r="E18" i="2"/>
  <c r="B18" i="2"/>
  <c r="E17" i="2"/>
  <c r="F5" i="2"/>
  <c r="G5" i="2"/>
  <c r="H5" i="2"/>
  <c r="I5" i="2"/>
  <c r="J5" i="2"/>
  <c r="J7" i="2"/>
  <c r="I7" i="2"/>
  <c r="E31" i="2"/>
  <c r="E30" i="2"/>
  <c r="E39" i="2"/>
  <c r="E38" i="2"/>
  <c r="E37" i="2"/>
  <c r="E36" i="2"/>
  <c r="E29" i="2"/>
  <c r="E28" i="2"/>
  <c r="E27" i="2"/>
  <c r="E26" i="2"/>
  <c r="E25" i="2"/>
  <c r="E24" i="2"/>
  <c r="E23" i="2"/>
  <c r="E22" i="2"/>
  <c r="E21" i="2"/>
  <c r="E20" i="2"/>
  <c r="E19" i="2"/>
  <c r="E16" i="2"/>
  <c r="E15" i="2"/>
  <c r="E14" i="2"/>
  <c r="E13" i="2"/>
  <c r="E12" i="2"/>
  <c r="E35" i="2"/>
  <c r="H7" i="2"/>
  <c r="G7" i="2"/>
  <c r="F7" i="2"/>
  <c r="K5" i="2" l="1"/>
  <c r="G41" i="2"/>
  <c r="B41" i="2"/>
  <c r="B38" i="2"/>
  <c r="B40" i="2"/>
  <c r="B39" i="2"/>
  <c r="G31" i="2"/>
  <c r="B30" i="2"/>
  <c r="B31" i="2"/>
  <c r="B24" i="2"/>
  <c r="B22" i="2"/>
  <c r="B21" i="2"/>
  <c r="B19" i="2"/>
  <c r="B12" i="2"/>
  <c r="B28" i="2"/>
  <c r="B27" i="2"/>
  <c r="B20" i="2"/>
  <c r="B25" i="2"/>
  <c r="B15" i="2"/>
  <c r="B17" i="2"/>
  <c r="B14" i="2"/>
  <c r="B16" i="2"/>
  <c r="B13" i="2"/>
  <c r="B37" i="2"/>
  <c r="B43" i="2"/>
  <c r="B36" i="2"/>
  <c r="B26" i="2"/>
  <c r="B23" i="2"/>
  <c r="B35" i="2"/>
  <c r="B29" i="2"/>
  <c r="G12" i="2" l="1"/>
  <c r="G34" i="2"/>
</calcChain>
</file>

<file path=xl/sharedStrings.xml><?xml version="1.0" encoding="utf-8"?>
<sst xmlns="http://schemas.openxmlformats.org/spreadsheetml/2006/main" count="98" uniqueCount="57">
  <si>
    <t>Totaal:</t>
  </si>
  <si>
    <t>Percentage</t>
  </si>
  <si>
    <t>5 uitmuntend</t>
  </si>
  <si>
    <t>4 goed</t>
  </si>
  <si>
    <t>3 voldoende</t>
  </si>
  <si>
    <t xml:space="preserve">Indien een inschrijver over ALLE open vragen (9 totaal) 3 of meer negatieve waarden behaald zal betreffende inschrijver worden uitgesloten van verdere deelname. Opdrachtgever wil niet gunnen aan een inschrijver met een dusdanige matige kwaliteit. </t>
  </si>
  <si>
    <t>2 matig</t>
  </si>
  <si>
    <t>1 onvoldoende</t>
  </si>
  <si>
    <t>UITSLUITING</t>
  </si>
  <si>
    <t xml:space="preserve">OVERIGE OPEN VRAGEN + TOELICHTING </t>
  </si>
  <si>
    <t>7.2 Kwaliteit van dienstverlening en service</t>
  </si>
  <si>
    <t>7.3 Ondersteuning docenten</t>
  </si>
  <si>
    <t xml:space="preserve">7.4 Updates en upgrades/firmware en behoud veiligheid </t>
  </si>
  <si>
    <t>7.5 Verbinding op grotere afstand</t>
  </si>
  <si>
    <t>7.6 Marktontwikkelingen</t>
  </si>
  <si>
    <t>7.7 Proefopstelling aangeboden digibord</t>
  </si>
  <si>
    <t>Item</t>
  </si>
  <si>
    <r>
      <t xml:space="preserve">Beter
</t>
    </r>
    <r>
      <rPr>
        <b/>
        <sz val="7"/>
        <color rgb="FFFFFFFF"/>
        <rFont val="Verdana"/>
        <family val="2"/>
      </rPr>
      <t>dan huidige oplossing</t>
    </r>
  </si>
  <si>
    <r>
      <t xml:space="preserve">Vergelijkbaar
</t>
    </r>
    <r>
      <rPr>
        <b/>
        <sz val="7"/>
        <color rgb="FFFFFFFF"/>
        <rFont val="Verdana"/>
        <family val="2"/>
      </rPr>
      <t>met huidige oplossing</t>
    </r>
  </si>
  <si>
    <r>
      <t xml:space="preserve">Acceptabel verbeterpunt
</t>
    </r>
    <r>
      <rPr>
        <b/>
        <sz val="7"/>
        <color rgb="FFFFFFFF"/>
        <rFont val="Verdana"/>
        <family val="2"/>
      </rPr>
      <t>met huidige oplossing</t>
    </r>
  </si>
  <si>
    <r>
      <t xml:space="preserve">Onacceptabel verbeterpunt
</t>
    </r>
    <r>
      <rPr>
        <b/>
        <sz val="7"/>
        <color rgb="FFFFFFFF"/>
        <rFont val="Verdana"/>
        <family val="2"/>
      </rPr>
      <t>met huidige oplossing</t>
    </r>
  </si>
  <si>
    <t>1. 	Eenvoud opstarten en snelheid digibord werkend gebruiken (beoordelaar sluit een eigen device aan).</t>
  </si>
  <si>
    <t>2. 	Werking van de digitale pen (beoordelaar schrijft en tekent op het bord).</t>
  </si>
  <si>
    <t>5. Werking digitaal whiteboard; schrijffunctie en eenvoud van de bediening vanaf een device (dit wordt getest binnen de whiteboard functie van het scherm).</t>
  </si>
  <si>
    <t xml:space="preserve">6. Werking gumfunctie met hand/vinger (beoordelaar doet beide handelingen). </t>
  </si>
  <si>
    <t>7. 	Werking ‘freezen’ scherm (zie ook programma van eisen) waarbij de docent nog kan werken op de eigen device.</t>
  </si>
  <si>
    <t>8.	 Werking van elektrische lift en de gebruikersvriendelijkheid daarvan.</t>
  </si>
  <si>
    <t>10. 	Mate van bijgeluiden (koeling, brommen, zoemen).</t>
  </si>
  <si>
    <t xml:space="preserve">7.7 Proefopstelling aangeboden digibord (BEOORDELING WISKUNDE DOCENTEN)
De docenten zullen met de eigen de device en software met het aangeboden digibord een proefles (zie bijlage 12) geven. </t>
  </si>
  <si>
    <t>Totaal kwaliteit (max.)</t>
  </si>
  <si>
    <t>(en komt geen toeslag BTW op de behaalde waarde)</t>
  </si>
  <si>
    <t>11. 	Scherpte beeld tot 8,5 meter en invalshoeken vanuit de lessets in het lokaal (met en zonder zonlicht van buiten), voor iedere Inschrijver gelijke positie.</t>
  </si>
  <si>
    <t>12.	 Kwaliteit knoppen en toegankelijkheid (aan/uit/overige) door deze veelvuldig (minimaal 10x) te gebruiken.</t>
  </si>
  <si>
    <t>13. 	Kwaliteit instructiekaart voor een docent.</t>
  </si>
  <si>
    <t>14. 	Kwaliteit glasplaat van het digibord, mate van gladheid (beoordelaar zal de glasplaat niet beschadigen).</t>
  </si>
  <si>
    <t>15. 	Kwaliteit/gebruikersvriendelijkheid van de afstandbediening (leesbaarheid, eenvoud, werking knoppen).</t>
  </si>
  <si>
    <t>16. 	Kwaliteit aansluitpunten toegankelijkheid (hoe makkelijk kun je erbij komen en hoe duidelijk is het welke stekker je waar in moet steken) en gebruikersvriendelijkheid (USB/USB-c/HDMI).</t>
  </si>
  <si>
    <t xml:space="preserve">18.	Gebruiksvriendelijkheid en snelheid browserfunctionaliteit. </t>
  </si>
  <si>
    <t xml:space="preserve">19. 	Kwaliteit en snelheid draadloze verbinding. </t>
  </si>
  <si>
    <t>20. 	Eenvoud en snelheid afsluiten (beoordelaar wil zo snel mogelijk afsluiten om naar een volgende les te kunnen gaan).</t>
  </si>
  <si>
    <t xml:space="preserve">21. Nauwkeurigheid van tekenen. </t>
  </si>
  <si>
    <t>22. Eenvoud van selecteren van constructiegereedschap (geodriehoek, passer, liniaal).</t>
  </si>
  <si>
    <t>23. Gebruiksvriendelijkheid constructiegereedschap (geodriehoek, passer, liniaal).</t>
  </si>
  <si>
    <t>24. Mate van gebruiksvriendelijkheid GeoGebra</t>
  </si>
  <si>
    <t xml:space="preserve">25. De mate van gebruiksvriendelijkheid van de bediening van de grafische rekenmachine op het smartboard. </t>
  </si>
  <si>
    <t xml:space="preserve">26. Aanwezig kleurenpalet. </t>
  </si>
  <si>
    <t xml:space="preserve">27. Eenvoud maken van rechte lijnen. </t>
  </si>
  <si>
    <t>4. 	 Werking touch met hand/ vinger en werking gumfunctie (beoordelaar doet beide handelingen).</t>
  </si>
  <si>
    <t xml:space="preserve">3.	Werking gumfunctie van de digitale pen. </t>
  </si>
  <si>
    <t>9. 	Geluid (spraak en muziek) van de ingebouwde luidsprekers (spraak en muziek worden getest aan de hand van de video zoals beschreven in bijlage 7b).</t>
  </si>
  <si>
    <t xml:space="preserve">Indien een inschrijver over ALLE items (20 totaal) 5 of meer negatieve waarden (zowel matig als onvoldoende) behaald zal betreffende inschrijver worden uitgesloten van verdere deelname. Opdrachtgever wil niet gunnen aan een inschrijver met een dusdanige matige kwaliteit. </t>
  </si>
  <si>
    <t xml:space="preserve">Indien een inschrijver over ALLE items (7 totaal) 3 of meer negatieve waarden (matig) behaald zal betreffende inschrijver worden uitgesloten van verdere deelname. Opdrachtgever wil niet gunnen aan een inschrijver met een dusdanige matige kwaliteit. </t>
  </si>
  <si>
    <t>17.	 Eenvoud koppeling met Airplay 2 en Chromecast 4K door dit aan te sluiten.</t>
  </si>
  <si>
    <t>OPEN VRAAG 7.1 Projectaanpak totale levering
SUB 1. Plan van aanpak</t>
  </si>
  <si>
    <t>OPEN VRAAG 7.1 Projectaanpak totale levering
SUB 2. gespecificeerde offerte</t>
  </si>
  <si>
    <t>OPEN VRAAG 7.1 Projectaanpak totale levering
SUB 3. meerwaarde</t>
  </si>
  <si>
    <t>OPEN VRAAG 7.1 Projectaanpak totale levering
SUB 4. Duurzaam en circulair inkopen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</si>
</sst>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_);[Red]\(&quot;€&quot;\ #,##0.00\)"/>
    <numFmt numFmtId="44" formatCode="_(&quot;€&quot;\ * #,##0.00_);_(&quot;€&quot;\ * \(#,##0.00\);_(&quot;€&quot;\ * &quot;-&quot;??_);_(@_)"/>
    <numFmt numFmtId="164" formatCode="&quot;€&quot;\ #,##0.0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Verdana"/>
      <family val="2"/>
    </font>
    <font>
      <b/>
      <sz val="9"/>
      <color rgb="FF000000"/>
      <name val="Verdana"/>
      <family val="2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sz val="9"/>
      <color rgb="FF000000"/>
      <name val="Verdana"/>
      <family val="2"/>
    </font>
    <font>
      <b/>
      <sz val="9"/>
      <color theme="1"/>
      <name val="Verdana"/>
      <family val="2"/>
    </font>
    <font>
      <b/>
      <sz val="7"/>
      <color rgb="FFFFFFFF"/>
      <name val="Verdana"/>
      <family val="2"/>
    </font>
    <font>
      <b/>
      <sz val="8"/>
      <color rgb="FF000000"/>
      <name val="Verdana"/>
      <family val="2"/>
    </font>
    <font>
      <sz val="9"/>
      <color rgb="FFFF0000"/>
      <name val="Verdana"/>
      <family val="2"/>
    </font>
    <font>
      <i/>
      <sz val="9"/>
      <color theme="1"/>
      <name val="Verdana"/>
      <family val="2"/>
    </font>
    <font>
      <b/>
      <sz val="9"/>
      <color theme="9" tint="-0.499984740745262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4" fillId="3" borderId="3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9" fontId="4" fillId="4" borderId="1" xfId="1" applyFont="1" applyFill="1" applyBorder="1" applyAlignment="1">
      <alignment horizontal="center" vertical="center" wrapText="1"/>
    </xf>
    <xf numFmtId="9" fontId="6" fillId="0" borderId="1" xfId="1" applyFont="1" applyBorder="1"/>
    <xf numFmtId="0" fontId="4" fillId="3" borderId="1" xfId="0" applyFont="1" applyFill="1" applyBorder="1" applyAlignment="1">
      <alignment horizontal="justify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8" fontId="7" fillId="2" borderId="2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/>
    <xf numFmtId="0" fontId="7" fillId="2" borderId="2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44" fontId="6" fillId="0" borderId="0" xfId="2" applyFont="1"/>
    <xf numFmtId="44" fontId="8" fillId="0" borderId="0" xfId="2" applyFont="1"/>
    <xf numFmtId="164" fontId="6" fillId="7" borderId="1" xfId="0" applyNumberFormat="1" applyFont="1" applyFill="1" applyBorder="1"/>
    <xf numFmtId="164" fontId="6" fillId="7" borderId="1" xfId="0" applyNumberFormat="1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/>
    </xf>
    <xf numFmtId="10" fontId="4" fillId="4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/>
    </xf>
    <xf numFmtId="8" fontId="6" fillId="0" borderId="0" xfId="0" applyNumberFormat="1" applyFont="1"/>
    <xf numFmtId="0" fontId="13" fillId="0" borderId="0" xfId="0" applyFont="1"/>
    <xf numFmtId="0" fontId="6" fillId="0" borderId="5" xfId="0" applyFont="1" applyBorder="1" applyAlignment="1">
      <alignment vertical="center"/>
    </xf>
    <xf numFmtId="8" fontId="6" fillId="0" borderId="1" xfId="0" applyNumberFormat="1" applyFont="1" applyBorder="1"/>
    <xf numFmtId="8" fontId="6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/>
    </xf>
    <xf numFmtId="44" fontId="6" fillId="0" borderId="0" xfId="0" applyNumberFormat="1" applyFont="1"/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left" vertical="center" wrapText="1"/>
    </xf>
    <xf numFmtId="0" fontId="12" fillId="8" borderId="10" xfId="0" applyFont="1" applyFill="1" applyBorder="1" applyAlignment="1">
      <alignment horizontal="left" vertical="center" wrapText="1"/>
    </xf>
    <xf numFmtId="0" fontId="12" fillId="8" borderId="11" xfId="0" applyFont="1" applyFill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horizontal="left" vertical="center" wrapText="1"/>
    </xf>
    <xf numFmtId="0" fontId="12" fillId="8" borderId="4" xfId="0" applyFont="1" applyFill="1" applyBorder="1" applyAlignment="1">
      <alignment horizontal="left" vertical="center" wrapText="1"/>
    </xf>
    <xf numFmtId="0" fontId="12" fillId="8" borderId="9" xfId="0" applyFont="1" applyFill="1" applyBorder="1" applyAlignment="1">
      <alignment horizontal="center" wrapText="1"/>
    </xf>
    <xf numFmtId="0" fontId="12" fillId="8" borderId="10" xfId="0" applyFont="1" applyFill="1" applyBorder="1" applyAlignment="1">
      <alignment horizontal="center" wrapText="1"/>
    </xf>
    <xf numFmtId="0" fontId="12" fillId="8" borderId="11" xfId="0" applyFont="1" applyFill="1" applyBorder="1" applyAlignment="1">
      <alignment horizontal="center" wrapText="1"/>
    </xf>
    <xf numFmtId="0" fontId="12" fillId="8" borderId="13" xfId="0" applyFont="1" applyFill="1" applyBorder="1" applyAlignment="1">
      <alignment horizontal="center" wrapText="1"/>
    </xf>
    <xf numFmtId="0" fontId="12" fillId="8" borderId="14" xfId="0" applyFont="1" applyFill="1" applyBorder="1" applyAlignment="1">
      <alignment horizontal="center" wrapText="1"/>
    </xf>
    <xf numFmtId="0" fontId="12" fillId="8" borderId="4" xfId="0" applyFont="1" applyFill="1" applyBorder="1" applyAlignment="1">
      <alignment horizontal="center"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162276</xdr:colOff>
      <xdr:row>0</xdr:row>
      <xdr:rowOff>189254</xdr:rowOff>
    </xdr:from>
    <xdr:to>
      <xdr:col>13</xdr:col>
      <xdr:colOff>926294</xdr:colOff>
      <xdr:row>1</xdr:row>
      <xdr:rowOff>475627</xdr:rowOff>
    </xdr:to>
    <xdr:pic>
      <xdr:nvPicPr>
        <xdr:cNvPr id="2" name="Afbeelding 1" descr="Afbeelding met Lettertype, logo, Graphics, tekst&#10;&#10;Automatisch gegenereerde beschrijving">
          <a:extLst>
            <a:ext uri="{FF2B5EF4-FFF2-40B4-BE49-F238E27FC236}">
              <a16:creationId xmlns:a16="http://schemas.microsoft.com/office/drawing/2014/main" id="{AE1C6AA3-CE1B-842C-B9A1-BC8287CDD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60629" y="189254"/>
          <a:ext cx="2721312" cy="921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C537-3B0E-1046-BD21-A197BD23E614}">
  <dimension ref="A1:L50"/>
  <sheetViews>
    <sheetView showGridLines="0" tabSelected="1" zoomScale="170" zoomScaleNormal="170" workbookViewId="0">
      <selection activeCell="J11" sqref="J11"/>
    </sheetView>
  </sheetViews>
  <sheetFormatPr baseColWidth="10" defaultColWidth="11" defaultRowHeight="12" x14ac:dyDescent="0.15"/>
  <cols>
    <col min="1" max="1" width="49.6640625" style="10" customWidth="1"/>
    <col min="2" max="5" width="18.83203125" style="10" customWidth="1"/>
    <col min="6" max="6" width="19.6640625" style="10" customWidth="1"/>
    <col min="7" max="11" width="18.83203125" style="10" customWidth="1"/>
    <col min="12" max="14" width="12.83203125" style="10" customWidth="1"/>
    <col min="15" max="16384" width="11" style="10"/>
  </cols>
  <sheetData>
    <row r="1" spans="1:12" ht="50" customHeight="1" thickBot="1" x14ac:dyDescent="0.2">
      <c r="A1" s="37" t="s">
        <v>9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2" ht="92" thickBot="1" x14ac:dyDescent="0.2">
      <c r="A2" s="1"/>
      <c r="B2" s="18" t="s">
        <v>53</v>
      </c>
      <c r="C2" s="19" t="s">
        <v>54</v>
      </c>
      <c r="D2" s="19" t="s">
        <v>55</v>
      </c>
      <c r="E2" s="19" t="s">
        <v>56</v>
      </c>
      <c r="F2" s="18" t="s">
        <v>10</v>
      </c>
      <c r="G2" s="18" t="s">
        <v>11</v>
      </c>
      <c r="H2" s="18" t="s">
        <v>12</v>
      </c>
      <c r="I2" s="19" t="s">
        <v>13</v>
      </c>
      <c r="J2" s="18" t="s">
        <v>14</v>
      </c>
      <c r="K2" s="18" t="s">
        <v>0</v>
      </c>
    </row>
    <row r="3" spans="1:12" ht="14" thickBot="1" x14ac:dyDescent="0.2">
      <c r="A3" s="2" t="s">
        <v>1</v>
      </c>
      <c r="B3" s="23">
        <f>B4/$K$4</f>
        <v>0.16129032258064516</v>
      </c>
      <c r="C3" s="23">
        <f>C4/$K$4</f>
        <v>3.2258064516129031E-2</v>
      </c>
      <c r="D3" s="23">
        <f>D4/$K$4</f>
        <v>3.2258064516129031E-2</v>
      </c>
      <c r="E3" s="23">
        <f>E4/$K$4</f>
        <v>9.6774193548387094E-2</v>
      </c>
      <c r="F3" s="23">
        <f>F4/$K$4</f>
        <v>6.4516129032258063E-2</v>
      </c>
      <c r="G3" s="23">
        <f>G4/$K$4</f>
        <v>0.16129032258064516</v>
      </c>
      <c r="H3" s="23">
        <f>H4/$K$4</f>
        <v>6.4516129032258063E-2</v>
      </c>
      <c r="I3" s="23">
        <f>I4/$K$4</f>
        <v>0.32258064516129031</v>
      </c>
      <c r="J3" s="23">
        <f>J4/$K$4</f>
        <v>6.4516129032258063E-2</v>
      </c>
      <c r="K3" s="4">
        <f>SUM(B3:J3)</f>
        <v>0.99999999999999978</v>
      </c>
    </row>
    <row r="4" spans="1:12" ht="14" thickBot="1" x14ac:dyDescent="0.2">
      <c r="A4" s="5" t="s">
        <v>2</v>
      </c>
      <c r="B4" s="6">
        <v>5000</v>
      </c>
      <c r="C4" s="6">
        <v>1000</v>
      </c>
      <c r="D4" s="6">
        <v>1000</v>
      </c>
      <c r="E4" s="6">
        <v>3000</v>
      </c>
      <c r="F4" s="6">
        <v>2000</v>
      </c>
      <c r="G4" s="6">
        <v>5000</v>
      </c>
      <c r="H4" s="6">
        <v>2000</v>
      </c>
      <c r="I4" s="6">
        <v>10000</v>
      </c>
      <c r="J4" s="6">
        <v>2000</v>
      </c>
      <c r="K4" s="14">
        <f>SUM(B4:J4)</f>
        <v>31000</v>
      </c>
      <c r="L4" s="11"/>
    </row>
    <row r="5" spans="1:12" ht="14" thickBot="1" x14ac:dyDescent="0.2">
      <c r="A5" s="5" t="s">
        <v>3</v>
      </c>
      <c r="B5" s="7">
        <f>B4*0.8</f>
        <v>4000</v>
      </c>
      <c r="C5" s="7">
        <f>C4*0.8</f>
        <v>800</v>
      </c>
      <c r="D5" s="7">
        <f>D4*0.8</f>
        <v>800</v>
      </c>
      <c r="E5" s="7">
        <f>E4*0.8</f>
        <v>2400</v>
      </c>
      <c r="F5" s="7">
        <f>F4*0.8</f>
        <v>1600</v>
      </c>
      <c r="G5" s="7">
        <f t="shared" ref="G5:H5" si="0">G4*0.8</f>
        <v>4000</v>
      </c>
      <c r="H5" s="7">
        <f t="shared" si="0"/>
        <v>1600</v>
      </c>
      <c r="I5" s="7">
        <f t="shared" ref="I5:J5" si="1">I4*0.8</f>
        <v>8000</v>
      </c>
      <c r="J5" s="7">
        <f t="shared" si="1"/>
        <v>1600</v>
      </c>
      <c r="K5" s="14">
        <f>SUM(B5:J5)</f>
        <v>24800</v>
      </c>
    </row>
    <row r="6" spans="1:12" ht="14" thickBot="1" x14ac:dyDescent="0.2">
      <c r="A6" s="5" t="s">
        <v>4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14">
        <f>SUM(B6:J6)</f>
        <v>0</v>
      </c>
    </row>
    <row r="7" spans="1:12" ht="17" customHeight="1" thickBot="1" x14ac:dyDescent="0.2">
      <c r="A7" s="5" t="s">
        <v>6</v>
      </c>
      <c r="B7" s="7">
        <f t="shared" ref="B7:E7" si="2">(0-B4)*2</f>
        <v>-10000</v>
      </c>
      <c r="C7" s="7">
        <f t="shared" si="2"/>
        <v>-2000</v>
      </c>
      <c r="D7" s="7">
        <f t="shared" si="2"/>
        <v>-2000</v>
      </c>
      <c r="E7" s="7">
        <f t="shared" si="2"/>
        <v>-6000</v>
      </c>
      <c r="F7" s="7">
        <f>(0-F4)*2</f>
        <v>-4000</v>
      </c>
      <c r="G7" s="7">
        <f t="shared" ref="G7:H7" si="3">(0-G4)*2</f>
        <v>-10000</v>
      </c>
      <c r="H7" s="7">
        <f t="shared" si="3"/>
        <v>-4000</v>
      </c>
      <c r="I7" s="7">
        <f t="shared" ref="I7:J7" si="4">(0-I4)*2</f>
        <v>-20000</v>
      </c>
      <c r="J7" s="7">
        <f t="shared" si="4"/>
        <v>-4000</v>
      </c>
      <c r="K7" s="8"/>
    </row>
    <row r="8" spans="1:12" ht="17" customHeight="1" thickBot="1" x14ac:dyDescent="0.2">
      <c r="A8" s="5" t="s">
        <v>7</v>
      </c>
      <c r="B8" s="24" t="s">
        <v>8</v>
      </c>
      <c r="C8" s="24" t="s">
        <v>8</v>
      </c>
      <c r="D8" s="24" t="s">
        <v>8</v>
      </c>
      <c r="E8" s="24" t="s">
        <v>8</v>
      </c>
      <c r="F8" s="25" t="s">
        <v>8</v>
      </c>
      <c r="G8" s="25" t="s">
        <v>8</v>
      </c>
      <c r="H8" s="25" t="s">
        <v>8</v>
      </c>
      <c r="I8" s="25" t="s">
        <v>8</v>
      </c>
      <c r="J8" s="25" t="s">
        <v>8</v>
      </c>
      <c r="K8" s="30"/>
    </row>
    <row r="9" spans="1:12" ht="17" customHeight="1" thickBot="1" x14ac:dyDescent="0.2">
      <c r="A9" s="20"/>
      <c r="B9" s="21"/>
      <c r="I9" s="55" t="s">
        <v>5</v>
      </c>
      <c r="J9" s="56"/>
      <c r="K9" s="57"/>
    </row>
    <row r="10" spans="1:12" ht="34" customHeight="1" thickBot="1" x14ac:dyDescent="0.2">
      <c r="A10" s="37" t="s">
        <v>15</v>
      </c>
      <c r="B10" s="38"/>
      <c r="C10" s="38"/>
      <c r="D10" s="38"/>
      <c r="E10" s="38"/>
      <c r="F10" s="39"/>
      <c r="I10" s="58"/>
      <c r="J10" s="59"/>
      <c r="K10" s="60"/>
    </row>
    <row r="11" spans="1:12" ht="46" customHeight="1" thickBot="1" x14ac:dyDescent="0.2">
      <c r="A11" s="1" t="s">
        <v>16</v>
      </c>
      <c r="B11" s="1"/>
      <c r="C11" s="18" t="s">
        <v>17</v>
      </c>
      <c r="D11" s="19" t="s">
        <v>18</v>
      </c>
      <c r="E11" s="19" t="s">
        <v>19</v>
      </c>
      <c r="F11" s="19" t="s">
        <v>20</v>
      </c>
      <c r="G11" s="34" t="s">
        <v>0</v>
      </c>
    </row>
    <row r="12" spans="1:12" ht="37" customHeight="1" thickBot="1" x14ac:dyDescent="0.2">
      <c r="A12" s="22" t="s">
        <v>21</v>
      </c>
      <c r="B12" s="23">
        <f t="shared" ref="B12:B29" si="5">C12/$G$13</f>
        <v>5.8823529411764705E-2</v>
      </c>
      <c r="C12" s="6">
        <v>3000</v>
      </c>
      <c r="D12" s="7">
        <v>0</v>
      </c>
      <c r="E12" s="6">
        <f>(0-C12)*4</f>
        <v>-12000</v>
      </c>
      <c r="F12" s="9" t="s">
        <v>8</v>
      </c>
      <c r="G12" s="35">
        <f>SUM(B12:B31)</f>
        <v>1.0000000000000002</v>
      </c>
      <c r="H12" s="11"/>
    </row>
    <row r="13" spans="1:12" ht="37" customHeight="1" thickBot="1" x14ac:dyDescent="0.2">
      <c r="A13" s="22" t="s">
        <v>22</v>
      </c>
      <c r="B13" s="23">
        <f t="shared" si="5"/>
        <v>4.9019607843137254E-2</v>
      </c>
      <c r="C13" s="6">
        <v>2500</v>
      </c>
      <c r="D13" s="7">
        <v>0</v>
      </c>
      <c r="E13" s="6">
        <f t="shared" ref="E13:E29" si="6">(0-C13)*4</f>
        <v>-10000</v>
      </c>
      <c r="F13" s="9" t="s">
        <v>8</v>
      </c>
      <c r="G13" s="26">
        <f>SUM(C12:C31)</f>
        <v>51000</v>
      </c>
    </row>
    <row r="14" spans="1:12" ht="37" customHeight="1" thickBot="1" x14ac:dyDescent="0.2">
      <c r="A14" s="22" t="s">
        <v>48</v>
      </c>
      <c r="B14" s="23">
        <f t="shared" si="5"/>
        <v>4.9019607843137254E-2</v>
      </c>
      <c r="C14" s="6">
        <v>2500</v>
      </c>
      <c r="D14" s="7">
        <v>0</v>
      </c>
      <c r="E14" s="6">
        <f t="shared" si="6"/>
        <v>-10000</v>
      </c>
      <c r="F14" s="9" t="s">
        <v>8</v>
      </c>
      <c r="G14" s="8">
        <f>SUM(C12:C31)</f>
        <v>51000</v>
      </c>
    </row>
    <row r="15" spans="1:12" ht="37" customHeight="1" thickBot="1" x14ac:dyDescent="0.2">
      <c r="A15" s="22" t="s">
        <v>47</v>
      </c>
      <c r="B15" s="23">
        <f t="shared" si="5"/>
        <v>4.9019607843137254E-2</v>
      </c>
      <c r="C15" s="6">
        <v>2500</v>
      </c>
      <c r="D15" s="7">
        <v>0</v>
      </c>
      <c r="E15" s="6">
        <f t="shared" si="6"/>
        <v>-10000</v>
      </c>
      <c r="F15" s="9" t="s">
        <v>8</v>
      </c>
      <c r="G15" s="8"/>
    </row>
    <row r="16" spans="1:12" ht="37" customHeight="1" thickBot="1" x14ac:dyDescent="0.2">
      <c r="A16" s="22" t="s">
        <v>23</v>
      </c>
      <c r="B16" s="23">
        <f t="shared" si="5"/>
        <v>4.9019607843137254E-2</v>
      </c>
      <c r="C16" s="6">
        <v>2500</v>
      </c>
      <c r="D16" s="7">
        <v>0</v>
      </c>
      <c r="E16" s="6">
        <f t="shared" si="6"/>
        <v>-10000</v>
      </c>
      <c r="F16" s="9" t="s">
        <v>8</v>
      </c>
      <c r="G16" s="8"/>
    </row>
    <row r="17" spans="1:10" ht="37" customHeight="1" thickBot="1" x14ac:dyDescent="0.2">
      <c r="A17" s="22" t="s">
        <v>24</v>
      </c>
      <c r="B17" s="23">
        <f t="shared" si="5"/>
        <v>4.9019607843137254E-2</v>
      </c>
      <c r="C17" s="6">
        <v>2500</v>
      </c>
      <c r="D17" s="7">
        <v>0</v>
      </c>
      <c r="E17" s="6">
        <f t="shared" si="6"/>
        <v>-10000</v>
      </c>
      <c r="F17" s="9" t="s">
        <v>8</v>
      </c>
      <c r="G17" s="8"/>
    </row>
    <row r="18" spans="1:10" ht="37" customHeight="1" thickBot="1" x14ac:dyDescent="0.2">
      <c r="A18" s="22" t="s">
        <v>25</v>
      </c>
      <c r="B18" s="23">
        <f t="shared" si="5"/>
        <v>4.9019607843137254E-2</v>
      </c>
      <c r="C18" s="6">
        <v>2500</v>
      </c>
      <c r="D18" s="7">
        <v>0</v>
      </c>
      <c r="E18" s="6">
        <f t="shared" si="6"/>
        <v>-10000</v>
      </c>
      <c r="F18" s="9" t="s">
        <v>8</v>
      </c>
      <c r="G18" s="8"/>
    </row>
    <row r="19" spans="1:10" ht="37" customHeight="1" thickBot="1" x14ac:dyDescent="0.2">
      <c r="A19" s="33" t="s">
        <v>26</v>
      </c>
      <c r="B19" s="23">
        <f t="shared" si="5"/>
        <v>4.9019607843137254E-2</v>
      </c>
      <c r="C19" s="6">
        <v>2500</v>
      </c>
      <c r="D19" s="7">
        <v>0</v>
      </c>
      <c r="E19" s="6">
        <f t="shared" si="6"/>
        <v>-10000</v>
      </c>
      <c r="F19" s="9" t="s">
        <v>8</v>
      </c>
      <c r="G19" s="8"/>
    </row>
    <row r="20" spans="1:10" ht="37" customHeight="1" thickBot="1" x14ac:dyDescent="0.2">
      <c r="A20" s="22" t="s">
        <v>49</v>
      </c>
      <c r="B20" s="23">
        <f t="shared" si="5"/>
        <v>4.9019607843137254E-2</v>
      </c>
      <c r="C20" s="6">
        <v>2500</v>
      </c>
      <c r="D20" s="7">
        <v>0</v>
      </c>
      <c r="E20" s="6">
        <f t="shared" si="6"/>
        <v>-10000</v>
      </c>
      <c r="F20" s="9" t="s">
        <v>8</v>
      </c>
      <c r="G20" s="8"/>
      <c r="H20" s="40" t="s">
        <v>50</v>
      </c>
      <c r="I20" s="41"/>
      <c r="J20" s="42"/>
    </row>
    <row r="21" spans="1:10" ht="37" customHeight="1" thickBot="1" x14ac:dyDescent="0.2">
      <c r="A21" s="22" t="s">
        <v>27</v>
      </c>
      <c r="B21" s="23">
        <f t="shared" si="5"/>
        <v>4.9019607843137254E-2</v>
      </c>
      <c r="C21" s="6">
        <v>2500</v>
      </c>
      <c r="D21" s="7">
        <v>0</v>
      </c>
      <c r="E21" s="6">
        <f t="shared" si="6"/>
        <v>-10000</v>
      </c>
      <c r="F21" s="9" t="s">
        <v>8</v>
      </c>
      <c r="G21" s="8"/>
      <c r="H21" s="43"/>
      <c r="I21" s="44"/>
      <c r="J21" s="45"/>
    </row>
    <row r="22" spans="1:10" ht="37" customHeight="1" thickBot="1" x14ac:dyDescent="0.2">
      <c r="A22" s="22" t="s">
        <v>31</v>
      </c>
      <c r="B22" s="23">
        <f t="shared" si="5"/>
        <v>4.9019607843137254E-2</v>
      </c>
      <c r="C22" s="6">
        <v>2500</v>
      </c>
      <c r="D22" s="7">
        <v>0</v>
      </c>
      <c r="E22" s="6">
        <f t="shared" si="6"/>
        <v>-10000</v>
      </c>
      <c r="F22" s="9" t="s">
        <v>8</v>
      </c>
      <c r="G22" s="8"/>
      <c r="H22" s="46"/>
      <c r="I22" s="47"/>
      <c r="J22" s="48"/>
    </row>
    <row r="23" spans="1:10" ht="37" customHeight="1" thickBot="1" x14ac:dyDescent="0.2">
      <c r="A23" s="22" t="s">
        <v>32</v>
      </c>
      <c r="B23" s="23">
        <f t="shared" si="5"/>
        <v>4.9019607843137254E-2</v>
      </c>
      <c r="C23" s="6">
        <v>2500</v>
      </c>
      <c r="D23" s="7">
        <v>0</v>
      </c>
      <c r="E23" s="6">
        <f t="shared" si="6"/>
        <v>-10000</v>
      </c>
      <c r="F23" s="9" t="s">
        <v>8</v>
      </c>
      <c r="G23" s="8"/>
    </row>
    <row r="24" spans="1:10" ht="37" customHeight="1" thickBot="1" x14ac:dyDescent="0.2">
      <c r="A24" s="22" t="s">
        <v>33</v>
      </c>
      <c r="B24" s="23">
        <f t="shared" si="5"/>
        <v>2.9411764705882353E-2</v>
      </c>
      <c r="C24" s="6">
        <v>1500</v>
      </c>
      <c r="D24" s="7">
        <v>0</v>
      </c>
      <c r="E24" s="6">
        <f t="shared" si="6"/>
        <v>-6000</v>
      </c>
      <c r="F24" s="9" t="s">
        <v>8</v>
      </c>
      <c r="G24" s="8"/>
    </row>
    <row r="25" spans="1:10" ht="37" customHeight="1" thickBot="1" x14ac:dyDescent="0.2">
      <c r="A25" s="22" t="s">
        <v>34</v>
      </c>
      <c r="B25" s="23">
        <f t="shared" si="5"/>
        <v>4.9019607843137254E-2</v>
      </c>
      <c r="C25" s="6">
        <v>2500</v>
      </c>
      <c r="D25" s="7">
        <v>0</v>
      </c>
      <c r="E25" s="6">
        <f t="shared" si="6"/>
        <v>-10000</v>
      </c>
      <c r="F25" s="9" t="s">
        <v>8</v>
      </c>
      <c r="G25" s="8"/>
    </row>
    <row r="26" spans="1:10" ht="37" customHeight="1" thickBot="1" x14ac:dyDescent="0.2">
      <c r="A26" s="22" t="s">
        <v>35</v>
      </c>
      <c r="B26" s="23">
        <f t="shared" si="5"/>
        <v>4.9019607843137254E-2</v>
      </c>
      <c r="C26" s="6">
        <v>2500</v>
      </c>
      <c r="D26" s="7">
        <v>0</v>
      </c>
      <c r="E26" s="6">
        <f t="shared" si="6"/>
        <v>-10000</v>
      </c>
      <c r="F26" s="9" t="s">
        <v>8</v>
      </c>
      <c r="G26" s="8"/>
    </row>
    <row r="27" spans="1:10" ht="49" thickBot="1" x14ac:dyDescent="0.2">
      <c r="A27" s="22" t="s">
        <v>36</v>
      </c>
      <c r="B27" s="23">
        <f t="shared" si="5"/>
        <v>4.9019607843137254E-2</v>
      </c>
      <c r="C27" s="6">
        <v>2500</v>
      </c>
      <c r="D27" s="7">
        <v>0</v>
      </c>
      <c r="E27" s="6">
        <f t="shared" si="6"/>
        <v>-10000</v>
      </c>
      <c r="F27" s="9" t="s">
        <v>8</v>
      </c>
      <c r="G27" s="8"/>
    </row>
    <row r="28" spans="1:10" ht="37" customHeight="1" thickBot="1" x14ac:dyDescent="0.2">
      <c r="A28" s="22" t="s">
        <v>52</v>
      </c>
      <c r="B28" s="23">
        <f t="shared" si="5"/>
        <v>5.8823529411764705E-2</v>
      </c>
      <c r="C28" s="6">
        <v>3000</v>
      </c>
      <c r="D28" s="7">
        <v>0</v>
      </c>
      <c r="E28" s="6">
        <f t="shared" si="6"/>
        <v>-12000</v>
      </c>
      <c r="F28" s="9" t="s">
        <v>8</v>
      </c>
      <c r="G28" s="8"/>
    </row>
    <row r="29" spans="1:10" ht="37" customHeight="1" thickBot="1" x14ac:dyDescent="0.2">
      <c r="A29" s="22" t="s">
        <v>37</v>
      </c>
      <c r="B29" s="23">
        <f t="shared" si="5"/>
        <v>4.9019607843137254E-2</v>
      </c>
      <c r="C29" s="6">
        <v>2500</v>
      </c>
      <c r="D29" s="7">
        <v>0</v>
      </c>
      <c r="E29" s="6">
        <f t="shared" si="6"/>
        <v>-10000</v>
      </c>
      <c r="F29" s="9" t="s">
        <v>8</v>
      </c>
      <c r="G29" s="32"/>
    </row>
    <row r="30" spans="1:10" ht="37" customHeight="1" thickBot="1" x14ac:dyDescent="0.2">
      <c r="A30" s="22" t="s">
        <v>38</v>
      </c>
      <c r="B30" s="23">
        <f t="shared" ref="B30" si="7">C30/$G$13</f>
        <v>5.8823529411764705E-2</v>
      </c>
      <c r="C30" s="6">
        <v>3000</v>
      </c>
      <c r="D30" s="7">
        <v>0</v>
      </c>
      <c r="E30" s="6">
        <f t="shared" ref="E30" si="8">(0-C30)*4</f>
        <v>-12000</v>
      </c>
      <c r="F30" s="9" t="s">
        <v>8</v>
      </c>
      <c r="G30" s="32"/>
    </row>
    <row r="31" spans="1:10" ht="37" customHeight="1" thickBot="1" x14ac:dyDescent="0.2">
      <c r="A31" s="22" t="s">
        <v>39</v>
      </c>
      <c r="B31" s="23">
        <f t="shared" ref="B31" si="9">C31/$G$13</f>
        <v>5.8823529411764705E-2</v>
      </c>
      <c r="C31" s="6">
        <v>3000</v>
      </c>
      <c r="D31" s="7">
        <v>0</v>
      </c>
      <c r="E31" s="6">
        <f t="shared" ref="E31" si="10">(0-C31)*4</f>
        <v>-12000</v>
      </c>
      <c r="F31" s="9" t="s">
        <v>8</v>
      </c>
      <c r="G31" s="32">
        <f>SUM(E12:E31)</f>
        <v>-204000</v>
      </c>
    </row>
    <row r="32" spans="1:10" ht="36" customHeight="1" thickBot="1" x14ac:dyDescent="0.2">
      <c r="A32" s="16"/>
      <c r="B32" s="17"/>
      <c r="C32" s="17"/>
    </row>
    <row r="33" spans="1:9" ht="34" customHeight="1" thickBot="1" x14ac:dyDescent="0.2">
      <c r="A33" s="37" t="s">
        <v>28</v>
      </c>
      <c r="B33" s="38"/>
      <c r="C33" s="38"/>
      <c r="D33" s="38"/>
      <c r="E33" s="38"/>
      <c r="F33" s="39"/>
      <c r="G33" s="34" t="s">
        <v>0</v>
      </c>
    </row>
    <row r="34" spans="1:9" ht="46" customHeight="1" thickBot="1" x14ac:dyDescent="0.2">
      <c r="A34" s="1"/>
      <c r="B34" s="1"/>
      <c r="C34" s="18" t="s">
        <v>17</v>
      </c>
      <c r="D34" s="19" t="s">
        <v>18</v>
      </c>
      <c r="E34" s="19" t="s">
        <v>19</v>
      </c>
      <c r="F34" s="19" t="s">
        <v>20</v>
      </c>
      <c r="G34" s="35">
        <f>SUM(B35:B41)</f>
        <v>1</v>
      </c>
    </row>
    <row r="35" spans="1:9" ht="37" customHeight="1" thickBot="1" x14ac:dyDescent="0.2">
      <c r="A35" s="22" t="s">
        <v>40</v>
      </c>
      <c r="B35" s="3">
        <f t="shared" ref="B35:B41" si="11">C35/$G$35</f>
        <v>0.15625</v>
      </c>
      <c r="C35" s="6">
        <v>2500</v>
      </c>
      <c r="D35" s="7">
        <v>0</v>
      </c>
      <c r="E35" s="6">
        <f t="shared" ref="E35:E41" si="12">(0-C35)*4</f>
        <v>-10000</v>
      </c>
      <c r="F35" s="9" t="s">
        <v>8</v>
      </c>
      <c r="G35" s="26">
        <f>SUM(C35:C41)</f>
        <v>16000</v>
      </c>
      <c r="H35" s="11"/>
    </row>
    <row r="36" spans="1:9" ht="37" customHeight="1" thickBot="1" x14ac:dyDescent="0.2">
      <c r="A36" s="22" t="s">
        <v>41</v>
      </c>
      <c r="B36" s="3">
        <f t="shared" si="11"/>
        <v>0.125</v>
      </c>
      <c r="C36" s="6">
        <v>2000</v>
      </c>
      <c r="D36" s="7">
        <v>0</v>
      </c>
      <c r="E36" s="6">
        <f t="shared" si="12"/>
        <v>-8000</v>
      </c>
      <c r="F36" s="9" t="s">
        <v>8</v>
      </c>
      <c r="G36" s="49" t="s">
        <v>51</v>
      </c>
      <c r="H36" s="50"/>
      <c r="I36" s="51"/>
    </row>
    <row r="37" spans="1:9" ht="37" customHeight="1" thickBot="1" x14ac:dyDescent="0.2">
      <c r="A37" s="22" t="s">
        <v>42</v>
      </c>
      <c r="B37" s="3">
        <f t="shared" si="11"/>
        <v>0.1875</v>
      </c>
      <c r="C37" s="6">
        <v>3000</v>
      </c>
      <c r="D37" s="7">
        <v>0</v>
      </c>
      <c r="E37" s="6">
        <f t="shared" si="12"/>
        <v>-12000</v>
      </c>
      <c r="F37" s="9" t="s">
        <v>8</v>
      </c>
      <c r="G37" s="52"/>
      <c r="H37" s="53"/>
      <c r="I37" s="54"/>
    </row>
    <row r="38" spans="1:9" ht="37" customHeight="1" thickBot="1" x14ac:dyDescent="0.2">
      <c r="A38" s="22" t="s">
        <v>43</v>
      </c>
      <c r="B38" s="3">
        <f t="shared" si="11"/>
        <v>9.375E-2</v>
      </c>
      <c r="C38" s="6">
        <v>1500</v>
      </c>
      <c r="D38" s="7">
        <v>0</v>
      </c>
      <c r="E38" s="6">
        <f t="shared" si="12"/>
        <v>-6000</v>
      </c>
      <c r="F38" s="9" t="s">
        <v>8</v>
      </c>
    </row>
    <row r="39" spans="1:9" ht="37" customHeight="1" thickBot="1" x14ac:dyDescent="0.2">
      <c r="A39" s="22" t="s">
        <v>44</v>
      </c>
      <c r="B39" s="3">
        <f t="shared" si="11"/>
        <v>0.15625</v>
      </c>
      <c r="C39" s="6">
        <v>2500</v>
      </c>
      <c r="D39" s="7">
        <v>0</v>
      </c>
      <c r="E39" s="6">
        <f t="shared" si="12"/>
        <v>-10000</v>
      </c>
      <c r="F39" s="9" t="s">
        <v>8</v>
      </c>
    </row>
    <row r="40" spans="1:9" ht="37" customHeight="1" thickBot="1" x14ac:dyDescent="0.2">
      <c r="A40" s="22" t="s">
        <v>45</v>
      </c>
      <c r="B40" s="3">
        <f t="shared" si="11"/>
        <v>9.375E-2</v>
      </c>
      <c r="C40" s="6">
        <v>1500</v>
      </c>
      <c r="D40" s="7">
        <v>0</v>
      </c>
      <c r="E40" s="6">
        <f t="shared" si="12"/>
        <v>-6000</v>
      </c>
      <c r="F40" s="9" t="s">
        <v>8</v>
      </c>
    </row>
    <row r="41" spans="1:9" ht="37" customHeight="1" thickBot="1" x14ac:dyDescent="0.2">
      <c r="A41" s="22" t="s">
        <v>46</v>
      </c>
      <c r="B41" s="3">
        <f t="shared" si="11"/>
        <v>0.1875</v>
      </c>
      <c r="C41" s="6">
        <v>3000</v>
      </c>
      <c r="D41" s="7">
        <v>0</v>
      </c>
      <c r="E41" s="6">
        <f t="shared" si="12"/>
        <v>-12000</v>
      </c>
      <c r="F41" s="9" t="s">
        <v>8</v>
      </c>
      <c r="G41" s="31">
        <f>SUM(E35:E41)</f>
        <v>-64000</v>
      </c>
    </row>
    <row r="42" spans="1:9" ht="17" customHeight="1" thickBot="1" x14ac:dyDescent="0.2">
      <c r="A42" s="16"/>
      <c r="B42" s="17"/>
      <c r="C42" s="21"/>
    </row>
    <row r="43" spans="1:9" ht="37" customHeight="1" thickBot="1" x14ac:dyDescent="0.2">
      <c r="A43" s="5" t="s">
        <v>29</v>
      </c>
      <c r="B43" s="15" t="e">
        <f>#REF!+K4+G13+G35</f>
        <v>#REF!</v>
      </c>
      <c r="C43" s="29" t="s">
        <v>30</v>
      </c>
      <c r="D43" s="12"/>
    </row>
    <row r="44" spans="1:9" x14ac:dyDescent="0.15">
      <c r="D44" s="12"/>
      <c r="F44" s="12"/>
      <c r="G44" s="12"/>
    </row>
    <row r="45" spans="1:9" x14ac:dyDescent="0.15">
      <c r="B45" s="27"/>
      <c r="D45" s="12"/>
      <c r="E45" s="12"/>
      <c r="F45" s="12"/>
      <c r="G45" s="12"/>
    </row>
    <row r="46" spans="1:9" x14ac:dyDescent="0.15">
      <c r="D46" s="12"/>
      <c r="E46" s="12"/>
      <c r="F46" s="12"/>
      <c r="G46" s="12"/>
    </row>
    <row r="47" spans="1:9" x14ac:dyDescent="0.15">
      <c r="A47" s="12"/>
      <c r="B47" s="27"/>
      <c r="D47" s="13"/>
      <c r="E47" s="13"/>
      <c r="F47" s="12"/>
      <c r="G47" s="12"/>
    </row>
    <row r="48" spans="1:9" x14ac:dyDescent="0.15">
      <c r="A48" s="36"/>
      <c r="D48" s="12"/>
      <c r="F48" s="12"/>
      <c r="G48" s="12"/>
    </row>
    <row r="49" spans="2:3" x14ac:dyDescent="0.15">
      <c r="C49" s="28"/>
    </row>
    <row r="50" spans="2:3" x14ac:dyDescent="0.15">
      <c r="B50" s="12"/>
    </row>
  </sheetData>
  <sheetProtection algorithmName="SHA-512" hashValue="ZsBhdMG4BBXDU3KVK2omDk9UCLbKdKKq01wdJG3rekw7o9SRUFROv6pJHwgkOq4rIp2S9ndOmLmg2sO/Qyy/tg==" saltValue="sikxk0WBaQ+18JFX6JmWJA==" spinCount="100000" sheet="1" objects="1" scenarios="1"/>
  <mergeCells count="6">
    <mergeCell ref="A10:F10"/>
    <mergeCell ref="H20:J22"/>
    <mergeCell ref="G36:I37"/>
    <mergeCell ref="A33:F33"/>
    <mergeCell ref="A1:K1"/>
    <mergeCell ref="I9:K10"/>
  </mergeCells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4" ma:contentTypeDescription="Een nieuw document maken." ma:contentTypeScope="" ma:versionID="3964b3e97eed59d4853bd82781d2fd6c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5949da5f1733bfa4c68f9f548d1c0cfe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Props1.xml><?xml version="1.0" encoding="utf-8"?>
<ds:datastoreItem xmlns:ds="http://schemas.openxmlformats.org/officeDocument/2006/customXml" ds:itemID="{E83FE667-91F7-406B-9DC1-F86B8E5F8D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275E36-FF98-4843-8C3D-942049A5A6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F10953-D48B-40FA-92D2-428186D91645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cdfd6af9-2027-427e-aee7-f2f3dc2ea940"/>
    <ds:schemaRef ds:uri="http://schemas.microsoft.com/office/2006/metadata/properties"/>
    <ds:schemaRef ds:uri="http://purl.org/dc/terms/"/>
    <ds:schemaRef ds:uri="http://schemas.microsoft.com/office/infopath/2007/PartnerControls"/>
    <ds:schemaRef ds:uri="04d4ff2e-cf62-40b0-a5cf-f8c6524922a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Waardemodel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>Saskia Roos</cp:lastModifiedBy>
  <cp:revision/>
  <dcterms:created xsi:type="dcterms:W3CDTF">2020-03-23T12:24:07Z</dcterms:created>
  <dcterms:modified xsi:type="dcterms:W3CDTF">2024-10-22T06:59:28Z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0x0101004E66FE6FAC840B4880A84AF0B404C46B</vt:lpwstr>
  </property>
  <property fmtid="{D5CDD505-2E9C-101B-9397-08002B2CF9AE}" pid="3" name="MediaServiceImageTags">
    <vt:lpwstr/>
  </property>
</Properties>
</file>