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zeeland.sharepoint.com/sites/Inkoop/Gedeelde documenten/General/Aanbestedingen/2024/EA Microsoft licenties/"/>
    </mc:Choice>
  </mc:AlternateContent>
  <xr:revisionPtr revIDLastSave="649" documentId="13_ncr:1_{9B22A869-D94D-454F-ABE8-134EE5ABF862}" xr6:coauthVersionLast="47" xr6:coauthVersionMax="47" xr10:uidLastSave="{0C7CD66B-D403-4BEE-AA30-6B42C367ACE7}"/>
  <bookViews>
    <workbookView xWindow="-28920" yWindow="-105" windowWidth="29040" windowHeight="17520" firstSheet="1" activeTab="1" xr2:uid="{00000000-000D-0000-FFFF-FFFF00000000}"/>
  </bookViews>
  <sheets>
    <sheet name="Totaal MS" sheetId="6" r:id="rId1"/>
    <sheet name=" Microsoft - Scenario 1" sheetId="2" r:id="rId2"/>
  </sheets>
  <definedNames>
    <definedName name="_xlnm._FilterDatabase" localSheetId="1" hidden="1">' Microsoft - Scenario 1'!$A$5:$U$5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" i="2" l="1"/>
  <c r="U25" i="2"/>
  <c r="T25" i="2"/>
  <c r="S25" i="2"/>
  <c r="U24" i="2"/>
  <c r="T24" i="2"/>
  <c r="S24" i="2"/>
  <c r="U23" i="2"/>
  <c r="T23" i="2"/>
  <c r="S23" i="2"/>
  <c r="U22" i="2"/>
  <c r="T22" i="2"/>
  <c r="S22" i="2"/>
  <c r="U20" i="2"/>
  <c r="T20" i="2"/>
  <c r="S20" i="2"/>
  <c r="U19" i="2"/>
  <c r="T19" i="2"/>
  <c r="S19" i="2"/>
  <c r="U18" i="2"/>
  <c r="T18" i="2"/>
  <c r="S18" i="2"/>
  <c r="U17" i="2"/>
  <c r="T17" i="2"/>
  <c r="S17" i="2"/>
  <c r="U16" i="2"/>
  <c r="T16" i="2"/>
  <c r="S16" i="2"/>
  <c r="U14" i="2"/>
  <c r="T14" i="2"/>
  <c r="S14" i="2"/>
  <c r="U13" i="2"/>
  <c r="T13" i="2"/>
  <c r="S13" i="2"/>
  <c r="U12" i="2"/>
  <c r="T12" i="2"/>
  <c r="S12" i="2"/>
  <c r="U11" i="2"/>
  <c r="T11" i="2"/>
  <c r="S11" i="2"/>
  <c r="U9" i="2"/>
  <c r="T9" i="2"/>
  <c r="S9" i="2"/>
  <c r="U8" i="2"/>
  <c r="T8" i="2"/>
  <c r="S8" i="2"/>
  <c r="T7" i="2"/>
  <c r="L27" i="2"/>
  <c r="S27" i="2" s="1"/>
  <c r="R27" i="2"/>
  <c r="U27" i="2" s="1"/>
  <c r="R25" i="2"/>
  <c r="R24" i="2"/>
  <c r="R23" i="2"/>
  <c r="R22" i="2"/>
  <c r="R20" i="2"/>
  <c r="R19" i="2"/>
  <c r="R18" i="2"/>
  <c r="R17" i="2"/>
  <c r="R16" i="2"/>
  <c r="R14" i="2"/>
  <c r="R13" i="2"/>
  <c r="R12" i="2"/>
  <c r="R11" i="2"/>
  <c r="R9" i="2"/>
  <c r="R8" i="2"/>
  <c r="R7" i="2"/>
  <c r="O27" i="2"/>
  <c r="T27" i="2" s="1"/>
  <c r="O25" i="2"/>
  <c r="O24" i="2"/>
  <c r="O23" i="2"/>
  <c r="O22" i="2"/>
  <c r="O20" i="2"/>
  <c r="O19" i="2"/>
  <c r="O18" i="2"/>
  <c r="O17" i="2"/>
  <c r="O16" i="2"/>
  <c r="O14" i="2"/>
  <c r="O13" i="2"/>
  <c r="O12" i="2"/>
  <c r="O11" i="2"/>
  <c r="O9" i="2"/>
  <c r="O8" i="2"/>
  <c r="O7" i="2"/>
  <c r="L25" i="2"/>
  <c r="L24" i="2"/>
  <c r="O30" i="2" l="1"/>
  <c r="L19" i="2"/>
  <c r="L23" i="2"/>
  <c r="L9" i="2"/>
  <c r="L16" i="2" l="1"/>
  <c r="L11" i="2"/>
  <c r="L17" i="2"/>
  <c r="L20" i="2"/>
  <c r="L18" i="2"/>
  <c r="L22" i="2"/>
  <c r="L13" i="2"/>
  <c r="L12" i="2"/>
  <c r="L14" i="2"/>
  <c r="L8" i="2"/>
  <c r="S7" i="2"/>
  <c r="L7" i="2"/>
  <c r="M30" i="2" l="1"/>
  <c r="N30" i="2"/>
  <c r="O31" i="2"/>
  <c r="M31" i="2" l="1"/>
  <c r="M32" i="2"/>
  <c r="C4" i="6" s="1"/>
  <c r="C7" i="6" s="1"/>
  <c r="N31" i="2"/>
  <c r="M33" i="2" l="1"/>
  <c r="C5" i="6" s="1"/>
  <c r="C8" i="6" s="1"/>
</calcChain>
</file>

<file path=xl/sharedStrings.xml><?xml version="1.0" encoding="utf-8"?>
<sst xmlns="http://schemas.openxmlformats.org/spreadsheetml/2006/main" count="116" uniqueCount="73">
  <si>
    <t xml:space="preserve">Totaal Microsoft en Overige Fabrikanten </t>
  </si>
  <si>
    <t xml:space="preserve">Microsoft </t>
  </si>
  <si>
    <t>Totaal Generaal (jaar 1+2+3) Exclusief BTW</t>
  </si>
  <si>
    <t>Scenario 1</t>
  </si>
  <si>
    <t>Totaal Generaal (jaar 1+2+3) Inclusief BTW</t>
  </si>
  <si>
    <t>Totaal Exclusief BTW</t>
  </si>
  <si>
    <t>Totaal Inclusief BTW</t>
  </si>
  <si>
    <r>
      <rPr>
        <b/>
        <sz val="16"/>
        <rFont val="Calibri"/>
        <family val="2"/>
        <scheme val="minor"/>
      </rPr>
      <t>BIJLAGE 8 - PRIJZENBLAD Licenties - Microsoft Prijsformulier  - Veiligheidsregio Zeeland - kenmerk EA-VRZ-2024-03</t>
    </r>
    <r>
      <rPr>
        <sz val="16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Vul de paarse vakken in (partnummer indien deze afwijkt, prijs per stuk &amp; opslagpercentage). 
Opslagpercentage mag negatief zijn. Het aanbrengen van wijzigingen in andere cellen is niet toegestaan en kan uitsluiting tot gevolg hebben.
Verder instructies staan vermeld in paragraaf § 9.2 Gunningscriterium Prijs van het </t>
    </r>
    <r>
      <rPr>
        <sz val="12"/>
        <rFont val="Calibri"/>
        <family val="2"/>
        <scheme val="minor"/>
      </rPr>
      <t>Beschrijvend D</t>
    </r>
    <r>
      <rPr>
        <sz val="12"/>
        <color theme="1"/>
        <rFont val="Calibri"/>
        <family val="2"/>
        <scheme val="minor"/>
      </rPr>
      <t>ocument.
Totale stuksprijs dient per jaar te worden ingevuld.
Sommige velden bevatten formules.</t>
    </r>
  </si>
  <si>
    <t>Gewenste Microsoft licenties (verwachte aantallen)</t>
  </si>
  <si>
    <t>JAAR 1</t>
  </si>
  <si>
    <t>JAAR 2</t>
  </si>
  <si>
    <t>JAAR 3</t>
  </si>
  <si>
    <t>Aantal jaar 1</t>
  </si>
  <si>
    <t>Aantal jaar 2</t>
  </si>
  <si>
    <t>Aantal jaar 3</t>
  </si>
  <si>
    <t>Artikel nummer</t>
  </si>
  <si>
    <t>Productomschrijving</t>
  </si>
  <si>
    <t>Perpetual
Subscription
SA</t>
  </si>
  <si>
    <t>Contract type</t>
  </si>
  <si>
    <t>Start datum</t>
  </si>
  <si>
    <t>Eind 
datum</t>
  </si>
  <si>
    <r>
      <t xml:space="preserve">Netto prijs per stuk per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</si>
  <si>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r>
      <rPr>
        <b/>
        <sz val="11"/>
        <color rgb="FFFF0000"/>
        <rFont val="Calibri"/>
        <family val="2"/>
        <scheme val="minor"/>
      </rPr>
      <t xml:space="preserve">Opslagper-centage in %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</si>
  <si>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Netto prijs per stuk exclusief BTW inclusief Opslag   percentage
</t>
  </si>
  <si>
    <t>Totaal 
jaar 1 
exclusief 
BTW</t>
  </si>
  <si>
    <t>Totaal 
jaar 2 
exclusief 
BTW</t>
  </si>
  <si>
    <t>Totaal 
jaar 3
exclusief 
BTW</t>
  </si>
  <si>
    <t>AAD-33168</t>
  </si>
  <si>
    <t>M365 E5 Unified Sub per User</t>
  </si>
  <si>
    <t xml:space="preserve">Subscription </t>
  </si>
  <si>
    <t>EA</t>
  </si>
  <si>
    <t>1PI-00001</t>
  </si>
  <si>
    <t>M365F1 ShrdSvr ALNG SubsVL MVL PerUsr</t>
  </si>
  <si>
    <t xml:space="preserve">TPA-00001 </t>
  </si>
  <si>
    <t>O365 F3 Sub Per User</t>
  </si>
  <si>
    <t>T6A-00024</t>
  </si>
  <si>
    <t>O365 E1 Sub Per User</t>
  </si>
  <si>
    <t xml:space="preserve">9EM-00265 </t>
  </si>
  <si>
    <t>Win Server Standard Core ALng LSA 16L</t>
  </si>
  <si>
    <t xml:space="preserve">TVA-00020 </t>
  </si>
  <si>
    <t>SharePoint P1 Sub Per User SA</t>
  </si>
  <si>
    <t xml:space="preserve">J8Q-00005 </t>
  </si>
  <si>
    <t>Power Apps Per App Sub 1 App or Portal</t>
  </si>
  <si>
    <t xml:space="preserve"> 1O4-00001 </t>
  </si>
  <si>
    <t>Power Automate Prem USL Sub Per User</t>
  </si>
  <si>
    <t xml:space="preserve">V9B-00001 </t>
  </si>
  <si>
    <t>Teams Rooms Pro Sub Per Device</t>
  </si>
  <si>
    <t xml:space="preserve">TRS-00002 </t>
  </si>
  <si>
    <t>ProjectPlan1 ShrdSvr ALNG SubsVL MVL PerUsr</t>
  </si>
  <si>
    <t xml:space="preserve">HWN-00002 </t>
  </si>
  <si>
    <t>VisioPlan1 ShrdSvr ALNG SubsVL MVL PerUsr</t>
  </si>
  <si>
    <t>N9U-00002</t>
  </si>
  <si>
    <t>VisioPlan2 ShrdSvr ALNG SubsVL MVL PerUsr</t>
  </si>
  <si>
    <t xml:space="preserve">TRA-00047 </t>
  </si>
  <si>
    <t>ExchgOnlnPlan1 ShrdSvr ALNG SubsVL MVL PerUsr</t>
  </si>
  <si>
    <t>NK4-00002</t>
  </si>
  <si>
    <t>Power BI Pro Sub Per User</t>
  </si>
  <si>
    <t>JFX-00003</t>
  </si>
  <si>
    <t>M365 F3 FUSL Sub Per User</t>
  </si>
  <si>
    <t>8RU-00005</t>
  </si>
  <si>
    <t>M365 F5 Security + Compliance Sub Add-on</t>
  </si>
  <si>
    <r>
      <t xml:space="preserve">Azure Plan Microsoft Cloud Diensten - pay-as-you-go </t>
    </r>
    <r>
      <rPr>
        <sz val="10"/>
        <color rgb="FFFF0000"/>
        <rFont val="Calibri"/>
        <family val="2"/>
        <scheme val="minor"/>
      </rPr>
      <t xml:space="preserve">(op basis van laatste geschatte maandbedrag) </t>
    </r>
  </si>
  <si>
    <t>CSP</t>
  </si>
  <si>
    <t>Totaal exclusief BTW inclusief opslag</t>
  </si>
  <si>
    <t>Totaal + BTW 21%</t>
  </si>
  <si>
    <t xml:space="preserve">*Type contracten: </t>
  </si>
  <si>
    <t>Enterprise Agreement (EA)</t>
  </si>
  <si>
    <t xml:space="preserve">Enterprise Agreement (EA) - Server and Cloud Enrollment (SCE) </t>
  </si>
  <si>
    <t>Naam Opdrachtnemer</t>
  </si>
  <si>
    <t>Naam ondergetekende</t>
  </si>
  <si>
    <t>Functie</t>
  </si>
  <si>
    <t>Plaats en 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</si>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</sst>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[$-10413]d\-m\-yyyy"/>
    <numFmt numFmtId="168" formatCode="_-[$€-2]\ * #,##0.00_-;\-[$€-2]\ * #,##0.00_-;_-[$€-2]\ * &quot;-&quot;??_-;_-@_-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rgb="FFDDE3EA"/>
      </patternFill>
    </fill>
    <fill>
      <patternFill patternType="solid">
        <fgColor rgb="FF9999DD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6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4" fillId="0" borderId="0"/>
    <xf numFmtId="0" fontId="14" fillId="0" borderId="0"/>
    <xf numFmtId="0" fontId="11" fillId="0" borderId="0"/>
    <xf numFmtId="0" fontId="12" fillId="0" borderId="0"/>
    <xf numFmtId="44" fontId="1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5" applyNumberFormat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8" borderId="9" applyNumberFormat="0" applyAlignment="0" applyProtection="0"/>
    <xf numFmtId="166" fontId="12" fillId="0" borderId="0" applyFont="0" applyFill="0" applyBorder="0" applyAlignment="0" applyProtection="0"/>
    <xf numFmtId="0" fontId="15" fillId="9" borderId="10" applyNumberFormat="0" applyFont="0" applyAlignment="0" applyProtection="0"/>
    <xf numFmtId="0" fontId="24" fillId="10" borderId="11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2" fillId="0" borderId="0" applyFill="0" applyBorder="0" applyAlignment="0" applyProtection="0"/>
    <xf numFmtId="0" fontId="12" fillId="0" borderId="0"/>
    <xf numFmtId="0" fontId="15" fillId="0" borderId="0"/>
    <xf numFmtId="166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5" fillId="0" borderId="0" applyFont="0" applyFill="0" applyBorder="0" applyAlignment="0" applyProtection="0"/>
    <xf numFmtId="0" fontId="15" fillId="0" borderId="0"/>
    <xf numFmtId="44" fontId="1" fillId="0" borderId="0" applyFont="0" applyFill="0" applyBorder="0" applyAlignment="0" applyProtection="0"/>
    <xf numFmtId="0" fontId="27" fillId="0" borderId="0"/>
  </cellStyleXfs>
  <cellXfs count="194">
    <xf numFmtId="0" fontId="0" fillId="0" borderId="0" xfId="0"/>
    <xf numFmtId="0" fontId="0" fillId="0" borderId="0" xfId="0" applyAlignment="1">
      <alignment wrapText="1"/>
    </xf>
    <xf numFmtId="4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44" fontId="9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5" fillId="0" borderId="0" xfId="0" applyFont="1"/>
    <xf numFmtId="0" fontId="25" fillId="0" borderId="0" xfId="0" applyFont="1" applyAlignment="1">
      <alignment wrapText="1"/>
    </xf>
    <xf numFmtId="0" fontId="6" fillId="1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6" fillId="14" borderId="28" xfId="6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top" wrapText="1"/>
    </xf>
    <xf numFmtId="0" fontId="2" fillId="2" borderId="30" xfId="0" applyFont="1" applyFill="1" applyBorder="1" applyAlignment="1">
      <alignment horizontal="center" vertical="top" wrapText="1"/>
    </xf>
    <xf numFmtId="0" fontId="2" fillId="3" borderId="27" xfId="0" applyFont="1" applyFill="1" applyBorder="1" applyAlignment="1">
      <alignment horizontal="center" vertical="center" wrapText="1"/>
    </xf>
    <xf numFmtId="10" fontId="6" fillId="13" borderId="25" xfId="2" applyNumberFormat="1" applyFont="1" applyFill="1" applyBorder="1" applyAlignment="1" applyProtection="1">
      <alignment horizontal="center" vertical="center"/>
      <protection locked="0"/>
    </xf>
    <xf numFmtId="44" fontId="7" fillId="4" borderId="25" xfId="1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167" fontId="26" fillId="14" borderId="4" xfId="61" applyNumberFormat="1" applyFont="1" applyFill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 wrapText="1"/>
    </xf>
    <xf numFmtId="168" fontId="26" fillId="13" borderId="26" xfId="1" applyNumberFormat="1" applyFont="1" applyFill="1" applyBorder="1" applyAlignment="1">
      <alignment horizontal="left" vertical="center"/>
    </xf>
    <xf numFmtId="0" fontId="6" fillId="12" borderId="0" xfId="0" applyFont="1" applyFill="1" applyAlignment="1">
      <alignment horizontal="left" vertical="center"/>
    </xf>
    <xf numFmtId="168" fontId="6" fillId="13" borderId="26" xfId="1" applyNumberFormat="1" applyFont="1" applyFill="1" applyBorder="1" applyAlignment="1">
      <alignment horizontal="left" vertical="center"/>
    </xf>
    <xf numFmtId="44" fontId="7" fillId="4" borderId="24" xfId="1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horizontal="left"/>
    </xf>
    <xf numFmtId="0" fontId="6" fillId="0" borderId="26" xfId="0" applyFont="1" applyBorder="1" applyAlignment="1">
      <alignment horizontal="left" vertical="center"/>
    </xf>
    <xf numFmtId="0" fontId="6" fillId="0" borderId="28" xfId="61" applyFont="1" applyBorder="1" applyAlignment="1">
      <alignment horizontal="center" vertical="center" wrapText="1"/>
    </xf>
    <xf numFmtId="167" fontId="26" fillId="0" borderId="4" xfId="61" applyNumberFormat="1" applyFont="1" applyBorder="1" applyAlignment="1">
      <alignment horizontal="left" vertical="center" wrapText="1"/>
    </xf>
    <xf numFmtId="168" fontId="6" fillId="0" borderId="26" xfId="1" applyNumberFormat="1" applyFont="1" applyFill="1" applyBorder="1" applyAlignment="1">
      <alignment horizontal="left" vertical="center"/>
    </xf>
    <xf numFmtId="44" fontId="7" fillId="0" borderId="25" xfId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5" xfId="0" applyFont="1" applyBorder="1" applyAlignment="1">
      <alignment horizontal="center" vertical="center"/>
    </xf>
    <xf numFmtId="44" fontId="7" fillId="0" borderId="20" xfId="1" applyFont="1" applyFill="1" applyBorder="1" applyAlignment="1">
      <alignment horizontal="left" vertical="center"/>
    </xf>
    <xf numFmtId="9" fontId="6" fillId="12" borderId="37" xfId="2" applyFont="1" applyFill="1" applyBorder="1" applyAlignment="1" applyProtection="1">
      <alignment horizontal="center" vertical="center"/>
      <protection locked="0"/>
    </xf>
    <xf numFmtId="44" fontId="7" fillId="12" borderId="13" xfId="1" applyFont="1" applyFill="1" applyBorder="1" applyAlignment="1">
      <alignment horizontal="left" vertical="center"/>
    </xf>
    <xf numFmtId="10" fontId="6" fillId="0" borderId="25" xfId="2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11" borderId="12" xfId="0" applyFill="1" applyBorder="1" applyAlignment="1">
      <alignment horizontal="justify" vertical="top" wrapText="1"/>
    </xf>
    <xf numFmtId="0" fontId="0" fillId="11" borderId="18" xfId="0" applyFill="1" applyBorder="1" applyAlignment="1">
      <alignment horizontal="justify" vertical="top" wrapText="1"/>
    </xf>
    <xf numFmtId="0" fontId="0" fillId="11" borderId="17" xfId="0" applyFill="1" applyBorder="1" applyAlignment="1">
      <alignment horizontal="justify" vertical="top" wrapText="1"/>
    </xf>
    <xf numFmtId="0" fontId="0" fillId="11" borderId="21" xfId="0" applyFill="1" applyBorder="1" applyAlignment="1">
      <alignment horizontal="justify" vertical="top" wrapText="1"/>
    </xf>
    <xf numFmtId="0" fontId="0" fillId="11" borderId="19" xfId="0" applyFill="1" applyBorder="1" applyAlignment="1">
      <alignment horizontal="justify" vertical="top" wrapText="1"/>
    </xf>
    <xf numFmtId="0" fontId="0" fillId="11" borderId="26" xfId="0" applyFill="1" applyBorder="1" applyAlignment="1">
      <alignment horizontal="justify" vertical="top" wrapText="1"/>
    </xf>
    <xf numFmtId="2" fontId="0" fillId="0" borderId="0" xfId="0" applyNumberFormat="1" applyAlignment="1">
      <alignment horizontal="left" vertical="center"/>
    </xf>
    <xf numFmtId="44" fontId="0" fillId="0" borderId="0" xfId="0" applyNumberFormat="1"/>
    <xf numFmtId="2" fontId="2" fillId="0" borderId="0" xfId="0" applyNumberFormat="1" applyFont="1" applyAlignment="1">
      <alignment horizontal="left" vertical="center"/>
    </xf>
    <xf numFmtId="44" fontId="2" fillId="0" borderId="0" xfId="0" applyNumberFormat="1" applyFont="1"/>
    <xf numFmtId="10" fontId="6" fillId="12" borderId="25" xfId="2" applyNumberFormat="1" applyFont="1" applyFill="1" applyBorder="1" applyAlignment="1" applyProtection="1">
      <alignment horizontal="center" vertical="center"/>
      <protection locked="0"/>
    </xf>
    <xf numFmtId="44" fontId="7" fillId="12" borderId="25" xfId="1" applyFont="1" applyFill="1" applyBorder="1" applyAlignment="1">
      <alignment horizontal="left" vertical="center"/>
    </xf>
    <xf numFmtId="0" fontId="6" fillId="0" borderId="38" xfId="0" applyFont="1" applyBorder="1" applyAlignment="1">
      <alignment wrapText="1"/>
    </xf>
    <xf numFmtId="168" fontId="7" fillId="12" borderId="32" xfId="1" applyNumberFormat="1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0" fillId="4" borderId="3" xfId="0" applyFill="1" applyBorder="1" applyAlignment="1">
      <alignment wrapText="1"/>
    </xf>
    <xf numFmtId="44" fontId="7" fillId="4" borderId="39" xfId="1" applyFont="1" applyFill="1" applyBorder="1" applyAlignment="1">
      <alignment horizontal="left" vertical="top"/>
    </xf>
    <xf numFmtId="44" fontId="30" fillId="0" borderId="39" xfId="0" applyNumberFormat="1" applyFont="1" applyBorder="1" applyAlignment="1">
      <alignment vertical="center"/>
    </xf>
    <xf numFmtId="44" fontId="2" fillId="0" borderId="40" xfId="0" applyNumberFormat="1" applyFont="1" applyBorder="1" applyAlignment="1">
      <alignment vertical="center"/>
    </xf>
    <xf numFmtId="0" fontId="0" fillId="4" borderId="41" xfId="0" applyFill="1" applyBorder="1" applyAlignment="1">
      <alignment wrapText="1"/>
    </xf>
    <xf numFmtId="0" fontId="2" fillId="2" borderId="35" xfId="0" applyFont="1" applyFill="1" applyBorder="1" applyAlignment="1">
      <alignment horizontal="center" vertical="top" wrapText="1"/>
    </xf>
    <xf numFmtId="44" fontId="7" fillId="15" borderId="20" xfId="1" applyFont="1" applyFill="1" applyBorder="1" applyAlignment="1">
      <alignment horizontal="left" vertical="center"/>
    </xf>
    <xf numFmtId="44" fontId="7" fillId="15" borderId="37" xfId="1" applyFont="1" applyFill="1" applyBorder="1" applyAlignment="1">
      <alignment horizontal="left" vertical="center"/>
    </xf>
    <xf numFmtId="168" fontId="6" fillId="13" borderId="32" xfId="1" applyNumberFormat="1" applyFont="1" applyFill="1" applyBorder="1" applyAlignment="1">
      <alignment horizontal="left" vertical="center"/>
    </xf>
    <xf numFmtId="10" fontId="6" fillId="13" borderId="31" xfId="2" applyNumberFormat="1" applyFont="1" applyFill="1" applyBorder="1" applyAlignment="1" applyProtection="1">
      <alignment horizontal="center" vertical="center"/>
      <protection locked="0"/>
    </xf>
    <xf numFmtId="44" fontId="7" fillId="4" borderId="23" xfId="1" applyFont="1" applyFill="1" applyBorder="1" applyAlignment="1">
      <alignment horizontal="left" vertical="top"/>
    </xf>
    <xf numFmtId="9" fontId="6" fillId="12" borderId="46" xfId="2" applyFont="1" applyFill="1" applyBorder="1" applyAlignment="1" applyProtection="1">
      <alignment horizontal="center" vertical="center"/>
      <protection locked="0"/>
    </xf>
    <xf numFmtId="44" fontId="7" fillId="12" borderId="47" xfId="1" applyFont="1" applyFill="1" applyBorder="1" applyAlignment="1">
      <alignment horizontal="left" vertical="center"/>
    </xf>
    <xf numFmtId="44" fontId="6" fillId="12" borderId="48" xfId="1" applyFont="1" applyFill="1" applyBorder="1" applyAlignment="1" applyProtection="1">
      <alignment horizontal="left" vertical="center"/>
      <protection locked="0"/>
    </xf>
    <xf numFmtId="44" fontId="7" fillId="12" borderId="49" xfId="1" applyFont="1" applyFill="1" applyBorder="1" applyAlignment="1">
      <alignment horizontal="left" vertical="center"/>
    </xf>
    <xf numFmtId="44" fontId="7" fillId="15" borderId="51" xfId="1" applyFont="1" applyFill="1" applyBorder="1" applyAlignment="1">
      <alignment horizontal="left" vertical="center"/>
    </xf>
    <xf numFmtId="44" fontId="7" fillId="0" borderId="51" xfId="1" applyFont="1" applyFill="1" applyBorder="1" applyAlignment="1">
      <alignment horizontal="left" vertical="center"/>
    </xf>
    <xf numFmtId="44" fontId="7" fillId="12" borderId="51" xfId="1" applyFont="1" applyFill="1" applyBorder="1" applyAlignment="1">
      <alignment horizontal="left" vertical="center"/>
    </xf>
    <xf numFmtId="44" fontId="7" fillId="15" borderId="52" xfId="1" applyFont="1" applyFill="1" applyBorder="1" applyAlignment="1">
      <alignment horizontal="left" vertical="center"/>
    </xf>
    <xf numFmtId="44" fontId="7" fillId="12" borderId="33" xfId="1" applyFont="1" applyFill="1" applyBorder="1" applyAlignment="1">
      <alignment horizontal="left" vertical="center"/>
    </xf>
    <xf numFmtId="44" fontId="7" fillId="4" borderId="54" xfId="1" applyFont="1" applyFill="1" applyBorder="1" applyAlignment="1">
      <alignment horizontal="left" vertical="center"/>
    </xf>
    <xf numFmtId="44" fontId="7" fillId="0" borderId="54" xfId="1" applyFont="1" applyFill="1" applyBorder="1" applyAlignment="1">
      <alignment horizontal="left" vertical="center"/>
    </xf>
    <xf numFmtId="44" fontId="7" fillId="12" borderId="54" xfId="1" applyFont="1" applyFill="1" applyBorder="1" applyAlignment="1">
      <alignment horizontal="left" vertical="center"/>
    </xf>
    <xf numFmtId="44" fontId="6" fillId="12" borderId="55" xfId="1" applyFont="1" applyFill="1" applyBorder="1" applyAlignment="1" applyProtection="1">
      <alignment horizontal="left" vertical="center"/>
      <protection locked="0"/>
    </xf>
    <xf numFmtId="168" fontId="26" fillId="13" borderId="54" xfId="1" applyNumberFormat="1" applyFont="1" applyFill="1" applyBorder="1" applyAlignment="1">
      <alignment horizontal="left" vertical="center"/>
    </xf>
    <xf numFmtId="168" fontId="6" fillId="13" borderId="54" xfId="1" applyNumberFormat="1" applyFont="1" applyFill="1" applyBorder="1" applyAlignment="1">
      <alignment horizontal="left" vertical="center"/>
    </xf>
    <xf numFmtId="168" fontId="6" fillId="0" borderId="54" xfId="1" applyNumberFormat="1" applyFont="1" applyFill="1" applyBorder="1" applyAlignment="1">
      <alignment horizontal="left" vertical="center"/>
    </xf>
    <xf numFmtId="168" fontId="7" fillId="12" borderId="36" xfId="1" applyNumberFormat="1" applyFont="1" applyFill="1" applyBorder="1" applyAlignment="1">
      <alignment horizontal="left" vertical="center" wrapText="1"/>
    </xf>
    <xf numFmtId="168" fontId="6" fillId="13" borderId="36" xfId="1" applyNumberFormat="1" applyFont="1" applyFill="1" applyBorder="1" applyAlignment="1">
      <alignment horizontal="left" vertical="center"/>
    </xf>
    <xf numFmtId="0" fontId="7" fillId="12" borderId="0" xfId="0" applyFont="1" applyFill="1" applyAlignment="1">
      <alignment horizontal="center" vertical="center" wrapText="1"/>
    </xf>
    <xf numFmtId="0" fontId="7" fillId="12" borderId="0" xfId="0" applyFont="1" applyFill="1" applyAlignment="1">
      <alignment vertical="center" wrapText="1"/>
    </xf>
    <xf numFmtId="0" fontId="6" fillId="12" borderId="0" xfId="0" applyFont="1" applyFill="1" applyAlignment="1">
      <alignment horizontal="left" vertical="center" wrapText="1"/>
    </xf>
    <xf numFmtId="0" fontId="6" fillId="12" borderId="0" xfId="0" applyFont="1" applyFill="1" applyAlignment="1">
      <alignment horizontal="center" vertical="top" wrapText="1"/>
    </xf>
    <xf numFmtId="0" fontId="31" fillId="12" borderId="45" xfId="0" applyFont="1" applyFill="1" applyBorder="1" applyAlignment="1">
      <alignment horizontal="center" vertical="center"/>
    </xf>
    <xf numFmtId="0" fontId="31" fillId="12" borderId="46" xfId="0" applyFont="1" applyFill="1" applyBorder="1" applyAlignment="1">
      <alignment horizontal="center" vertical="center"/>
    </xf>
    <xf numFmtId="0" fontId="29" fillId="12" borderId="56" xfId="0" applyFont="1" applyFill="1" applyBorder="1" applyAlignment="1">
      <alignment vertical="center"/>
    </xf>
    <xf numFmtId="0" fontId="29" fillId="12" borderId="56" xfId="0" applyFont="1" applyFill="1" applyBorder="1" applyAlignment="1">
      <alignment vertical="center" wrapText="1"/>
    </xf>
    <xf numFmtId="0" fontId="6" fillId="14" borderId="56" xfId="61" applyFont="1" applyFill="1" applyBorder="1" applyAlignment="1">
      <alignment horizontal="center" vertical="top" wrapText="1"/>
    </xf>
    <xf numFmtId="167" fontId="26" fillId="14" borderId="55" xfId="61" applyNumberFormat="1" applyFont="1" applyFill="1" applyBorder="1" applyAlignment="1">
      <alignment horizontal="left" vertical="center" wrapText="1" readingOrder="1"/>
    </xf>
    <xf numFmtId="167" fontId="26" fillId="14" borderId="49" xfId="61" applyNumberFormat="1" applyFont="1" applyFill="1" applyBorder="1" applyAlignment="1">
      <alignment horizontal="left" vertical="center" wrapText="1" readingOrder="1"/>
    </xf>
    <xf numFmtId="0" fontId="6" fillId="0" borderId="50" xfId="0" applyFont="1" applyBorder="1" applyAlignment="1">
      <alignment horizontal="center" vertical="center"/>
    </xf>
    <xf numFmtId="167" fontId="26" fillId="14" borderId="57" xfId="61" applyNumberFormat="1" applyFont="1" applyFill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/>
    </xf>
    <xf numFmtId="167" fontId="26" fillId="0" borderId="57" xfId="61" applyNumberFormat="1" applyFont="1" applyBorder="1" applyAlignment="1">
      <alignment horizontal="left" vertical="center" wrapText="1"/>
    </xf>
    <xf numFmtId="0" fontId="7" fillId="12" borderId="53" xfId="0" applyFont="1" applyFill="1" applyBorder="1" applyAlignment="1">
      <alignment horizontal="center" vertical="center" wrapText="1"/>
    </xf>
    <xf numFmtId="0" fontId="7" fillId="12" borderId="58" xfId="0" applyFont="1" applyFill="1" applyBorder="1" applyAlignment="1">
      <alignment vertical="center" wrapText="1"/>
    </xf>
    <xf numFmtId="0" fontId="6" fillId="12" borderId="59" xfId="0" applyFont="1" applyFill="1" applyBorder="1" applyAlignment="1">
      <alignment horizontal="left" vertical="center"/>
    </xf>
    <xf numFmtId="0" fontId="6" fillId="12" borderId="59" xfId="0" applyFont="1" applyFill="1" applyBorder="1" applyAlignment="1">
      <alignment horizontal="left" vertical="center" wrapText="1"/>
    </xf>
    <xf numFmtId="0" fontId="6" fillId="12" borderId="60" xfId="0" applyFont="1" applyFill="1" applyBorder="1" applyAlignment="1">
      <alignment horizontal="left" vertical="center" wrapText="1"/>
    </xf>
    <xf numFmtId="0" fontId="6" fillId="12" borderId="60" xfId="0" applyFont="1" applyFill="1" applyBorder="1" applyAlignment="1">
      <alignment horizontal="center" vertical="top" wrapText="1"/>
    </xf>
    <xf numFmtId="0" fontId="6" fillId="12" borderId="61" xfId="0" applyFont="1" applyFill="1" applyBorder="1" applyAlignment="1">
      <alignment horizontal="left" vertical="center" wrapText="1"/>
    </xf>
    <xf numFmtId="0" fontId="6" fillId="12" borderId="62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63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0" fontId="2" fillId="2" borderId="64" xfId="0" applyFont="1" applyFill="1" applyBorder="1" applyAlignment="1">
      <alignment horizontal="center" vertical="top" wrapText="1"/>
    </xf>
    <xf numFmtId="44" fontId="7" fillId="4" borderId="3" xfId="1" applyFont="1" applyFill="1" applyBorder="1" applyAlignment="1">
      <alignment horizontal="left" vertical="top"/>
    </xf>
    <xf numFmtId="44" fontId="28" fillId="4" borderId="24" xfId="0" applyNumberFormat="1" applyFont="1" applyFill="1" applyBorder="1" applyAlignment="1">
      <alignment vertical="center"/>
    </xf>
    <xf numFmtId="9" fontId="6" fillId="12" borderId="71" xfId="2" applyFont="1" applyFill="1" applyBorder="1" applyAlignment="1" applyProtection="1">
      <alignment horizontal="center" vertical="center"/>
      <protection locked="0"/>
    </xf>
    <xf numFmtId="44" fontId="28" fillId="4" borderId="75" xfId="0" applyNumberFormat="1" applyFont="1" applyFill="1" applyBorder="1" applyAlignment="1">
      <alignment vertical="center"/>
    </xf>
    <xf numFmtId="44" fontId="6" fillId="12" borderId="36" xfId="1" applyFont="1" applyFill="1" applyBorder="1" applyAlignment="1" applyProtection="1">
      <alignment horizontal="left" vertical="center"/>
      <protection locked="0"/>
    </xf>
    <xf numFmtId="9" fontId="6" fillId="12" borderId="76" xfId="2" applyFont="1" applyFill="1" applyBorder="1" applyAlignment="1" applyProtection="1">
      <alignment horizontal="center" vertical="center"/>
      <protection locked="0"/>
    </xf>
    <xf numFmtId="9" fontId="6" fillId="12" borderId="77" xfId="2" applyFont="1" applyFill="1" applyBorder="1" applyAlignment="1" applyProtection="1">
      <alignment horizontal="center" vertical="center"/>
      <protection locked="0"/>
    </xf>
    <xf numFmtId="9" fontId="6" fillId="12" borderId="78" xfId="2" applyFont="1" applyFill="1" applyBorder="1" applyAlignment="1" applyProtection="1">
      <alignment horizontal="center" vertical="center"/>
      <protection locked="0"/>
    </xf>
    <xf numFmtId="44" fontId="6" fillId="12" borderId="71" xfId="1" applyFont="1" applyFill="1" applyBorder="1" applyAlignment="1" applyProtection="1">
      <alignment horizontal="left" vertical="center"/>
      <protection locked="0"/>
    </xf>
    <xf numFmtId="0" fontId="0" fillId="12" borderId="0" xfId="0" applyFill="1"/>
    <xf numFmtId="0" fontId="0" fillId="12" borderId="0" xfId="0" applyFill="1" applyAlignment="1">
      <alignment horizontal="center" wrapText="1"/>
    </xf>
    <xf numFmtId="0" fontId="0" fillId="12" borderId="0" xfId="0" applyFill="1" applyAlignment="1">
      <alignment wrapText="1"/>
    </xf>
    <xf numFmtId="0" fontId="0" fillId="12" borderId="0" xfId="0" applyFill="1" applyAlignment="1">
      <alignment horizontal="center" vertical="top"/>
    </xf>
    <xf numFmtId="0" fontId="7" fillId="12" borderId="73" xfId="0" applyFont="1" applyFill="1" applyBorder="1" applyAlignment="1">
      <alignment horizontal="center" vertical="center" wrapText="1"/>
    </xf>
    <xf numFmtId="0" fontId="6" fillId="12" borderId="74" xfId="0" applyFont="1" applyFill="1" applyBorder="1" applyAlignment="1">
      <alignment horizontal="left" vertical="center" wrapText="1"/>
    </xf>
    <xf numFmtId="0" fontId="0" fillId="12" borderId="73" xfId="0" applyFill="1" applyBorder="1" applyAlignment="1">
      <alignment horizontal="center"/>
    </xf>
    <xf numFmtId="0" fontId="0" fillId="12" borderId="74" xfId="0" applyFill="1" applyBorder="1"/>
    <xf numFmtId="0" fontId="0" fillId="12" borderId="73" xfId="0" applyFill="1" applyBorder="1" applyAlignment="1">
      <alignment horizontal="center" wrapText="1"/>
    </xf>
    <xf numFmtId="0" fontId="0" fillId="12" borderId="79" xfId="0" applyFill="1" applyBorder="1" applyAlignment="1">
      <alignment horizontal="center" wrapText="1"/>
    </xf>
    <xf numFmtId="0" fontId="0" fillId="12" borderId="75" xfId="0" applyFill="1" applyBorder="1" applyAlignment="1">
      <alignment horizontal="center" wrapText="1"/>
    </xf>
    <xf numFmtId="0" fontId="0" fillId="12" borderId="75" xfId="0" applyFill="1" applyBorder="1" applyAlignment="1">
      <alignment wrapText="1"/>
    </xf>
    <xf numFmtId="0" fontId="0" fillId="12" borderId="75" xfId="0" applyFill="1" applyBorder="1"/>
    <xf numFmtId="0" fontId="0" fillId="12" borderId="75" xfId="0" applyFill="1" applyBorder="1" applyAlignment="1">
      <alignment horizontal="center" vertical="top"/>
    </xf>
    <xf numFmtId="0" fontId="0" fillId="12" borderId="80" xfId="0" applyFill="1" applyBorder="1"/>
    <xf numFmtId="44" fontId="7" fillId="12" borderId="0" xfId="1" applyFont="1" applyFill="1" applyBorder="1" applyAlignment="1">
      <alignment horizontal="left" vertical="top"/>
    </xf>
    <xf numFmtId="44" fontId="30" fillId="12" borderId="0" xfId="0" applyNumberFormat="1" applyFont="1" applyFill="1" applyAlignment="1">
      <alignment vertical="center"/>
    </xf>
    <xf numFmtId="9" fontId="6" fillId="12" borderId="70" xfId="2" applyFont="1" applyFill="1" applyBorder="1" applyAlignment="1" applyProtection="1">
      <alignment horizontal="center" vertical="center"/>
      <protection locked="0"/>
    </xf>
    <xf numFmtId="44" fontId="7" fillId="12" borderId="71" xfId="1" applyFont="1" applyFill="1" applyBorder="1" applyAlignment="1">
      <alignment horizontal="left" vertical="center"/>
    </xf>
    <xf numFmtId="44" fontId="7" fillId="12" borderId="72" xfId="1" applyFont="1" applyFill="1" applyBorder="1" applyAlignment="1">
      <alignment horizontal="left" vertical="center"/>
    </xf>
    <xf numFmtId="44" fontId="7" fillId="12" borderId="73" xfId="1" applyFont="1" applyFill="1" applyBorder="1" applyAlignment="1">
      <alignment horizontal="left" vertical="top"/>
    </xf>
    <xf numFmtId="44" fontId="30" fillId="12" borderId="73" xfId="0" applyNumberFormat="1" applyFont="1" applyFill="1" applyBorder="1" applyAlignment="1">
      <alignment vertical="center"/>
    </xf>
    <xf numFmtId="44" fontId="2" fillId="12" borderId="79" xfId="0" applyNumberFormat="1" applyFont="1" applyFill="1" applyBorder="1" applyAlignment="1">
      <alignment vertical="center"/>
    </xf>
    <xf numFmtId="44" fontId="2" fillId="12" borderId="75" xfId="0" applyNumberFormat="1" applyFont="1" applyFill="1" applyBorder="1" applyAlignment="1">
      <alignment vertical="center"/>
    </xf>
    <xf numFmtId="44" fontId="30" fillId="0" borderId="81" xfId="0" applyNumberFormat="1" applyFont="1" applyBorder="1" applyAlignment="1">
      <alignment vertical="center"/>
    </xf>
    <xf numFmtId="44" fontId="2" fillId="0" borderId="82" xfId="0" applyNumberFormat="1" applyFont="1" applyBorder="1" applyAlignment="1">
      <alignment vertical="center"/>
    </xf>
    <xf numFmtId="44" fontId="7" fillId="12" borderId="36" xfId="1" applyFont="1" applyFill="1" applyBorder="1" applyAlignment="1">
      <alignment horizontal="left" vertical="center"/>
    </xf>
    <xf numFmtId="44" fontId="7" fillId="12" borderId="31" xfId="1" applyFont="1" applyFill="1" applyBorder="1" applyAlignment="1">
      <alignment horizontal="left" vertical="center"/>
    </xf>
    <xf numFmtId="44" fontId="7" fillId="4" borderId="42" xfId="1" applyFont="1" applyFill="1" applyBorder="1" applyAlignment="1">
      <alignment horizontal="center" vertical="center"/>
    </xf>
    <xf numFmtId="44" fontId="7" fillId="4" borderId="83" xfId="1" applyFont="1" applyFill="1" applyBorder="1" applyAlignment="1">
      <alignment horizontal="center" vertical="center"/>
    </xf>
    <xf numFmtId="0" fontId="31" fillId="12" borderId="84" xfId="0" applyFont="1" applyFill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5" xfId="0" applyFont="1" applyBorder="1" applyAlignment="1">
      <alignment horizontal="left" vertical="center"/>
    </xf>
    <xf numFmtId="0" fontId="7" fillId="12" borderId="86" xfId="0" applyFont="1" applyFill="1" applyBorder="1" applyAlignment="1">
      <alignment horizontal="center" vertical="center" wrapText="1"/>
    </xf>
    <xf numFmtId="44" fontId="7" fillId="4" borderId="87" xfId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right" vertical="top" wrapText="1"/>
    </xf>
    <xf numFmtId="0" fontId="8" fillId="0" borderId="44" xfId="0" applyFont="1" applyBorder="1" applyAlignment="1">
      <alignment horizontal="righ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2" fillId="5" borderId="20" xfId="26" applyFont="1" applyFill="1" applyBorder="1" applyAlignment="1" applyProtection="1">
      <alignment horizontal="center" vertical="top"/>
      <protection locked="0"/>
    </xf>
    <xf numFmtId="0" fontId="32" fillId="5" borderId="17" xfId="26" applyFont="1" applyFill="1" applyBorder="1" applyAlignment="1" applyProtection="1">
      <alignment horizontal="center" vertical="top"/>
      <protection locked="0"/>
    </xf>
    <xf numFmtId="0" fontId="32" fillId="5" borderId="34" xfId="26" applyFont="1" applyFill="1" applyBorder="1" applyAlignment="1" applyProtection="1">
      <alignment horizontal="center" vertical="top"/>
      <protection locked="0"/>
    </xf>
    <xf numFmtId="0" fontId="32" fillId="5" borderId="1" xfId="26" applyFont="1" applyFill="1" applyBorder="1" applyAlignment="1" applyProtection="1">
      <alignment horizontal="center" vertical="top"/>
      <protection locked="0"/>
    </xf>
    <xf numFmtId="0" fontId="32" fillId="5" borderId="19" xfId="26" applyFont="1" applyFill="1" applyBorder="1" applyAlignment="1" applyProtection="1">
      <alignment horizontal="center" vertical="top"/>
      <protection locked="0"/>
    </xf>
    <xf numFmtId="0" fontId="32" fillId="5" borderId="22" xfId="26" applyFont="1" applyFill="1" applyBorder="1" applyAlignment="1" applyProtection="1">
      <alignment horizontal="center" vertical="top"/>
      <protection locked="0"/>
    </xf>
    <xf numFmtId="0" fontId="32" fillId="5" borderId="15" xfId="26" applyFont="1" applyFill="1" applyBorder="1" applyAlignment="1" applyProtection="1">
      <alignment horizontal="center" vertical="top"/>
      <protection locked="0"/>
    </xf>
    <xf numFmtId="0" fontId="32" fillId="5" borderId="18" xfId="26" applyFont="1" applyFill="1" applyBorder="1" applyAlignment="1" applyProtection="1">
      <alignment horizontal="center" vertical="top"/>
      <protection locked="0"/>
    </xf>
    <xf numFmtId="0" fontId="32" fillId="5" borderId="14" xfId="26" applyFont="1" applyFill="1" applyBorder="1" applyAlignment="1" applyProtection="1">
      <alignment horizontal="center" vertical="top"/>
      <protection locked="0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0" fillId="4" borderId="3" xfId="0" applyFill="1" applyBorder="1" applyAlignment="1">
      <alignment wrapText="1"/>
    </xf>
    <xf numFmtId="0" fontId="0" fillId="4" borderId="41" xfId="0" applyFill="1" applyBorder="1" applyAlignment="1">
      <alignment wrapText="1"/>
    </xf>
    <xf numFmtId="0" fontId="2" fillId="4" borderId="42" xfId="0" applyFont="1" applyFill="1" applyBorder="1" applyAlignment="1">
      <alignment horizontal="center" wrapText="1"/>
    </xf>
    <xf numFmtId="0" fontId="2" fillId="4" borderId="43" xfId="0" applyFont="1" applyFill="1" applyBorder="1" applyAlignment="1">
      <alignment horizontal="center" wrapText="1"/>
    </xf>
    <xf numFmtId="0" fontId="2" fillId="4" borderId="44" xfId="0" applyFont="1" applyFill="1" applyBorder="1" applyAlignment="1">
      <alignment horizontal="center" wrapText="1"/>
    </xf>
    <xf numFmtId="2" fontId="9" fillId="0" borderId="3" xfId="0" applyNumberFormat="1" applyFont="1" applyBorder="1" applyAlignment="1">
      <alignment vertical="center"/>
    </xf>
    <xf numFmtId="2" fontId="9" fillId="0" borderId="67" xfId="0" applyNumberFormat="1" applyFont="1" applyBorder="1" applyAlignment="1">
      <alignment vertical="center"/>
    </xf>
    <xf numFmtId="2" fontId="9" fillId="0" borderId="68" xfId="0" applyNumberFormat="1" applyFont="1" applyBorder="1" applyAlignment="1">
      <alignment vertical="center"/>
    </xf>
    <xf numFmtId="2" fontId="9" fillId="0" borderId="69" xfId="0" applyNumberFormat="1" applyFont="1" applyBorder="1" applyAlignment="1">
      <alignment vertical="center"/>
    </xf>
    <xf numFmtId="0" fontId="8" fillId="0" borderId="65" xfId="0" applyFont="1" applyBorder="1" applyAlignment="1">
      <alignment horizontal="right" vertical="top" wrapText="1"/>
    </xf>
    <xf numFmtId="0" fontId="8" fillId="0" borderId="66" xfId="0" applyFont="1" applyBorder="1" applyAlignment="1">
      <alignment horizontal="right" vertical="top" wrapText="1"/>
    </xf>
    <xf numFmtId="0" fontId="0" fillId="0" borderId="3" xfId="0" applyBorder="1" applyAlignment="1"/>
  </cellXfs>
  <cellStyles count="62">
    <cellStyle name="_x000d__x000a_JournalTemplate=C:\COMFO\CTALK\JOURSTD.TPL_x000d__x000a_LbStateAddress=3 3 0 251 1 89 2 311_x000d__x000a_LbStateJou" xfId="8" xr:uid="{00000000-0005-0000-0000-000000000000}"/>
    <cellStyle name="_x000d__x000a_JournalTemplate=C:\COMFO\CTALK\JOURSTD.TPL_x000d__x000a_LbStateAddress=3 3 0 251 1 89 2 311_x000d__x000a_LbStateJou 2" xfId="9" xr:uid="{00000000-0005-0000-0000-000001000000}"/>
    <cellStyle name="Bad 2" xfId="29" xr:uid="{00000000-0005-0000-0000-000002000000}"/>
    <cellStyle name="Check Cell 2" xfId="30" xr:uid="{00000000-0005-0000-0000-000003000000}"/>
    <cellStyle name="Comma 2" xfId="46" xr:uid="{00000000-0005-0000-0000-000004000000}"/>
    <cellStyle name="Currency 2" xfId="12" xr:uid="{00000000-0005-0000-0000-000006000000}"/>
    <cellStyle name="Currency 3" xfId="60" xr:uid="{00000000-0005-0000-0000-000007000000}"/>
    <cellStyle name="Euro" xfId="14" xr:uid="{00000000-0005-0000-0000-000008000000}"/>
    <cellStyle name="Euro 2" xfId="15" xr:uid="{00000000-0005-0000-0000-000009000000}"/>
    <cellStyle name="Euro 2 2" xfId="47" xr:uid="{00000000-0005-0000-0000-00000A000000}"/>
    <cellStyle name="Euro 3" xfId="28" xr:uid="{00000000-0005-0000-0000-00000B000000}"/>
    <cellStyle name="Excel Built-in Normal" xfId="31" xr:uid="{00000000-0005-0000-0000-00000C000000}"/>
    <cellStyle name="Explanatory Text 2" xfId="32" xr:uid="{00000000-0005-0000-0000-00000D000000}"/>
    <cellStyle name="Heading 1 2" xfId="33" xr:uid="{00000000-0005-0000-0000-00000E000000}"/>
    <cellStyle name="Heading 2 2" xfId="34" xr:uid="{00000000-0005-0000-0000-00000F000000}"/>
    <cellStyle name="Heading 3 2" xfId="35" xr:uid="{00000000-0005-0000-0000-000010000000}"/>
    <cellStyle name="Heading 4 2" xfId="36" xr:uid="{00000000-0005-0000-0000-000011000000}"/>
    <cellStyle name="Hyperlink 2" xfId="5" xr:uid="{00000000-0005-0000-0000-000012000000}"/>
    <cellStyle name="Input 2" xfId="37" xr:uid="{00000000-0005-0000-0000-000013000000}"/>
    <cellStyle name="Komma 2" xfId="27" xr:uid="{00000000-0005-0000-0000-000014000000}"/>
    <cellStyle name="Komma 2 2" xfId="48" xr:uid="{00000000-0005-0000-0000-000015000000}"/>
    <cellStyle name="Komma 3" xfId="38" xr:uid="{00000000-0005-0000-0000-000016000000}"/>
    <cellStyle name="Normal 2" xfId="6" xr:uid="{00000000-0005-0000-0000-000018000000}"/>
    <cellStyle name="Normal 2 2" xfId="11" xr:uid="{00000000-0005-0000-0000-000019000000}"/>
    <cellStyle name="Normal 2 2 2" xfId="44" xr:uid="{00000000-0005-0000-0000-00001A000000}"/>
    <cellStyle name="Normal 2 3" xfId="16" xr:uid="{00000000-0005-0000-0000-00001B000000}"/>
    <cellStyle name="Normal 2 3 2" xfId="49" xr:uid="{00000000-0005-0000-0000-00001C000000}"/>
    <cellStyle name="Normal 2 4" xfId="17" xr:uid="{00000000-0005-0000-0000-00001D000000}"/>
    <cellStyle name="Normal 2 4 2" xfId="50" xr:uid="{00000000-0005-0000-0000-00001E000000}"/>
    <cellStyle name="Normal 2 5" xfId="18" xr:uid="{00000000-0005-0000-0000-00001F000000}"/>
    <cellStyle name="Normal 2 5 2" xfId="51" xr:uid="{00000000-0005-0000-0000-000020000000}"/>
    <cellStyle name="Normal 2 6" xfId="19" xr:uid="{00000000-0005-0000-0000-000021000000}"/>
    <cellStyle name="Normal 2 6 2" xfId="52" xr:uid="{00000000-0005-0000-0000-000022000000}"/>
    <cellStyle name="Normal 2 7" xfId="61" xr:uid="{00000000-0005-0000-0000-000023000000}"/>
    <cellStyle name="Normal 3" xfId="4" xr:uid="{00000000-0005-0000-0000-000024000000}"/>
    <cellStyle name="Normal 3 2" xfId="53" xr:uid="{00000000-0005-0000-0000-000025000000}"/>
    <cellStyle name="Normal 4" xfId="20" xr:uid="{00000000-0005-0000-0000-000026000000}"/>
    <cellStyle name="Normal 4 2" xfId="54" xr:uid="{00000000-0005-0000-0000-000027000000}"/>
    <cellStyle name="Normal 5" xfId="21" xr:uid="{00000000-0005-0000-0000-000028000000}"/>
    <cellStyle name="Normal 5 2" xfId="55" xr:uid="{00000000-0005-0000-0000-000029000000}"/>
    <cellStyle name="Normal 6" xfId="22" xr:uid="{00000000-0005-0000-0000-00002A000000}"/>
    <cellStyle name="Normal 6 2" xfId="56" xr:uid="{00000000-0005-0000-0000-00002B000000}"/>
    <cellStyle name="Normal 7" xfId="23" xr:uid="{00000000-0005-0000-0000-00002C000000}"/>
    <cellStyle name="Normal 7 2" xfId="57" xr:uid="{00000000-0005-0000-0000-00002D000000}"/>
    <cellStyle name="Note 2" xfId="39" xr:uid="{00000000-0005-0000-0000-00002E000000}"/>
    <cellStyle name="Output 2" xfId="40" xr:uid="{00000000-0005-0000-0000-00002F000000}"/>
    <cellStyle name="Percent 2" xfId="58" xr:uid="{00000000-0005-0000-0000-000031000000}"/>
    <cellStyle name="Procent" xfId="2" builtinId="5"/>
    <cellStyle name="Procent 2" xfId="41" xr:uid="{00000000-0005-0000-0000-000032000000}"/>
    <cellStyle name="Procent 3" xfId="42" xr:uid="{00000000-0005-0000-0000-000033000000}"/>
    <cellStyle name="Standaard" xfId="0" builtinId="0"/>
    <cellStyle name="Standaard 2" xfId="3" xr:uid="{00000000-0005-0000-0000-000034000000}"/>
    <cellStyle name="Standaard 2 2" xfId="26" xr:uid="{00000000-0005-0000-0000-000035000000}"/>
    <cellStyle name="Standaard 3" xfId="7" xr:uid="{00000000-0005-0000-0000-000036000000}"/>
    <cellStyle name="Standaard 3 2" xfId="13" xr:uid="{00000000-0005-0000-0000-000037000000}"/>
    <cellStyle name="Standaard 3 2 2" xfId="59" xr:uid="{00000000-0005-0000-0000-000038000000}"/>
    <cellStyle name="Standaard 3 3" xfId="24" xr:uid="{00000000-0005-0000-0000-000039000000}"/>
    <cellStyle name="Standaard 4" xfId="10" xr:uid="{00000000-0005-0000-0000-00003A000000}"/>
    <cellStyle name="Standaard 4 2" xfId="25" xr:uid="{00000000-0005-0000-0000-00003B000000}"/>
    <cellStyle name="Standaard 5" xfId="45" xr:uid="{00000000-0005-0000-0000-00003C000000}"/>
    <cellStyle name="Valuta" xfId="1" builtinId="4"/>
    <cellStyle name="Valuta 2" xfId="43" xr:uid="{00000000-0005-0000-0000-00003D000000}"/>
  </cellStyles>
  <dxfs count="0"/>
  <tableStyles count="0" defaultTableStyle="TableStyleMedium2" defaultPivotStyle="PivotStyleLight16"/>
  <colors>
    <mruColors>
      <color rgb="FF9999DD"/>
      <color rgb="FFFFFFCC"/>
      <color rgb="FFCC6600"/>
      <color rgb="FFCC3300"/>
      <color rgb="FFCC000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A733E-B4AB-4B35-8635-EE91284D1C7F}">
  <sheetPr>
    <tabColor rgb="FF00B0F0"/>
  </sheetPr>
  <dimension ref="A1:C8"/>
  <sheetViews>
    <sheetView workbookViewId="0">
      <selection sqref="A1:XFD1048576"/>
    </sheetView>
  </sheetViews>
  <sheetFormatPr defaultRowHeight="15"/>
  <cols>
    <col min="1" max="1" width="48.28515625" customWidth="1"/>
    <col min="2" max="2" width="11.7109375" customWidth="1"/>
    <col min="3" max="3" width="15.42578125" customWidth="1"/>
  </cols>
  <sheetData>
    <row r="1" spans="1:3">
      <c r="A1" s="14" t="s">
        <v>0</v>
      </c>
      <c r="B1" s="14"/>
    </row>
    <row r="3" spans="1:3">
      <c r="A3" s="14" t="s">
        <v>1</v>
      </c>
      <c r="B3" s="14"/>
    </row>
    <row r="4" spans="1:3">
      <c r="A4" s="56" t="s">
        <v>2</v>
      </c>
      <c r="B4" s="56" t="s">
        <v>3</v>
      </c>
      <c r="C4" s="57">
        <f>' Microsoft - Scenario 1'!M32</f>
        <v>12000</v>
      </c>
    </row>
    <row r="5" spans="1:3">
      <c r="A5" s="56" t="s">
        <v>4</v>
      </c>
      <c r="B5" s="56" t="s">
        <v>3</v>
      </c>
      <c r="C5" s="57">
        <f>' Microsoft - Scenario 1'!M33</f>
        <v>14520</v>
      </c>
    </row>
    <row r="6" spans="1:3">
      <c r="A6" s="56"/>
      <c r="B6" s="56"/>
      <c r="C6" s="57"/>
    </row>
    <row r="7" spans="1:3">
      <c r="A7" s="58" t="s">
        <v>5</v>
      </c>
      <c r="B7" s="58"/>
      <c r="C7" s="59">
        <f>C4</f>
        <v>12000</v>
      </c>
    </row>
    <row r="8" spans="1:3">
      <c r="A8" s="58" t="s">
        <v>6</v>
      </c>
      <c r="B8" s="58"/>
      <c r="C8" s="59">
        <f>C5</f>
        <v>14520</v>
      </c>
    </row>
  </sheetData>
  <sheetProtection algorithmName="SHA-512" hashValue="LfT9+jEldrpIelLj+NHGEHB+xzF/JYoh8Rffs20Hd2PyKrdH23jYYFbPEPozIi4uO49sSM851gH1dPNZcBOwZQ==" saltValue="1deCxPKliwb8++2F/OiIF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U43"/>
  <sheetViews>
    <sheetView tabSelected="1" topLeftCell="H4" zoomScale="80" zoomScaleNormal="80" workbookViewId="0">
      <selection activeCell="K27" sqref="K27"/>
    </sheetView>
  </sheetViews>
  <sheetFormatPr defaultRowHeight="15"/>
  <cols>
    <col min="1" max="1" width="6.42578125" style="10" customWidth="1"/>
    <col min="2" max="2" width="6.85546875" style="10" customWidth="1"/>
    <col min="3" max="3" width="6.42578125" customWidth="1"/>
    <col min="4" max="4" width="13.28515625" customWidth="1"/>
    <col min="5" max="5" width="43.5703125" style="1" customWidth="1"/>
    <col min="6" max="6" width="12.42578125" style="1" customWidth="1"/>
    <col min="7" max="7" width="9.28515625" style="34" customWidth="1"/>
    <col min="8" max="9" width="10.85546875" bestFit="1" customWidth="1"/>
    <col min="10" max="10" width="13" customWidth="1"/>
    <col min="11" max="11" width="13.42578125" style="10" customWidth="1"/>
    <col min="12" max="12" width="17.5703125" customWidth="1"/>
    <col min="13" max="13" width="15.42578125" bestFit="1" customWidth="1"/>
    <col min="14" max="14" width="11.85546875" customWidth="1"/>
    <col min="15" max="15" width="17.5703125" customWidth="1"/>
    <col min="16" max="16" width="13" customWidth="1"/>
    <col min="17" max="17" width="11.85546875" customWidth="1"/>
    <col min="18" max="18" width="17.5703125" customWidth="1"/>
    <col min="19" max="19" width="17.7109375" customWidth="1"/>
    <col min="20" max="20" width="12.85546875" customWidth="1"/>
    <col min="21" max="21" width="13.140625" customWidth="1"/>
  </cols>
  <sheetData>
    <row r="1" spans="1:21" ht="120" customHeight="1">
      <c r="A1" s="169" t="s">
        <v>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93"/>
      <c r="U1" s="193"/>
    </row>
    <row r="2" spans="1:21" ht="16.5" customHeight="1">
      <c r="A2" s="17"/>
      <c r="B2" s="17"/>
      <c r="C2" s="13"/>
      <c r="D2" s="6"/>
      <c r="E2" s="6"/>
      <c r="F2" s="6"/>
      <c r="G2" s="15"/>
      <c r="H2" s="6"/>
      <c r="I2" s="6"/>
      <c r="J2" s="5"/>
      <c r="K2" s="17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16.5" customHeight="1">
      <c r="A3" s="180" t="s">
        <v>8</v>
      </c>
      <c r="B3" s="181"/>
      <c r="C3" s="181"/>
      <c r="D3" s="182"/>
      <c r="E3" s="182"/>
      <c r="F3" s="182"/>
      <c r="G3" s="182"/>
      <c r="H3" s="182"/>
      <c r="I3" s="182"/>
      <c r="J3" s="183"/>
      <c r="K3" s="183"/>
      <c r="L3" s="183"/>
      <c r="M3" s="183"/>
      <c r="N3" s="183"/>
      <c r="O3" s="183"/>
      <c r="P3" s="183"/>
      <c r="Q3" s="183"/>
      <c r="R3" s="183"/>
      <c r="S3" s="182"/>
      <c r="T3" s="182"/>
      <c r="U3" s="182"/>
    </row>
    <row r="4" spans="1:21" ht="16.5" customHeight="1">
      <c r="A4" s="64"/>
      <c r="B4" s="65"/>
      <c r="C4" s="65"/>
      <c r="D4" s="66"/>
      <c r="E4" s="66"/>
      <c r="F4" s="66"/>
      <c r="G4" s="66"/>
      <c r="H4" s="66"/>
      <c r="I4" s="66"/>
      <c r="J4" s="184" t="s">
        <v>9</v>
      </c>
      <c r="K4" s="185"/>
      <c r="L4" s="185"/>
      <c r="M4" s="184" t="s">
        <v>10</v>
      </c>
      <c r="N4" s="185"/>
      <c r="O4" s="185"/>
      <c r="P4" s="184" t="s">
        <v>11</v>
      </c>
      <c r="Q4" s="185"/>
      <c r="R4" s="186"/>
      <c r="S4" s="70"/>
      <c r="T4" s="70"/>
      <c r="U4" s="70"/>
    </row>
    <row r="5" spans="1:21" ht="108.6" customHeight="1">
      <c r="A5" s="22" t="s">
        <v>12</v>
      </c>
      <c r="B5" s="22" t="s">
        <v>13</v>
      </c>
      <c r="C5" s="118" t="s">
        <v>14</v>
      </c>
      <c r="D5" s="119" t="s">
        <v>15</v>
      </c>
      <c r="E5" s="120" t="s">
        <v>16</v>
      </c>
      <c r="F5" s="121" t="s">
        <v>17</v>
      </c>
      <c r="G5" s="122" t="s">
        <v>18</v>
      </c>
      <c r="H5" s="119" t="s">
        <v>19</v>
      </c>
      <c r="I5" s="120" t="s">
        <v>20</v>
      </c>
      <c r="J5" s="20" t="s">
        <v>21</v>
      </c>
      <c r="K5" s="21" t="s">
        <v>22</v>
      </c>
      <c r="L5" s="71" t="s">
        <v>23</v>
      </c>
      <c r="M5" s="20" t="s">
        <v>21</v>
      </c>
      <c r="N5" s="21" t="s">
        <v>22</v>
      </c>
      <c r="O5" s="71" t="s">
        <v>23</v>
      </c>
      <c r="P5" s="20" t="s">
        <v>21</v>
      </c>
      <c r="Q5" s="21" t="s">
        <v>22</v>
      </c>
      <c r="R5" s="71" t="s">
        <v>23</v>
      </c>
      <c r="S5" s="23" t="s">
        <v>24</v>
      </c>
      <c r="T5" s="23" t="s">
        <v>25</v>
      </c>
      <c r="U5" s="23" t="s">
        <v>26</v>
      </c>
    </row>
    <row r="6" spans="1:21" s="9" customFormat="1" ht="12.75">
      <c r="A6" s="162"/>
      <c r="B6" s="99"/>
      <c r="C6" s="100"/>
      <c r="D6" s="101"/>
      <c r="E6" s="102"/>
      <c r="F6" s="102"/>
      <c r="G6" s="103"/>
      <c r="H6" s="104"/>
      <c r="I6" s="105"/>
      <c r="J6" s="89"/>
      <c r="K6" s="77"/>
      <c r="L6" s="80"/>
      <c r="M6" s="89"/>
      <c r="N6" s="77"/>
      <c r="O6" s="78"/>
      <c r="P6" s="79"/>
      <c r="Q6" s="77"/>
      <c r="R6" s="80"/>
      <c r="S6" s="85"/>
      <c r="T6" s="46"/>
      <c r="U6" s="46"/>
    </row>
    <row r="7" spans="1:21" s="31" customFormat="1" ht="13.5">
      <c r="A7" s="163">
        <v>287</v>
      </c>
      <c r="B7" s="106">
        <v>287</v>
      </c>
      <c r="C7" s="49">
        <v>287</v>
      </c>
      <c r="D7" s="28" t="s">
        <v>27</v>
      </c>
      <c r="E7" s="29" t="s">
        <v>28</v>
      </c>
      <c r="F7" s="29" t="s">
        <v>29</v>
      </c>
      <c r="G7" s="16" t="s">
        <v>30</v>
      </c>
      <c r="H7" s="27">
        <v>45536</v>
      </c>
      <c r="I7" s="107">
        <v>46630</v>
      </c>
      <c r="J7" s="90"/>
      <c r="K7" s="24"/>
      <c r="L7" s="81">
        <f>J7*(K7+100%)</f>
        <v>0</v>
      </c>
      <c r="M7" s="90"/>
      <c r="N7" s="24"/>
      <c r="O7" s="72">
        <f>M7*(N7+100%)</f>
        <v>0</v>
      </c>
      <c r="P7" s="30"/>
      <c r="Q7" s="24"/>
      <c r="R7" s="81">
        <f>P7*(Q7+100%)</f>
        <v>0</v>
      </c>
      <c r="S7" s="86">
        <f>(A7*J7*(K7+100%))</f>
        <v>0</v>
      </c>
      <c r="T7" s="25">
        <f>(B7*M7*(N7+100%))</f>
        <v>0</v>
      </c>
      <c r="U7" s="25">
        <f>(C7*P7*(Q7+100%))</f>
        <v>0</v>
      </c>
    </row>
    <row r="8" spans="1:21" s="31" customFormat="1" ht="13.5">
      <c r="A8" s="163">
        <v>1164</v>
      </c>
      <c r="B8" s="106">
        <v>1164</v>
      </c>
      <c r="C8" s="49">
        <v>0</v>
      </c>
      <c r="D8" s="28" t="s">
        <v>31</v>
      </c>
      <c r="E8" s="29" t="s">
        <v>32</v>
      </c>
      <c r="F8" s="29" t="s">
        <v>29</v>
      </c>
      <c r="G8" s="16" t="s">
        <v>30</v>
      </c>
      <c r="H8" s="27">
        <v>45536</v>
      </c>
      <c r="I8" s="107">
        <v>46265</v>
      </c>
      <c r="J8" s="91"/>
      <c r="K8" s="24"/>
      <c r="L8" s="81">
        <f t="shared" ref="L8" si="0">J8*(K8+100%)</f>
        <v>0</v>
      </c>
      <c r="M8" s="91"/>
      <c r="N8" s="24"/>
      <c r="O8" s="72">
        <f t="shared" ref="O8:O9" si="1">M8*(N8+100%)</f>
        <v>0</v>
      </c>
      <c r="P8" s="32"/>
      <c r="Q8" s="24"/>
      <c r="R8" s="81">
        <f t="shared" ref="R8:R9" si="2">P8*(Q8+100%)</f>
        <v>0</v>
      </c>
      <c r="S8" s="86">
        <f>(A8*J8*(K8+100%))</f>
        <v>0</v>
      </c>
      <c r="T8" s="25">
        <f>(B8*M8*(N8+100%))</f>
        <v>0</v>
      </c>
      <c r="U8" s="25">
        <f>(C8*P8*(Q8+100%))</f>
        <v>0</v>
      </c>
    </row>
    <row r="9" spans="1:21" s="31" customFormat="1" ht="13.5">
      <c r="A9" s="163">
        <v>1330</v>
      </c>
      <c r="B9" s="106">
        <v>1330</v>
      </c>
      <c r="C9" s="49">
        <v>0</v>
      </c>
      <c r="D9" s="28" t="s">
        <v>33</v>
      </c>
      <c r="E9" s="29" t="s">
        <v>34</v>
      </c>
      <c r="F9" s="29" t="s">
        <v>29</v>
      </c>
      <c r="G9" s="16" t="s">
        <v>30</v>
      </c>
      <c r="H9" s="27">
        <v>45536</v>
      </c>
      <c r="I9" s="107">
        <v>46265</v>
      </c>
      <c r="J9" s="91"/>
      <c r="K9" s="24"/>
      <c r="L9" s="81">
        <f t="shared" ref="L9" si="3">J9*(K9+100%)</f>
        <v>0</v>
      </c>
      <c r="M9" s="91"/>
      <c r="N9" s="24"/>
      <c r="O9" s="72">
        <f t="shared" si="1"/>
        <v>0</v>
      </c>
      <c r="P9" s="32"/>
      <c r="Q9" s="24"/>
      <c r="R9" s="81">
        <f t="shared" si="2"/>
        <v>0</v>
      </c>
      <c r="S9" s="86">
        <f>(A9*J9*(K9+100%))</f>
        <v>0</v>
      </c>
      <c r="T9" s="25">
        <f>(B9*M9*(N9+100%))</f>
        <v>0</v>
      </c>
      <c r="U9" s="25">
        <f>(C9*P9*(Q9+100%))</f>
        <v>0</v>
      </c>
    </row>
    <row r="10" spans="1:21" s="42" customFormat="1" ht="12.75">
      <c r="A10" s="164"/>
      <c r="B10" s="108"/>
      <c r="C10" s="37"/>
      <c r="D10" s="28"/>
      <c r="E10" s="29"/>
      <c r="F10" s="29"/>
      <c r="G10" s="38"/>
      <c r="H10" s="39"/>
      <c r="I10" s="109"/>
      <c r="J10" s="92"/>
      <c r="K10" s="47"/>
      <c r="L10" s="82"/>
      <c r="M10" s="92"/>
      <c r="N10" s="47"/>
      <c r="O10" s="44"/>
      <c r="P10" s="40"/>
      <c r="Q10" s="47"/>
      <c r="R10" s="82"/>
      <c r="S10" s="87"/>
      <c r="T10" s="41"/>
      <c r="U10" s="41"/>
    </row>
    <row r="11" spans="1:21" s="31" customFormat="1" ht="13.5">
      <c r="A11" s="163">
        <v>7</v>
      </c>
      <c r="B11" s="106">
        <v>7</v>
      </c>
      <c r="C11" s="49">
        <v>7</v>
      </c>
      <c r="D11" s="28" t="s">
        <v>35</v>
      </c>
      <c r="E11" s="29" t="s">
        <v>36</v>
      </c>
      <c r="F11" s="29" t="s">
        <v>29</v>
      </c>
      <c r="G11" s="16" t="s">
        <v>30</v>
      </c>
      <c r="H11" s="27">
        <v>45536</v>
      </c>
      <c r="I11" s="107">
        <v>46630</v>
      </c>
      <c r="J11" s="91"/>
      <c r="K11" s="24"/>
      <c r="L11" s="81">
        <f>J11*(K11+100%)</f>
        <v>0</v>
      </c>
      <c r="M11" s="91"/>
      <c r="N11" s="24"/>
      <c r="O11" s="72">
        <f>M11*(N11+100%)</f>
        <v>0</v>
      </c>
      <c r="P11" s="32"/>
      <c r="Q11" s="24"/>
      <c r="R11" s="81">
        <f>P11*(Q11+100%)</f>
        <v>0</v>
      </c>
      <c r="S11" s="86">
        <f>(A11*J11*(K11+100%))</f>
        <v>0</v>
      </c>
      <c r="T11" s="25">
        <f>(B11*M11*(N11+100%))</f>
        <v>0</v>
      </c>
      <c r="U11" s="25">
        <f>(C11*P11*(Q11+100%))</f>
        <v>0</v>
      </c>
    </row>
    <row r="12" spans="1:21" s="31" customFormat="1" ht="13.5">
      <c r="A12" s="163">
        <v>2</v>
      </c>
      <c r="B12" s="106">
        <v>2</v>
      </c>
      <c r="C12" s="49">
        <v>2</v>
      </c>
      <c r="D12" s="28" t="s">
        <v>37</v>
      </c>
      <c r="E12" s="29" t="s">
        <v>38</v>
      </c>
      <c r="F12" s="29" t="s">
        <v>29</v>
      </c>
      <c r="G12" s="16" t="s">
        <v>30</v>
      </c>
      <c r="H12" s="27">
        <v>45536</v>
      </c>
      <c r="I12" s="107">
        <v>46630</v>
      </c>
      <c r="J12" s="91"/>
      <c r="K12" s="24"/>
      <c r="L12" s="81">
        <f>J12*(K12+100%)</f>
        <v>0</v>
      </c>
      <c r="M12" s="91"/>
      <c r="N12" s="24"/>
      <c r="O12" s="72">
        <f>M12*(N12+100%)</f>
        <v>0</v>
      </c>
      <c r="P12" s="32"/>
      <c r="Q12" s="24"/>
      <c r="R12" s="81">
        <f>P12*(Q12+100%)</f>
        <v>0</v>
      </c>
      <c r="S12" s="86">
        <f>(A12*J12*(K12+100%))</f>
        <v>0</v>
      </c>
      <c r="T12" s="25">
        <f>(B12*M12*(N12+100%))</f>
        <v>0</v>
      </c>
      <c r="U12" s="25">
        <f>(C12*P12*(Q12+100%))</f>
        <v>0</v>
      </c>
    </row>
    <row r="13" spans="1:21" s="31" customFormat="1" ht="13.5">
      <c r="A13" s="163">
        <v>1</v>
      </c>
      <c r="B13" s="106">
        <v>1</v>
      </c>
      <c r="C13" s="49">
        <v>1</v>
      </c>
      <c r="D13" s="28" t="s">
        <v>39</v>
      </c>
      <c r="E13" s="29" t="s">
        <v>40</v>
      </c>
      <c r="F13" s="29" t="s">
        <v>29</v>
      </c>
      <c r="G13" s="16" t="s">
        <v>30</v>
      </c>
      <c r="H13" s="27">
        <v>45536</v>
      </c>
      <c r="I13" s="107">
        <v>46630</v>
      </c>
      <c r="J13" s="91"/>
      <c r="K13" s="24"/>
      <c r="L13" s="81">
        <f>J13*(K13+100%)</f>
        <v>0</v>
      </c>
      <c r="M13" s="91"/>
      <c r="N13" s="24"/>
      <c r="O13" s="72">
        <f>M13*(N13+100%)</f>
        <v>0</v>
      </c>
      <c r="P13" s="32"/>
      <c r="Q13" s="24"/>
      <c r="R13" s="81">
        <f>P13*(Q13+100%)</f>
        <v>0</v>
      </c>
      <c r="S13" s="86">
        <f>(A13*J13*(K13+100%))</f>
        <v>0</v>
      </c>
      <c r="T13" s="25">
        <f>(B13*M13*(N13+100%))</f>
        <v>0</v>
      </c>
      <c r="U13" s="25">
        <f>(C13*P13*(Q13+100%))</f>
        <v>0</v>
      </c>
    </row>
    <row r="14" spans="1:21" s="31" customFormat="1" ht="13.5">
      <c r="A14" s="163">
        <v>1</v>
      </c>
      <c r="B14" s="106">
        <v>1</v>
      </c>
      <c r="C14" s="49">
        <v>1</v>
      </c>
      <c r="D14" s="28" t="s">
        <v>41</v>
      </c>
      <c r="E14" s="29" t="s">
        <v>42</v>
      </c>
      <c r="F14" s="29" t="s">
        <v>29</v>
      </c>
      <c r="G14" s="16" t="s">
        <v>30</v>
      </c>
      <c r="H14" s="27">
        <v>45536</v>
      </c>
      <c r="I14" s="107">
        <v>46630</v>
      </c>
      <c r="J14" s="91"/>
      <c r="K14" s="24"/>
      <c r="L14" s="81">
        <f>J14*(K14+100%)</f>
        <v>0</v>
      </c>
      <c r="M14" s="91"/>
      <c r="N14" s="24"/>
      <c r="O14" s="72">
        <f>M14*(N14+100%)</f>
        <v>0</v>
      </c>
      <c r="P14" s="32"/>
      <c r="Q14" s="24"/>
      <c r="R14" s="81">
        <f>P14*(Q14+100%)</f>
        <v>0</v>
      </c>
      <c r="S14" s="86">
        <f>(A14*J14*(K14+100%))</f>
        <v>0</v>
      </c>
      <c r="T14" s="25">
        <f>(B14*M14*(N14+100%))</f>
        <v>0</v>
      </c>
      <c r="U14" s="25">
        <f>(C14*P14*(Q14+100%))</f>
        <v>0</v>
      </c>
    </row>
    <row r="15" spans="1:21" s="42" customFormat="1" ht="12.75">
      <c r="A15" s="164"/>
      <c r="B15" s="108"/>
      <c r="C15" s="37"/>
      <c r="D15" s="28"/>
      <c r="E15" s="29"/>
      <c r="F15" s="29"/>
      <c r="G15" s="38"/>
      <c r="H15" s="39"/>
      <c r="I15" s="109"/>
      <c r="J15" s="92"/>
      <c r="K15" s="47"/>
      <c r="L15" s="82"/>
      <c r="M15" s="92"/>
      <c r="N15" s="47"/>
      <c r="O15" s="44"/>
      <c r="P15" s="40"/>
      <c r="Q15" s="47"/>
      <c r="R15" s="82"/>
      <c r="S15" s="87"/>
      <c r="T15" s="41"/>
      <c r="U15" s="41"/>
    </row>
    <row r="16" spans="1:21" s="31" customFormat="1" ht="13.5">
      <c r="A16" s="163">
        <v>2</v>
      </c>
      <c r="B16" s="106">
        <v>2</v>
      </c>
      <c r="C16" s="49">
        <v>2</v>
      </c>
      <c r="D16" s="28" t="s">
        <v>43</v>
      </c>
      <c r="E16" s="29" t="s">
        <v>44</v>
      </c>
      <c r="F16" s="29" t="s">
        <v>29</v>
      </c>
      <c r="G16" s="16" t="s">
        <v>30</v>
      </c>
      <c r="H16" s="27">
        <v>45536</v>
      </c>
      <c r="I16" s="107">
        <v>46630</v>
      </c>
      <c r="J16" s="91"/>
      <c r="K16" s="24"/>
      <c r="L16" s="81">
        <f>J16*(K16+100%)</f>
        <v>0</v>
      </c>
      <c r="M16" s="91"/>
      <c r="N16" s="24"/>
      <c r="O16" s="72">
        <f>M16*(N16+100%)</f>
        <v>0</v>
      </c>
      <c r="P16" s="32"/>
      <c r="Q16" s="24"/>
      <c r="R16" s="81">
        <f>P16*(Q16+100%)</f>
        <v>0</v>
      </c>
      <c r="S16" s="86">
        <f>(A16*J16*(K16+100%))</f>
        <v>0</v>
      </c>
      <c r="T16" s="25">
        <f>(B16*M16*(N16+100%))</f>
        <v>0</v>
      </c>
      <c r="U16" s="25">
        <f>(C16*P16*(Q16+100%))</f>
        <v>0</v>
      </c>
    </row>
    <row r="17" spans="1:21" s="31" customFormat="1" ht="13.5">
      <c r="A17" s="163">
        <v>7</v>
      </c>
      <c r="B17" s="106">
        <v>7</v>
      </c>
      <c r="C17" s="49">
        <v>7</v>
      </c>
      <c r="D17" s="28" t="s">
        <v>45</v>
      </c>
      <c r="E17" s="29" t="s">
        <v>46</v>
      </c>
      <c r="F17" s="29" t="s">
        <v>29</v>
      </c>
      <c r="G17" s="16" t="s">
        <v>30</v>
      </c>
      <c r="H17" s="27">
        <v>45536</v>
      </c>
      <c r="I17" s="107">
        <v>46630</v>
      </c>
      <c r="J17" s="91"/>
      <c r="K17" s="24"/>
      <c r="L17" s="81">
        <f>J17*(K17+100%)</f>
        <v>0</v>
      </c>
      <c r="M17" s="91"/>
      <c r="N17" s="24"/>
      <c r="O17" s="72">
        <f>M17*(N17+100%)</f>
        <v>0</v>
      </c>
      <c r="P17" s="32"/>
      <c r="Q17" s="24"/>
      <c r="R17" s="81">
        <f>P17*(Q17+100%)</f>
        <v>0</v>
      </c>
      <c r="S17" s="86">
        <f>(A17*J17*(K17+100%))</f>
        <v>0</v>
      </c>
      <c r="T17" s="25">
        <f>(B17*M17*(N17+100%))</f>
        <v>0</v>
      </c>
      <c r="U17" s="25">
        <f>(C17*P17*(Q17+100%))</f>
        <v>0</v>
      </c>
    </row>
    <row r="18" spans="1:21" s="31" customFormat="1" ht="13.5">
      <c r="A18" s="163">
        <v>7</v>
      </c>
      <c r="B18" s="106">
        <v>7</v>
      </c>
      <c r="C18" s="49">
        <v>7</v>
      </c>
      <c r="D18" s="28" t="s">
        <v>47</v>
      </c>
      <c r="E18" s="29" t="s">
        <v>48</v>
      </c>
      <c r="F18" s="29" t="s">
        <v>29</v>
      </c>
      <c r="G18" s="16" t="s">
        <v>30</v>
      </c>
      <c r="H18" s="27">
        <v>45536</v>
      </c>
      <c r="I18" s="107">
        <v>46630</v>
      </c>
      <c r="J18" s="91"/>
      <c r="K18" s="24"/>
      <c r="L18" s="81">
        <f>J18*(K18+100%)</f>
        <v>0</v>
      </c>
      <c r="M18" s="91"/>
      <c r="N18" s="24"/>
      <c r="O18" s="72">
        <f>M18*(N18+100%)</f>
        <v>0</v>
      </c>
      <c r="P18" s="32"/>
      <c r="Q18" s="24"/>
      <c r="R18" s="81">
        <f>P18*(Q18+100%)</f>
        <v>0</v>
      </c>
      <c r="S18" s="86">
        <f>(A18*J18*(K18+100%))</f>
        <v>0</v>
      </c>
      <c r="T18" s="25">
        <f>(B18*M18*(N18+100%))</f>
        <v>0</v>
      </c>
      <c r="U18" s="25">
        <f>(C18*P18*(Q18+100%))</f>
        <v>0</v>
      </c>
    </row>
    <row r="19" spans="1:21" s="31" customFormat="1" ht="13.5">
      <c r="A19" s="163">
        <v>27</v>
      </c>
      <c r="B19" s="106">
        <v>27</v>
      </c>
      <c r="C19" s="49">
        <v>27</v>
      </c>
      <c r="D19" s="28" t="s">
        <v>49</v>
      </c>
      <c r="E19" s="29" t="s">
        <v>50</v>
      </c>
      <c r="F19" s="29" t="s">
        <v>29</v>
      </c>
      <c r="G19" s="16" t="s">
        <v>30</v>
      </c>
      <c r="H19" s="27">
        <v>45536</v>
      </c>
      <c r="I19" s="107">
        <v>46630</v>
      </c>
      <c r="J19" s="91"/>
      <c r="K19" s="24"/>
      <c r="L19" s="81">
        <f t="shared" ref="L19" si="4">J19*(K19+100%)</f>
        <v>0</v>
      </c>
      <c r="M19" s="91"/>
      <c r="N19" s="24"/>
      <c r="O19" s="72">
        <f t="shared" ref="O19" si="5">M19*(N19+100%)</f>
        <v>0</v>
      </c>
      <c r="P19" s="32"/>
      <c r="Q19" s="24"/>
      <c r="R19" s="81">
        <f t="shared" ref="R19" si="6">P19*(Q19+100%)</f>
        <v>0</v>
      </c>
      <c r="S19" s="86">
        <f>(A19*J19*(K19+100%))</f>
        <v>0</v>
      </c>
      <c r="T19" s="25">
        <f>(B19*M19*(N19+100%))</f>
        <v>0</v>
      </c>
      <c r="U19" s="25">
        <f>(C19*P19*(Q19+100%))</f>
        <v>0</v>
      </c>
    </row>
    <row r="20" spans="1:21" s="31" customFormat="1" ht="13.5">
      <c r="A20" s="163">
        <v>12</v>
      </c>
      <c r="B20" s="106">
        <v>12</v>
      </c>
      <c r="C20" s="49">
        <v>12</v>
      </c>
      <c r="D20" s="28" t="s">
        <v>51</v>
      </c>
      <c r="E20" s="29" t="s">
        <v>52</v>
      </c>
      <c r="F20" s="29" t="s">
        <v>29</v>
      </c>
      <c r="G20" s="16" t="s">
        <v>30</v>
      </c>
      <c r="H20" s="27">
        <v>45536</v>
      </c>
      <c r="I20" s="107">
        <v>46630</v>
      </c>
      <c r="J20" s="91"/>
      <c r="K20" s="24"/>
      <c r="L20" s="81">
        <f>J20*(K20+100%)</f>
        <v>0</v>
      </c>
      <c r="M20" s="91"/>
      <c r="N20" s="24"/>
      <c r="O20" s="72">
        <f>M20*(N20+100%)</f>
        <v>0</v>
      </c>
      <c r="P20" s="32"/>
      <c r="Q20" s="24"/>
      <c r="R20" s="81">
        <f>P20*(Q20+100%)</f>
        <v>0</v>
      </c>
      <c r="S20" s="86">
        <f>(A20*J20*(K20+100%))</f>
        <v>0</v>
      </c>
      <c r="T20" s="25">
        <f>(B20*M20*(N20+100%))</f>
        <v>0</v>
      </c>
      <c r="U20" s="25">
        <f>(C20*P20*(Q20+100%))</f>
        <v>0</v>
      </c>
    </row>
    <row r="21" spans="1:21" s="42" customFormat="1" ht="12.75">
      <c r="A21" s="164"/>
      <c r="B21" s="108"/>
      <c r="C21" s="37"/>
      <c r="D21" s="28"/>
      <c r="E21" s="29"/>
      <c r="F21" s="29"/>
      <c r="G21" s="38"/>
      <c r="H21" s="39"/>
      <c r="I21" s="109"/>
      <c r="J21" s="92"/>
      <c r="K21" s="47"/>
      <c r="L21" s="82"/>
      <c r="M21" s="92"/>
      <c r="N21" s="47"/>
      <c r="O21" s="44"/>
      <c r="P21" s="40"/>
      <c r="Q21" s="47"/>
      <c r="R21" s="82"/>
      <c r="S21" s="87"/>
      <c r="T21" s="41"/>
      <c r="U21" s="41"/>
    </row>
    <row r="22" spans="1:21" s="31" customFormat="1" ht="13.5">
      <c r="A22" s="163">
        <v>19</v>
      </c>
      <c r="B22" s="106">
        <v>19</v>
      </c>
      <c r="C22" s="49">
        <v>19</v>
      </c>
      <c r="D22" s="28" t="s">
        <v>53</v>
      </c>
      <c r="E22" s="29" t="s">
        <v>54</v>
      </c>
      <c r="F22" s="29" t="s">
        <v>29</v>
      </c>
      <c r="G22" s="16" t="s">
        <v>30</v>
      </c>
      <c r="H22" s="27">
        <v>45536</v>
      </c>
      <c r="I22" s="107">
        <v>46630</v>
      </c>
      <c r="J22" s="91"/>
      <c r="K22" s="24"/>
      <c r="L22" s="81">
        <f>J22*(K22+100%)</f>
        <v>0</v>
      </c>
      <c r="M22" s="91"/>
      <c r="N22" s="24"/>
      <c r="O22" s="72">
        <f>M22*(N22+100%)</f>
        <v>0</v>
      </c>
      <c r="P22" s="32"/>
      <c r="Q22" s="24"/>
      <c r="R22" s="81">
        <f>P22*(Q22+100%)</f>
        <v>0</v>
      </c>
      <c r="S22" s="86">
        <f>(A22*J22*(K22+100%))</f>
        <v>0</v>
      </c>
      <c r="T22" s="25">
        <f>(B22*M22*(N22+100%))</f>
        <v>0</v>
      </c>
      <c r="U22" s="25">
        <f>(C22*P22*(Q22+100%))</f>
        <v>0</v>
      </c>
    </row>
    <row r="23" spans="1:21" s="31" customFormat="1" ht="13.5">
      <c r="A23" s="163">
        <v>1</v>
      </c>
      <c r="B23" s="106">
        <v>1</v>
      </c>
      <c r="C23" s="49">
        <v>1</v>
      </c>
      <c r="D23" s="28" t="s">
        <v>55</v>
      </c>
      <c r="E23" s="29" t="s">
        <v>56</v>
      </c>
      <c r="F23" s="29" t="s">
        <v>29</v>
      </c>
      <c r="G23" s="16" t="s">
        <v>30</v>
      </c>
      <c r="H23" s="27">
        <v>45536</v>
      </c>
      <c r="I23" s="107">
        <v>46630</v>
      </c>
      <c r="J23" s="91"/>
      <c r="K23" s="24"/>
      <c r="L23" s="81">
        <f t="shared" ref="L23" si="7">J23*(K23+100%)</f>
        <v>0</v>
      </c>
      <c r="M23" s="91"/>
      <c r="N23" s="24"/>
      <c r="O23" s="72">
        <f t="shared" ref="O23:O25" si="8">M23*(N23+100%)</f>
        <v>0</v>
      </c>
      <c r="P23" s="32"/>
      <c r="Q23" s="24"/>
      <c r="R23" s="81">
        <f t="shared" ref="R23:R25" si="9">P23*(Q23+100%)</f>
        <v>0</v>
      </c>
      <c r="S23" s="86">
        <f>(A23*J23*(K23+100%))</f>
        <v>0</v>
      </c>
      <c r="T23" s="25">
        <f>(B23*M23*(N23+100%))</f>
        <v>0</v>
      </c>
      <c r="U23" s="25">
        <f>(C23*P23*(Q23+100%))</f>
        <v>0</v>
      </c>
    </row>
    <row r="24" spans="1:21" s="31" customFormat="1" ht="13.5">
      <c r="A24" s="163">
        <v>1</v>
      </c>
      <c r="B24" s="106">
        <v>1</v>
      </c>
      <c r="C24" s="49">
        <v>1330</v>
      </c>
      <c r="D24" s="28" t="s">
        <v>57</v>
      </c>
      <c r="E24" s="29" t="s">
        <v>58</v>
      </c>
      <c r="F24" s="29" t="s">
        <v>29</v>
      </c>
      <c r="G24" s="16" t="s">
        <v>30</v>
      </c>
      <c r="H24" s="27">
        <v>46266</v>
      </c>
      <c r="I24" s="107">
        <v>46630</v>
      </c>
      <c r="J24" s="91"/>
      <c r="K24" s="24"/>
      <c r="L24" s="81">
        <f t="shared" ref="L24" si="10">J24*(K24+100%)</f>
        <v>0</v>
      </c>
      <c r="M24" s="91"/>
      <c r="N24" s="24"/>
      <c r="O24" s="72">
        <f t="shared" si="8"/>
        <v>0</v>
      </c>
      <c r="P24" s="32"/>
      <c r="Q24" s="24"/>
      <c r="R24" s="81">
        <f t="shared" si="9"/>
        <v>0</v>
      </c>
      <c r="S24" s="86">
        <f>(A24*J24*(K24+100%))</f>
        <v>0</v>
      </c>
      <c r="T24" s="25">
        <f>(B24*M24*(N24+100%))</f>
        <v>0</v>
      </c>
      <c r="U24" s="25">
        <f>(C24*P24*(Q24+100%))</f>
        <v>0</v>
      </c>
    </row>
    <row r="25" spans="1:21" s="31" customFormat="1" ht="13.5">
      <c r="A25" s="163">
        <v>1</v>
      </c>
      <c r="B25" s="106">
        <v>1</v>
      </c>
      <c r="C25" s="49">
        <v>1330</v>
      </c>
      <c r="D25" s="28" t="s">
        <v>59</v>
      </c>
      <c r="E25" s="29" t="s">
        <v>60</v>
      </c>
      <c r="F25" s="29" t="s">
        <v>29</v>
      </c>
      <c r="G25" s="16" t="s">
        <v>30</v>
      </c>
      <c r="H25" s="27">
        <v>46266</v>
      </c>
      <c r="I25" s="107">
        <v>46630</v>
      </c>
      <c r="J25" s="91"/>
      <c r="K25" s="24"/>
      <c r="L25" s="81">
        <f t="shared" ref="L25" si="11">J25*(K25+100%)</f>
        <v>0</v>
      </c>
      <c r="M25" s="91"/>
      <c r="N25" s="24"/>
      <c r="O25" s="72">
        <f t="shared" si="8"/>
        <v>0</v>
      </c>
      <c r="P25" s="32"/>
      <c r="Q25" s="24"/>
      <c r="R25" s="81">
        <f t="shared" si="9"/>
        <v>0</v>
      </c>
      <c r="S25" s="86">
        <f>(A25*J25*(K25+100%))</f>
        <v>0</v>
      </c>
      <c r="T25" s="25">
        <f>(B25*M25*(N25+100%))</f>
        <v>0</v>
      </c>
      <c r="U25" s="25">
        <f>(C25*P25*(Q25+100%))</f>
        <v>0</v>
      </c>
    </row>
    <row r="26" spans="1:21" s="31" customFormat="1" ht="12.75">
      <c r="A26" s="163"/>
      <c r="B26" s="106"/>
      <c r="C26" s="43"/>
      <c r="D26" s="28"/>
      <c r="E26" s="29"/>
      <c r="F26" s="29"/>
      <c r="G26" s="16"/>
      <c r="H26" s="27"/>
      <c r="I26" s="107"/>
      <c r="J26" s="93"/>
      <c r="K26" s="60"/>
      <c r="L26" s="83"/>
      <c r="M26" s="93"/>
      <c r="N26" s="60"/>
      <c r="O26" s="60"/>
      <c r="P26" s="63"/>
      <c r="Q26" s="60"/>
      <c r="R26" s="83"/>
      <c r="S26" s="88"/>
      <c r="T26" s="61"/>
      <c r="U26" s="61"/>
    </row>
    <row r="27" spans="1:21" s="31" customFormat="1" ht="27">
      <c r="A27" s="163">
        <v>1</v>
      </c>
      <c r="B27" s="106">
        <v>1</v>
      </c>
      <c r="C27" s="43">
        <v>1</v>
      </c>
      <c r="D27" s="28"/>
      <c r="E27" s="62" t="s">
        <v>61</v>
      </c>
      <c r="F27" s="29" t="s">
        <v>29</v>
      </c>
      <c r="G27" s="16" t="s">
        <v>62</v>
      </c>
      <c r="H27" s="27">
        <v>45536</v>
      </c>
      <c r="I27" s="107">
        <v>46630</v>
      </c>
      <c r="J27" s="91">
        <v>4000</v>
      </c>
      <c r="K27" s="24"/>
      <c r="L27" s="84">
        <f>J27*(K27+100%)</f>
        <v>4000</v>
      </c>
      <c r="M27" s="94">
        <v>4000</v>
      </c>
      <c r="N27" s="75"/>
      <c r="O27" s="73">
        <f t="shared" ref="O27" si="12">M27*(N27+100%)</f>
        <v>4000</v>
      </c>
      <c r="P27" s="74">
        <v>4000</v>
      </c>
      <c r="Q27" s="75"/>
      <c r="R27" s="84">
        <f t="shared" ref="R27" si="13">P27*(Q27+100%)</f>
        <v>4000</v>
      </c>
      <c r="S27" s="86">
        <f>L27</f>
        <v>4000</v>
      </c>
      <c r="T27" s="25">
        <f>O27</f>
        <v>4000</v>
      </c>
      <c r="U27" s="25">
        <f>R27</f>
        <v>4000</v>
      </c>
    </row>
    <row r="28" spans="1:21" s="9" customFormat="1" ht="12.75">
      <c r="A28" s="165"/>
      <c r="B28" s="110"/>
      <c r="C28" s="111"/>
      <c r="D28" s="112"/>
      <c r="E28" s="113"/>
      <c r="F28" s="114"/>
      <c r="G28" s="115"/>
      <c r="H28" s="116"/>
      <c r="I28" s="117"/>
      <c r="J28" s="127"/>
      <c r="K28" s="45"/>
      <c r="L28" s="128"/>
      <c r="M28" s="129"/>
      <c r="N28" s="130"/>
      <c r="O28" s="130"/>
      <c r="P28" s="130"/>
      <c r="Q28" s="130"/>
      <c r="R28" s="128"/>
      <c r="S28" s="158"/>
      <c r="T28" s="159"/>
      <c r="U28" s="159"/>
    </row>
    <row r="29" spans="1:21" s="9" customFormat="1" ht="12.75">
      <c r="A29" s="136"/>
      <c r="B29" s="95"/>
      <c r="C29" s="96"/>
      <c r="D29" s="31"/>
      <c r="E29" s="97"/>
      <c r="F29" s="97"/>
      <c r="G29" s="98"/>
      <c r="H29" s="97"/>
      <c r="I29" s="137"/>
      <c r="J29" s="131"/>
      <c r="K29" s="125"/>
      <c r="L29" s="125"/>
      <c r="M29" s="160" t="s">
        <v>9</v>
      </c>
      <c r="N29" s="161" t="s">
        <v>10</v>
      </c>
      <c r="O29" s="166" t="s">
        <v>11</v>
      </c>
      <c r="P29" s="149"/>
      <c r="Q29" s="125"/>
      <c r="R29" s="125"/>
      <c r="S29" s="150"/>
      <c r="T29" s="150"/>
      <c r="U29" s="151"/>
    </row>
    <row r="30" spans="1:21" ht="14.45" customHeight="1">
      <c r="A30" s="138"/>
      <c r="B30" s="132"/>
      <c r="C30" s="132"/>
      <c r="D30" s="132"/>
      <c r="E30" s="132"/>
      <c r="F30" s="132"/>
      <c r="G30" s="132"/>
      <c r="H30" s="132"/>
      <c r="I30" s="139"/>
      <c r="J30" s="167" t="s">
        <v>63</v>
      </c>
      <c r="K30" s="167"/>
      <c r="L30" s="168"/>
      <c r="M30" s="33">
        <f>SUM(S7:S28)</f>
        <v>4000</v>
      </c>
      <c r="N30" s="67">
        <f>SUM(T7:T28)</f>
        <v>4000</v>
      </c>
      <c r="O30" s="76">
        <f>SUM(U7:U28)</f>
        <v>4000</v>
      </c>
      <c r="P30" s="152"/>
      <c r="Q30" s="147"/>
      <c r="R30" s="147"/>
      <c r="S30" s="132"/>
      <c r="T30" s="132"/>
      <c r="U30" s="139"/>
    </row>
    <row r="31" spans="1:21" ht="15" customHeight="1">
      <c r="A31" s="138"/>
      <c r="B31" s="132"/>
      <c r="C31" s="132"/>
      <c r="D31" s="132"/>
      <c r="E31" s="132"/>
      <c r="F31" s="132"/>
      <c r="G31" s="132"/>
      <c r="H31" s="132"/>
      <c r="I31" s="139"/>
      <c r="J31" s="191" t="s">
        <v>64</v>
      </c>
      <c r="K31" s="191"/>
      <c r="L31" s="192"/>
      <c r="M31" s="123">
        <f>M30*1.21</f>
        <v>4840</v>
      </c>
      <c r="N31" s="67">
        <f>N30*1.21</f>
        <v>4840</v>
      </c>
      <c r="O31" s="33">
        <f>O30*1.21</f>
        <v>4840</v>
      </c>
      <c r="P31" s="152"/>
      <c r="Q31" s="147"/>
      <c r="R31" s="147"/>
      <c r="S31" s="132"/>
      <c r="T31" s="132"/>
      <c r="U31" s="139"/>
    </row>
    <row r="32" spans="1:21" ht="17.25">
      <c r="A32" s="140"/>
      <c r="B32" s="133"/>
      <c r="C32" s="134"/>
      <c r="D32" s="132"/>
      <c r="E32" s="134"/>
      <c r="F32" s="134"/>
      <c r="G32" s="135"/>
      <c r="H32" s="132"/>
      <c r="I32" s="139"/>
      <c r="J32" s="187" t="s">
        <v>2</v>
      </c>
      <c r="K32" s="187"/>
      <c r="L32" s="188"/>
      <c r="M32" s="124">
        <f>M30+N30+O30</f>
        <v>12000</v>
      </c>
      <c r="N32" s="68"/>
      <c r="O32" s="156"/>
      <c r="P32" s="153"/>
      <c r="Q32" s="148"/>
      <c r="R32" s="148"/>
      <c r="S32" s="132"/>
      <c r="T32" s="132"/>
      <c r="U32" s="139"/>
    </row>
    <row r="33" spans="1:21" ht="17.25">
      <c r="A33" s="141"/>
      <c r="B33" s="142"/>
      <c r="C33" s="143"/>
      <c r="D33" s="144"/>
      <c r="E33" s="143"/>
      <c r="F33" s="143"/>
      <c r="G33" s="145"/>
      <c r="H33" s="144"/>
      <c r="I33" s="146"/>
      <c r="J33" s="189" t="s">
        <v>4</v>
      </c>
      <c r="K33" s="189"/>
      <c r="L33" s="190"/>
      <c r="M33" s="126">
        <f>M31+N31+O31</f>
        <v>14520</v>
      </c>
      <c r="N33" s="69"/>
      <c r="O33" s="157"/>
      <c r="P33" s="154"/>
      <c r="Q33" s="155"/>
      <c r="R33" s="155"/>
      <c r="S33" s="144"/>
      <c r="T33" s="144"/>
      <c r="U33" s="146"/>
    </row>
    <row r="34" spans="1:21" ht="17.25">
      <c r="A34" s="18"/>
      <c r="B34" s="18"/>
      <c r="C34" s="1"/>
      <c r="K34" s="48"/>
      <c r="L34" s="3"/>
      <c r="M34" s="3"/>
      <c r="N34" s="3"/>
      <c r="O34" s="3"/>
      <c r="P34" s="3"/>
      <c r="Q34" s="3"/>
      <c r="R34" s="3"/>
      <c r="S34" s="4"/>
      <c r="T34" s="2"/>
      <c r="U34" s="2"/>
    </row>
    <row r="35" spans="1:21">
      <c r="B35" s="19"/>
      <c r="C35" s="14"/>
      <c r="E35" s="26" t="s">
        <v>65</v>
      </c>
    </row>
    <row r="36" spans="1:21">
      <c r="B36" s="11"/>
      <c r="C36" s="7"/>
      <c r="D36" s="7"/>
      <c r="E36" s="36" t="s">
        <v>66</v>
      </c>
      <c r="F36" s="8"/>
      <c r="G36" s="35"/>
      <c r="H36" s="7"/>
      <c r="I36" s="7"/>
    </row>
    <row r="37" spans="1:21">
      <c r="B37" s="11"/>
      <c r="C37" s="7"/>
      <c r="D37" s="7"/>
      <c r="E37" s="36" t="s">
        <v>67</v>
      </c>
      <c r="F37" s="8"/>
      <c r="G37" s="35"/>
      <c r="H37" s="7"/>
      <c r="I37" s="7"/>
    </row>
    <row r="38" spans="1:21">
      <c r="C38" s="7"/>
      <c r="E38" s="36"/>
      <c r="S38" s="12"/>
    </row>
    <row r="39" spans="1:21">
      <c r="E39" s="50" t="s">
        <v>68</v>
      </c>
      <c r="F39" s="51"/>
      <c r="G39" s="177"/>
      <c r="H39" s="178"/>
      <c r="I39" s="178"/>
      <c r="J39" s="179"/>
    </row>
    <row r="40" spans="1:21">
      <c r="E40" s="55" t="s">
        <v>69</v>
      </c>
      <c r="F40" s="52"/>
      <c r="G40" s="171"/>
      <c r="H40" s="172"/>
      <c r="I40" s="172"/>
      <c r="J40" s="173"/>
    </row>
    <row r="41" spans="1:21">
      <c r="E41" s="55" t="s">
        <v>70</v>
      </c>
      <c r="F41" s="52"/>
      <c r="G41" s="171"/>
      <c r="H41" s="172"/>
      <c r="I41" s="172"/>
      <c r="J41" s="173"/>
    </row>
    <row r="42" spans="1:21">
      <c r="E42" s="55" t="s">
        <v>71</v>
      </c>
      <c r="F42" s="52"/>
      <c r="G42" s="171"/>
      <c r="H42" s="172"/>
      <c r="I42" s="172"/>
      <c r="J42" s="173"/>
    </row>
    <row r="43" spans="1:21" ht="37.5" customHeight="1">
      <c r="E43" s="53" t="s">
        <v>72</v>
      </c>
      <c r="F43" s="54"/>
      <c r="G43" s="174"/>
      <c r="H43" s="175"/>
      <c r="I43" s="175"/>
      <c r="J43" s="176"/>
    </row>
  </sheetData>
  <sheetProtection algorithmName="SHA-512" hashValue="TLzrOM/kHYiz9waM60Dyw1olwcLQRoyXZ33sueGllBD1LQQzHbIMlCMq8ex5XmBcL1EfoW4NkF03W+c1C/sDXg==" saltValue="WGclwcLrbDZirGi+nCwhwA==" spinCount="100000" sheet="1" objects="1" scenarios="1"/>
  <protectedRanges>
    <protectedRange sqref="J7:K25 M7:N25 P7:Q25" name="Bereik1"/>
    <protectedRange sqref="K27 N27 Q27" name="Bereik2"/>
  </protectedRanges>
  <autoFilter ref="A5:U5" xr:uid="{00000000-0009-0000-0000-000000000000}"/>
  <mergeCells count="14">
    <mergeCell ref="J30:L30"/>
    <mergeCell ref="A1:U1"/>
    <mergeCell ref="G42:J42"/>
    <mergeCell ref="G43:J43"/>
    <mergeCell ref="G39:J39"/>
    <mergeCell ref="G40:J40"/>
    <mergeCell ref="G41:J41"/>
    <mergeCell ref="A3:U3"/>
    <mergeCell ref="J4:L4"/>
    <mergeCell ref="M4:O4"/>
    <mergeCell ref="P4:R4"/>
    <mergeCell ref="J32:L32"/>
    <mergeCell ref="J33:L33"/>
    <mergeCell ref="J31:L31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4a1cf1-99ae-4d18-a438-de0a9f49be64" xsi:nil="true"/>
    <lcf76f155ced4ddcb4097134ff3c332f xmlns="e6003208-dc34-4566-bb6c-150caa9556fe">
      <Terms xmlns="http://schemas.microsoft.com/office/infopath/2007/PartnerControls"/>
    </lcf76f155ced4ddcb4097134ff3c332f>
    <SharedWithUsers xmlns="a04a1cf1-99ae-4d18-a438-de0a9f49be64">
      <UserInfo>
        <DisplayName>Leeuw, de (Simon)</DisplayName>
        <AccountId>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55EB25A2D285408E2B018F80DF2D95" ma:contentTypeVersion="16" ma:contentTypeDescription="Een nieuw document maken." ma:contentTypeScope="" ma:versionID="041953827d26df6664db070ceb6cacee">
  <xsd:schema xmlns:xsd="http://www.w3.org/2001/XMLSchema" xmlns:xs="http://www.w3.org/2001/XMLSchema" xmlns:p="http://schemas.microsoft.com/office/2006/metadata/properties" xmlns:ns2="e6003208-dc34-4566-bb6c-150caa9556fe" xmlns:ns3="a04a1cf1-99ae-4d18-a438-de0a9f49be64" targetNamespace="http://schemas.microsoft.com/office/2006/metadata/properties" ma:root="true" ma:fieldsID="e8681db84a3b27ce0c281d3487c7c50a" ns2:_="" ns3:_="">
    <xsd:import namespace="e6003208-dc34-4566-bb6c-150caa9556fe"/>
    <xsd:import namespace="a04a1cf1-99ae-4d18-a438-de0a9f49be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03208-dc34-4566-bb6c-150caa9556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0dab6c0-2d9b-4f0e-adcb-8a90b3ec6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a1cf1-99ae-4d18-a438-de0a9f49be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6183525-180f-4d89-941b-d9de81c53785}" ma:internalName="TaxCatchAll" ma:showField="CatchAllData" ma:web="a04a1cf1-99ae-4d18-a438-de0a9f49be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465A2E-81B7-42A0-9C58-D8A043357840}"/>
</file>

<file path=customXml/itemProps2.xml><?xml version="1.0" encoding="utf-8"?>
<ds:datastoreItem xmlns:ds="http://schemas.openxmlformats.org/officeDocument/2006/customXml" ds:itemID="{92DFD8A6-FDF0-4C54-84C8-0CE1DD57FE06}"/>
</file>

<file path=customXml/itemProps3.xml><?xml version="1.0" encoding="utf-8"?>
<ds:datastoreItem xmlns:ds="http://schemas.openxmlformats.org/officeDocument/2006/customXml" ds:itemID="{C1D988AB-77C2-4C98-AEBA-AFD7E8A337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te Rietmolen</dc:creator>
  <cp:keywords/>
  <dc:description/>
  <cp:lastModifiedBy>Vooren, van (Marc)</cp:lastModifiedBy>
  <cp:revision/>
  <dcterms:created xsi:type="dcterms:W3CDTF">2017-03-22T08:17:28Z</dcterms:created>
  <dcterms:modified xsi:type="dcterms:W3CDTF">2024-04-17T12:12:12Z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0x0101009255EB25A2D285408E2B018F80DF2D95</vt:lpwstr>
  </property>
  <property fmtid="{D5CDD505-2E9C-101B-9397-08002B2CF9AE}" pid="3" name="AuthorIds_UIVersion_3072">
    <vt:lpwstr>57</vt:lpwstr>
  </property>
  <property fmtid="{D5CDD505-2E9C-101B-9397-08002B2CF9AE}" pid="4" name="Order">
    <vt:r8>60300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emplateUrl">
    <vt:lpwstr/>
  </property>
  <property fmtid="{D5CDD505-2E9C-101B-9397-08002B2CF9AE}" pid="8" name="ComplianceAssetId">
    <vt:lpwstr/>
  </property>
  <property fmtid="{D5CDD505-2E9C-101B-9397-08002B2CF9AE}" pid="9" name="LitTag">
    <vt:lpwstr/>
  </property>
  <property fmtid="{D5CDD505-2E9C-101B-9397-08002B2CF9AE}" pid="10" name="LitCategory">
    <vt:lpwstr/>
  </property>
  <property fmtid="{D5CDD505-2E9C-101B-9397-08002B2CF9AE}" pid="11" name="MediaServiceImageTags">
    <vt:lpwstr/>
  </property>
</Properties>
</file>