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mc:AlternateContent xmlns:mc="http://schemas.openxmlformats.org/markup-compatibility/2006">
    <mc:Choice Requires="x15">
      <x15ac:absPath xmlns:x15ac="http://schemas.microsoft.com/office/spreadsheetml/2010/11/ac" url="https://uwvnl.sharepoint.com/sites/FBInkuitv1Lopendetraject/Gedeelde documenten/General/742 Mobiele telefoontoestellen/1. Aanbestedingsdossier/6. NvI/NvI 2/"/>
    </mc:Choice>
  </mc:AlternateContent>
  <xr:revisionPtr revIDLastSave="14" documentId="8_{7E9E008F-97EB-418A-A50F-D418E26C08D1}" xr6:coauthVersionLast="47" xr6:coauthVersionMax="47" xr10:uidLastSave="{13BAAF1D-1224-44F1-9B46-8726DA75E368}"/>
  <workbookProtection workbookAlgorithmName="SHA-512" workbookHashValue="Bn2yFVeusr0TLYLAeguNq2oUZqLZGg5AEuXAU9Z5ZlRrpEF17YB9j/Nn45drmSbYo2oV7QS0ZV0mwJvWjmsqlQ==" workbookSaltValue="WYtick2Vqt6Kbx6whMN11w==" workbookSpinCount="100000" lockStructure="1"/>
  <bookViews>
    <workbookView xWindow="-120" yWindow="-120" windowWidth="29040" windowHeight="15840" activeTab="1" xr2:uid="{00000000-000D-0000-FFFF-FFFF00000000}"/>
  </bookViews>
  <sheets>
    <sheet name="Instructie " sheetId="6" r:id="rId1"/>
    <sheet name="Toestel referentie prijzen" sheetId="11" r:id="rId2"/>
    <sheet name="Totaal fictieve aanneemsom" sheetId="4" r:id="rId3"/>
    <sheet name="Werkblad toestellen" sheetId="8" r:id="rId4"/>
    <sheet name="Werkblad accessoires" sheetId="13" r:id="rId5"/>
    <sheet name="Werkblad diensten" sheetId="9" r:id="rId6"/>
    <sheet name="Werkblad implementatie" sheetId="10" r:id="rId7"/>
    <sheet name="Blad1" sheetId="14" r:id="rId8"/>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48" i="13" l="1"/>
  <c r="K48" i="13" s="1"/>
  <c r="J47" i="13"/>
  <c r="K47" i="13" s="1"/>
  <c r="J46" i="13"/>
  <c r="K46" i="13" s="1"/>
  <c r="K49" i="13" l="1"/>
  <c r="G13" i="9"/>
  <c r="G40" i="9"/>
  <c r="G38" i="9"/>
  <c r="G36" i="9"/>
  <c r="G34" i="9"/>
  <c r="G32" i="9"/>
  <c r="G30" i="9"/>
  <c r="G24" i="9"/>
  <c r="G26" i="9"/>
  <c r="J17" i="13" l="1"/>
  <c r="K17" i="13" s="1"/>
  <c r="J16" i="13"/>
  <c r="K16" i="13" s="1"/>
  <c r="J15" i="13"/>
  <c r="K15" i="13" s="1"/>
  <c r="J23" i="13"/>
  <c r="K23" i="13" s="1"/>
  <c r="J22" i="13"/>
  <c r="K22" i="13" s="1"/>
  <c r="J33" i="13"/>
  <c r="K33" i="13" s="1"/>
  <c r="J32" i="13"/>
  <c r="K32" i="13" s="1"/>
  <c r="J31" i="13"/>
  <c r="K31" i="13" s="1"/>
  <c r="J30" i="13"/>
  <c r="K30" i="13" s="1"/>
  <c r="J29" i="13"/>
  <c r="K29" i="13" s="1"/>
  <c r="J40" i="13"/>
  <c r="K40" i="13" s="1"/>
  <c r="J39" i="13"/>
  <c r="K39" i="13" s="1"/>
  <c r="G62" i="9" l="1"/>
  <c r="G63" i="9"/>
  <c r="G54" i="9"/>
  <c r="G53" i="9"/>
  <c r="J56" i="13"/>
  <c r="K56" i="13" s="1"/>
  <c r="J54" i="13"/>
  <c r="K54" i="13" s="1"/>
  <c r="J55" i="13"/>
  <c r="K55" i="13" s="1"/>
  <c r="G15" i="8"/>
  <c r="I15" i="8" s="1"/>
  <c r="J15" i="8" s="1"/>
  <c r="G13" i="8"/>
  <c r="I13" i="8" s="1"/>
  <c r="J13" i="8" s="1"/>
  <c r="J10" i="11"/>
  <c r="J8" i="11"/>
  <c r="J7" i="11"/>
  <c r="J6" i="11"/>
  <c r="J9" i="11"/>
  <c r="J5" i="11"/>
  <c r="G77" i="9"/>
  <c r="J53" i="13"/>
  <c r="K53" i="13" s="1"/>
  <c r="J57" i="13"/>
  <c r="K57" i="13" s="1"/>
  <c r="G25" i="9"/>
  <c r="G64" i="9" l="1"/>
  <c r="K58" i="13"/>
  <c r="G33" i="9"/>
  <c r="G35" i="9"/>
  <c r="G37" i="9"/>
  <c r="G39" i="9"/>
  <c r="G41" i="9"/>
  <c r="G31" i="9"/>
  <c r="G27" i="9"/>
  <c r="G28" i="9" s="1"/>
  <c r="G73" i="9"/>
  <c r="G69" i="9"/>
  <c r="G68" i="9"/>
  <c r="G67" i="9"/>
  <c r="G58" i="9"/>
  <c r="G49" i="9"/>
  <c r="G45" i="9"/>
  <c r="G20" i="9"/>
  <c r="G14" i="9"/>
  <c r="G15" i="9" s="1"/>
  <c r="J18" i="13"/>
  <c r="K18" i="13" s="1"/>
  <c r="K19" i="13" s="1"/>
  <c r="J24" i="13"/>
  <c r="K24" i="13" s="1"/>
  <c r="K25" i="13" s="1"/>
  <c r="J34" i="13"/>
  <c r="K34" i="13" s="1"/>
  <c r="K35" i="13" s="1"/>
  <c r="J41" i="13"/>
  <c r="K41" i="13" s="1"/>
  <c r="K42" i="13" s="1"/>
  <c r="I36" i="10"/>
  <c r="I37" i="10"/>
  <c r="I38" i="10"/>
  <c r="I39" i="10"/>
  <c r="I40" i="10"/>
  <c r="I35" i="10"/>
  <c r="I25" i="10"/>
  <c r="I26" i="10"/>
  <c r="I27" i="10"/>
  <c r="I28" i="10"/>
  <c r="I29" i="10"/>
  <c r="I24" i="10"/>
  <c r="I15" i="10"/>
  <c r="I16" i="10"/>
  <c r="I17" i="10"/>
  <c r="I18" i="10"/>
  <c r="I14" i="10"/>
  <c r="C6" i="10"/>
  <c r="G11" i="8"/>
  <c r="G16" i="8"/>
  <c r="I16" i="8" s="1"/>
  <c r="J16" i="8" s="1"/>
  <c r="G17" i="8"/>
  <c r="I17" i="8" s="1"/>
  <c r="J17" i="8" s="1"/>
  <c r="G10" i="8"/>
  <c r="I10" i="8" s="1"/>
  <c r="J10" i="8" s="1"/>
  <c r="E18" i="8"/>
  <c r="C59" i="13" l="1"/>
  <c r="G42" i="9"/>
  <c r="I11" i="8"/>
  <c r="J11" i="8" s="1"/>
  <c r="G12" i="8"/>
  <c r="I12" i="8" s="1"/>
  <c r="J12" i="8" s="1"/>
  <c r="G14" i="8"/>
  <c r="I14" i="8" s="1"/>
  <c r="J14" i="8" s="1"/>
  <c r="G70" i="9"/>
  <c r="C14" i="4" l="1"/>
  <c r="G41" i="10"/>
  <c r="G30" i="10"/>
  <c r="G19" i="10"/>
  <c r="C8" i="10"/>
  <c r="C7" i="10"/>
  <c r="C80" i="9" l="1"/>
  <c r="C17" i="4" s="1"/>
  <c r="J19" i="8"/>
  <c r="I41" i="10"/>
  <c r="D8" i="10" s="1"/>
  <c r="I30" i="10"/>
  <c r="D7" i="10" s="1"/>
  <c r="I19" i="10"/>
  <c r="D6" i="10" s="1"/>
  <c r="C19" i="8" l="1"/>
  <c r="D9" i="10"/>
  <c r="C20" i="4" s="1"/>
  <c r="C11" i="4" l="1"/>
  <c r="C26" i="4" s="1"/>
</calcChain>
</file>

<file path=xl/sharedStrings.xml><?xml version="1.0" encoding="utf-8"?>
<sst xmlns="http://schemas.openxmlformats.org/spreadsheetml/2006/main" count="467" uniqueCount="191">
  <si>
    <t>Toestel referentie prijzen</t>
  </si>
  <si>
    <t>Merk</t>
  </si>
  <si>
    <t>Type</t>
  </si>
  <si>
    <t>Referentie model</t>
  </si>
  <si>
    <t>Prijs referentie Overhoff</t>
  </si>
  <si>
    <t>Gewogen prijs "webshops" (marktprijs)</t>
  </si>
  <si>
    <t>Apple</t>
  </si>
  <si>
    <t>Samsung</t>
  </si>
  <si>
    <t>Naam Inschrijver</t>
  </si>
  <si>
    <t>PRODUCT - ONDERDEEL - DIENST</t>
  </si>
  <si>
    <t>Totaal werkblad toestellen</t>
  </si>
  <si>
    <t>Totaal werkblad accessoires</t>
  </si>
  <si>
    <t>Totaal werkblad diensten</t>
  </si>
  <si>
    <t>TOTALE FICTIEVE AANNEEMSOM (exclusief BTW)</t>
  </si>
  <si>
    <t>Beschrijving</t>
  </si>
  <si>
    <t>Referentiemodel</t>
  </si>
  <si>
    <t>Eenheid</t>
  </si>
  <si>
    <t xml:space="preserve">Samsung </t>
  </si>
  <si>
    <t>Totaal over 4 jaar</t>
  </si>
  <si>
    <t xml:space="preserve">1. Accessoires: screenprotector (tempered glass)
</t>
  </si>
  <si>
    <t>Aangeboden merk</t>
  </si>
  <si>
    <t>Aangeboden type</t>
  </si>
  <si>
    <t xml:space="preserve">3. Accessoires: TPU hoesje (backcover)
</t>
  </si>
  <si>
    <t>totaal</t>
  </si>
  <si>
    <t>Geschatte Q totaal</t>
  </si>
  <si>
    <t>Alle toestellen</t>
  </si>
  <si>
    <t>Alle typen</t>
  </si>
  <si>
    <t>Alle modellen</t>
  </si>
  <si>
    <t>Functie/rol</t>
  </si>
  <si>
    <t>Projectmedewerker</t>
  </si>
  <si>
    <t>Projectmedewerker afstand tot arbeidsmarkt</t>
  </si>
  <si>
    <t>Projectleider</t>
  </si>
  <si>
    <t>Totaal kosten dienstverlening looptijd</t>
  </si>
  <si>
    <t>Nr.</t>
  </si>
  <si>
    <t>Implementatie project</t>
  </si>
  <si>
    <t>Totale kosten Implementatie Inschrijver</t>
  </si>
  <si>
    <t>P.1</t>
  </si>
  <si>
    <t>P.2</t>
  </si>
  <si>
    <t>P.3</t>
  </si>
  <si>
    <t>Tabel 2: details project 1</t>
  </si>
  <si>
    <t>Nr</t>
  </si>
  <si>
    <t>Project activiteit / milestone</t>
  </si>
  <si>
    <t>Omschrijving / toelichting</t>
  </si>
  <si>
    <t>Start datum project</t>
  </si>
  <si>
    <t>Eind datum project</t>
  </si>
  <si>
    <t>Totaal</t>
  </si>
  <si>
    <t>Tabel 3: details project 2</t>
  </si>
  <si>
    <t>Tabel 4: details project 3</t>
  </si>
  <si>
    <t>Prijs referentie Bechtle</t>
  </si>
  <si>
    <t>Prijs referentie Dustin</t>
  </si>
  <si>
    <t>Extra garantie Apple na 1e jaar</t>
  </si>
  <si>
    <t>Extra garantie Apple</t>
  </si>
  <si>
    <t>15 Black 512GB</t>
  </si>
  <si>
    <t>SE2022 Black 128GB</t>
  </si>
  <si>
    <t>A55 EE 5G Black 128GB</t>
  </si>
  <si>
    <t>iPad Air Spacegray 256GB</t>
  </si>
  <si>
    <t>iPad 10th gen. Spacegray 256GB</t>
  </si>
  <si>
    <t>Tablet</t>
  </si>
  <si>
    <t xml:space="preserve">Vaste korting
</t>
  </si>
  <si>
    <t xml:space="preserve">P: Tarief per eenheid all-in
excl. btw in euro 
</t>
  </si>
  <si>
    <t xml:space="preserve">Subtotaal: P*Q excl. btw in euro
</t>
  </si>
  <si>
    <t xml:space="preserve">5. Accessoires: Laadblok horende bij het toestel </t>
  </si>
  <si>
    <t>Stap 1: Inrichten bestelportaal incl. E-bonding</t>
  </si>
  <si>
    <t>Stap 2: Inrichten van de logistieke processen</t>
  </si>
  <si>
    <t xml:space="preserve">Inspanning Inschrijver </t>
  </si>
  <si>
    <t>Totaal € Looptijd</t>
  </si>
  <si>
    <t>Totaal werkblad Implementatie</t>
  </si>
  <si>
    <t>Vervangen accu/reparatieprijs</t>
  </si>
  <si>
    <t>idisplay/vervangen/reparatieprijs</t>
  </si>
  <si>
    <t>Display vervangen</t>
  </si>
  <si>
    <t>Camera achterzijde</t>
  </si>
  <si>
    <t>Camera voorzijde</t>
  </si>
  <si>
    <t>Oplaadconnector</t>
  </si>
  <si>
    <t>Backcover</t>
  </si>
  <si>
    <t>Accu vervangen</t>
  </si>
  <si>
    <t>Apple en Samsung</t>
  </si>
  <si>
    <t>Apple/Samsung</t>
  </si>
  <si>
    <t xml:space="preserve">Apple: </t>
  </si>
  <si>
    <t xml:space="preserve">Samsung: </t>
  </si>
  <si>
    <t>10. Consultancy</t>
  </si>
  <si>
    <t>Mobiel telefonietoestel</t>
  </si>
  <si>
    <t>Omruilservice toestel</t>
  </si>
  <si>
    <t>TPU hoesje/backcover</t>
  </si>
  <si>
    <t>Laadblok</t>
  </si>
  <si>
    <t xml:space="preserve">6. Accessoires: Extra accessoires horende bij het toestel </t>
  </si>
  <si>
    <t>Tablets</t>
  </si>
  <si>
    <t>11. Thuiskopieheffing</t>
  </si>
  <si>
    <t>Thuiskopieheffing</t>
  </si>
  <si>
    <t>Alle Samsung toestellen</t>
  </si>
  <si>
    <t>alle modellen</t>
  </si>
  <si>
    <t>Werkblad accessoires</t>
  </si>
  <si>
    <t>Prijs referentie ARP</t>
  </si>
  <si>
    <t>Prijs referentie  Aces Direct</t>
  </si>
  <si>
    <t>Totale kosten Implementatie (onderdeel Tot. Fict. Aanneemsom)</t>
  </si>
  <si>
    <t>Bedrade oordopjes</t>
  </si>
  <si>
    <t xml:space="preserve">2. Accessoires: Bedrade oordopjes
</t>
  </si>
  <si>
    <t>Splitter</t>
  </si>
  <si>
    <t>Verloopstekker USB C mini jack</t>
  </si>
  <si>
    <t xml:space="preserve">Apple </t>
  </si>
  <si>
    <t>Draadloze Apple oplader</t>
  </si>
  <si>
    <t>Kabel 1-m.</t>
  </si>
  <si>
    <t>Tarief per Product  in bulklevering in 2027 of 2028</t>
  </si>
  <si>
    <t>Screenprotector Gehard glas</t>
  </si>
  <si>
    <t>Verloopstekker Apple Lightning mini jack</t>
  </si>
  <si>
    <t>Toetsenbord Qwerty</t>
  </si>
  <si>
    <t xml:space="preserve">Alle toestellen Samsung 1 supportcontract Enterprise Technical Support Advanced </t>
  </si>
  <si>
    <t xml:space="preserve">Alle toestellen Apple 1 supportcontract Preferred </t>
  </si>
  <si>
    <t>Geschatte Q totaal 4 jaren</t>
  </si>
  <si>
    <t xml:space="preserve">Licenties KNOX Suite PO 1 YEARS V1 W/W - L1+L2 Tech SUPPORT by Samsung </t>
  </si>
  <si>
    <t xml:space="preserve">Geschatte Q totaal (# medewerkers met Samsung </t>
  </si>
  <si>
    <t xml:space="preserve">Knox Suite Licentie 2 jaar </t>
  </si>
  <si>
    <t xml:space="preserve">Licentie Knox Suite incl. E-FOTA </t>
  </si>
  <si>
    <r>
      <rPr>
        <b/>
        <u/>
        <sz val="12"/>
        <color theme="0"/>
        <rFont val="Verdana"/>
        <family val="2"/>
      </rPr>
      <t xml:space="preserve">Bijlage 4: Prijsopgaveformulier
</t>
    </r>
    <r>
      <rPr>
        <b/>
        <sz val="12"/>
        <color theme="0"/>
        <rFont val="Verdana"/>
        <family val="2"/>
      </rPr>
      <t xml:space="preserve">
</t>
    </r>
    <r>
      <rPr>
        <b/>
        <sz val="11"/>
        <color theme="0"/>
        <rFont val="Verdana"/>
        <family val="2"/>
      </rPr>
      <t>Europese Aanbesteding Mobiele telefonietoestellen, tablets, accessoires en Dienstverlening</t>
    </r>
  </si>
  <si>
    <t>Mobiele Telefonietoestellen, tablets, accessoires en dienstverlening</t>
  </si>
  <si>
    <t xml:space="preserve">Mobiel telefonietoestel </t>
  </si>
  <si>
    <t xml:space="preserve">Prijs per supportcontract </t>
  </si>
  <si>
    <t>Tarieflijst implementatie</t>
  </si>
  <si>
    <t>Tabel 1: Overzicht implementatie projecten</t>
  </si>
  <si>
    <t>Stap 3: Diverse projectkosten implementatie</t>
  </si>
  <si>
    <t>Gewogen prijs "webshops" (marktprijs)
excl. btw in euro</t>
  </si>
  <si>
    <t>Q: Geschat volume</t>
  </si>
  <si>
    <t>PxQ: Totaal € Looptijd</t>
  </si>
  <si>
    <t>Prijs P per toestel</t>
  </si>
  <si>
    <t>Uurtarief P</t>
  </si>
  <si>
    <t># Geschatte uur inzet Q</t>
  </si>
  <si>
    <t>Q Geschat volume (contractperiode)</t>
  </si>
  <si>
    <t>Inspanning Inschrijver (in uren) Q</t>
  </si>
  <si>
    <t>Tarief per uur P</t>
  </si>
  <si>
    <t>Totale kosten Inschrijver (PxQ)</t>
  </si>
  <si>
    <t>Totaal fictieve aanneemsom looptijd van 4 jaren - exclusief btw</t>
  </si>
  <si>
    <t>1. Logistiek: Dienst Complete set Mobiel telefonietoestel (zie BD )</t>
  </si>
  <si>
    <t>2. Logistiek: Omruilservice Defect toestel (zie BD)</t>
  </si>
  <si>
    <t>3. Logistiek: Reparaties buiten garantie(zie BD)</t>
  </si>
  <si>
    <t>5. Logistiek: Kosten her inzet mobiel toestel (Zie BD)</t>
  </si>
  <si>
    <t>6. Supportcontract (Zie BD)</t>
  </si>
  <si>
    <t>7. Extra Garantie (Zie BD)</t>
  </si>
  <si>
    <t>8. Samsung Knox Suite incl. E-Fota licentie (Zie BD)</t>
  </si>
  <si>
    <t xml:space="preserve">P Accessoireprijs </t>
  </si>
  <si>
    <t xml:space="preserve">4. Accessoires: Originele bij het toestel horende kabel </t>
  </si>
  <si>
    <t>9. Projectmatige (grootschalige) uitrol voorzien in de periode 2027-2028 (Zie BD)</t>
  </si>
  <si>
    <t xml:space="preserve">Tarief per Product </t>
  </si>
  <si>
    <r>
      <t xml:space="preserve">Inschrijver wordt gevraagd om een </t>
    </r>
    <r>
      <rPr>
        <b/>
        <sz val="9"/>
        <rFont val="Verdana"/>
        <family val="2"/>
      </rPr>
      <t>realistische</t>
    </r>
    <r>
      <rPr>
        <sz val="9"/>
        <rFont val="Verdana"/>
        <family val="2"/>
      </rPr>
      <t xml:space="preserve"> uiteenzetting te vermelden van de implementatie. Hier dient Inschrijver de werkzaamheden/mijlpalen, het aantal inzeturen en het tarief per uur van de betreffende activiteit te vermelden. 
Toelichting / instructie
- Tabel 1 bevat een overzicht van alle implementatie projecten van Inschrijver die worden uitgevoerd gedurende de implementatie en beschreven zijn in het implementatieplan van Inschrijver (zie ook Beschrijvend document paragraaf 4.2.1 Sub-gunningscriterium 2. Implementatie). 
- Tabel 1 wordt automatisch gevuld met de totalen uit de onderliggende detailtabellen (2,3 en 4). Voor de berekening van de totale kosten implementatie worden de totale kosten per projectactiviteit afgerond op 2 decimalen. De totale implementatiekosten behorende bij het implementatieplan van Inschrijver worden meegerekend in de Totale Fictieve Aanneemsom. 
- Tabel 2 t/m tabel 4 bevatten de details per deelproject. Inschrijver wordt gevraagd om voor elk deelproject de corresponderende detailtabel in te vullen. Hierbij is van belang dat er aansluiting is met het opgestelde implementatieplan van Inschrijver in termen van deelprojecten, activiteiten / mijlpalen en inspanning / capaciteitsplanning.
- Het is aan de Inschrijver om te bepalen in hoeveel deelprojecten en activiteiten de implementatie wordt opgedeeld. De intentie voor het opdelen is om het begrip van de Opdrachtgever te verhogen hoe de implementatie is opgebouwd en welke kosten hier mee gemoeid gaan. 
- De benodigde kosten en inspanning van Inschrijver komen per deelproject in resp. kolom H en I terecht. Deze vergoeding is op basis van vaste prijs. 
- Voor de implementatiekosten heeft Inschrijver enkel recht op de vergoeding voor haar eigen inspanning (kolom D in tabel 1 Overzicht implementatie Projecten). 
- Op de implementatievergoeding is geen indexering van toepassing. 
- De vergoedingen zijn excl btw afgerond op twee decimalen.</t>
    </r>
  </si>
  <si>
    <t>Implementatie Projectstap # 1:</t>
  </si>
  <si>
    <t>Implementatie Projectstap # 2:</t>
  </si>
  <si>
    <t>Implementatie Projectstap # 3:</t>
  </si>
  <si>
    <t xml:space="preserve"> </t>
  </si>
  <si>
    <r>
      <t xml:space="preserve">De referentietarieven zijn verkregen via openbaar op het internet bereikbare webshops van marktpartijen die in Nederland mobiele telefonietoestellen en tablets leveren. 
Dit tabblad vermeld de gepubliceerde prijzen van </t>
    </r>
    <r>
      <rPr>
        <b/>
        <sz val="10"/>
        <rFont val="Verdana"/>
        <family val="2"/>
      </rPr>
      <t xml:space="preserve">vijf </t>
    </r>
    <r>
      <rPr>
        <sz val="10"/>
        <rFont val="Verdana"/>
        <family val="2"/>
      </rPr>
      <t xml:space="preserve">hardware leveranciers voor toestellen ter bepaling van de gewogen toestelprijs.
De gewogen toestelprijs is gelijk aan het gemiddelde van de </t>
    </r>
    <r>
      <rPr>
        <b/>
        <sz val="10"/>
        <rFont val="Verdana"/>
        <family val="2"/>
      </rPr>
      <t>drie</t>
    </r>
    <r>
      <rPr>
        <sz val="10"/>
        <rFont val="Verdana"/>
        <family val="2"/>
      </rPr>
      <t xml:space="preserve"> laagste gepubliceerde prijzen per referentie model. 
Prijzen zijn exclusief btw, exclusief toeslagen (zoals thuiskopievergoeding) en exclusief eventueel opgegeven verzendkosten. 
</t>
    </r>
  </si>
  <si>
    <t>Apple Lighting mini jack, OEM:MMX62ZM/A</t>
  </si>
  <si>
    <t>Nedis USB C mini jack, OEM:CCGL65950BK10</t>
  </si>
  <si>
    <t>Splitter Belkin USB-C – Mini jack – USB-C, OEM:NPA004BTBK</t>
  </si>
  <si>
    <t>Belkin draadloze Apple oplader, OEM Code: WIA002VFWH</t>
  </si>
  <si>
    <t>Apple oplaadkabel USB-C Wit, OEM Oplaadkabel: MQKJ3ZM/A</t>
  </si>
  <si>
    <t xml:space="preserve">Apple Oplaadkabel Lightning Wit, OEM Oplaadkabel: MM0A3ZM/A </t>
  </si>
  <si>
    <t>Samsung Oplaadkabel USB-C Zwart, OEM Oplaadkabel: EP-DA705BBEGWW</t>
  </si>
  <si>
    <t>Mobiel telefonietoestel iPhone 15</t>
  </si>
  <si>
    <t>Mobiel telefonietoestel iPhone SE2022</t>
  </si>
  <si>
    <t>Tablets iPad Air</t>
  </si>
  <si>
    <t>Tablets iPad 10th. Gen.</t>
  </si>
  <si>
    <t>Accezz Backcover iPhone 15, OEM Backcover: SH00064175</t>
  </si>
  <si>
    <t>Accezz Backcover iPhone SE2022, OEM Screenprotector: SH00052248</t>
  </si>
  <si>
    <t>Mobiel telefonietoestel S24</t>
  </si>
  <si>
    <t>Mobiel telefonietoestel A55</t>
  </si>
  <si>
    <t>Accezz Backcover Samsung Galaxy S24, OEM Screenprotector: SH00069249</t>
  </si>
  <si>
    <t>Accezz Backcover Samsung Galaxy A55, OEM Screenprotector: SH00070940</t>
  </si>
  <si>
    <t>Accezz Backcover iPad Air 2022, OEM Backcover: SH00065674</t>
  </si>
  <si>
    <t xml:space="preserve"> Accezz Backcover iPad 10 (2022), OEM Backcover: SH00054828</t>
  </si>
  <si>
    <t>Mobiel telefonietoestel iPhone 15, iPad Air en iPad 10</t>
  </si>
  <si>
    <t>Mobiel telefonietoestel S24 en A55</t>
  </si>
  <si>
    <t>Apple EarPods Headset USB-C, OEM Code Bedrade oordopjes: MTJY3ZM/A</t>
  </si>
  <si>
    <t>Apple EarPods Headset Lightning, OEM Code Bedrade oordopjes: MMTN2ZM/A</t>
  </si>
  <si>
    <t>Samsung Oordopjes Bedraad USB-C, OEM Code Bedrade oordopjes: EO-IC100BBEGEU</t>
  </si>
  <si>
    <t>Accezz Gehard Glas Screenprotector iPhone 15, OEM Code Screenprotector: SH00064540</t>
  </si>
  <si>
    <t>Accezz Gehard Glas Screenprotector iPhone SE2022, OEM Code Screenprotector: SH00067971</t>
  </si>
  <si>
    <t>Accezz Gehard Glas Screenprotector Samsung Galaxy S24, OEM Code Screenprotector: SH00069769</t>
  </si>
  <si>
    <t>Accezz Gehard Glas Screenprotector Samsung Galaxy A55, OEM Code Screenprotector: SH00070917</t>
  </si>
  <si>
    <t>Apple iPhone 15</t>
  </si>
  <si>
    <t>Apple SE2022</t>
  </si>
  <si>
    <t>Samsung S24</t>
  </si>
  <si>
    <t>Samsung A55</t>
  </si>
  <si>
    <t>Plakken screenprotector Apple en Samsung</t>
  </si>
  <si>
    <t>Toetsenbord Qwerty iPad Logitech, OEM Code: 920-009629</t>
  </si>
  <si>
    <t>4. Logistiek: Kosten afvoer mobiel toestel inclusief gecertificeerd wissen mobiel toestel (Zie BD)</t>
  </si>
  <si>
    <t>Laadblok passend bij de Apple telefonie toestellen en tablets en bij Samsung telefonietoestellen</t>
  </si>
  <si>
    <t xml:space="preserve">Cirafon Laadblok USB-C, 5011276472 / Cirafon CC-A2008-20-B, Batterijlader, Binnen, 100-240 V, 50-60 Hz, 20 W, 5, 9, 12 V  </t>
  </si>
  <si>
    <t>Laadblok passend bij de Apple telefonie toestellen en tablets</t>
  </si>
  <si>
    <t>Apple Laadblok USB-C Wit, OEM Laadblok: MHJE3ZM/A</t>
  </si>
  <si>
    <t>Laadblok passend bij de Samsung telefonie toestellen</t>
  </si>
  <si>
    <t>Samsung Laadblok USB-C Zwart, OEM Laadblok: EP-TA800NBEGEU</t>
  </si>
  <si>
    <r>
      <t xml:space="preserve">De in het prijzenblad vermelde Toestel hardware en accessoires zijn voorzien van een marktconforme prijs. Hierop wordt een kortingspercentage gevraagd, dat Inschrijver aanbiedt. Gedurende de looptijd van de overeenkomst kan de situatie zich voordoen dat het product (Toestel hardware en accessoires) een opvolger heeft of dat een vergelijkbaar product wordt aangeboden. Indien dit het geval is dan </t>
    </r>
    <r>
      <rPr>
        <b/>
        <u/>
        <sz val="9"/>
        <color theme="1"/>
        <rFont val="Verdana"/>
        <family val="2"/>
      </rPr>
      <t>geldt nog steeds het gecontracteerde kortingspercentage</t>
    </r>
    <r>
      <rPr>
        <sz val="9"/>
        <color theme="1"/>
        <rFont val="Verdana"/>
        <family val="2"/>
      </rPr>
      <t xml:space="preserve"> dat is geboden op het oorspronkelijk uitgevraagde product. 
Ook voor de dienstverlening geldt dat waar een opvolger is van het vermelde toestel type of accessoire de geboden </t>
    </r>
    <r>
      <rPr>
        <b/>
        <u/>
        <sz val="9"/>
        <color theme="1"/>
        <rFont val="Verdana"/>
        <family val="2"/>
      </rPr>
      <t>prijzen</t>
    </r>
    <r>
      <rPr>
        <sz val="9"/>
        <color theme="1"/>
        <rFont val="Verdana"/>
        <family val="2"/>
      </rPr>
      <t xml:space="preserve"> </t>
    </r>
    <r>
      <rPr>
        <b/>
        <u/>
        <sz val="9"/>
        <color theme="1"/>
        <rFont val="Verdana"/>
        <family val="2"/>
      </rPr>
      <t>blijven gelden</t>
    </r>
    <r>
      <rPr>
        <sz val="9"/>
        <color theme="1"/>
        <rFont val="Verdana"/>
        <family val="2"/>
      </rPr>
      <t xml:space="preserve">.
De prijzen die Inschrijver in dit document opgeeft, gelden gedurende de contractperiode. De offerte van Inschrijver dient op deze prijzen gebaseerd te zijn. UVW behoudt zich het recht toe dit te allen tijde te toetsen.
De prijzen die Inschrijver in dit document opgeeft zijn all-in tarieven zoals vermeld en beschreven in paragraaf 4.2.2 van het Beschrijvend document.
Aan de in dit prijsopgaveformulier gehanteerde aantallen kan door Inschrijver nu en in de toekomst </t>
    </r>
    <r>
      <rPr>
        <b/>
        <u/>
        <sz val="9"/>
        <color theme="1"/>
        <rFont val="Verdana"/>
        <family val="2"/>
      </rPr>
      <t>geen enkel recht</t>
    </r>
    <r>
      <rPr>
        <sz val="9"/>
        <color theme="1"/>
        <rFont val="Verdana"/>
        <family val="2"/>
      </rPr>
      <t xml:space="preserve"> worden ontleend ten aanzien van de tijdens de uitvoering van de opdracht werkelijk te realiseren hoeveelheden c.q. te realiseren omzet. 
In </t>
    </r>
    <r>
      <rPr>
        <u/>
        <sz val="9"/>
        <color theme="1"/>
        <rFont val="Verdana"/>
        <family val="2"/>
      </rPr>
      <t>Tabblad referentieprijzen</t>
    </r>
    <r>
      <rPr>
        <sz val="9"/>
        <color theme="1"/>
        <rFont val="Verdana"/>
        <family val="2"/>
      </rPr>
      <t xml:space="preserve"> worden de marktprijzen van diverse webshopleveranciers van de gevraagde toestellen vermeld evenals de wijze hoe de prijs van het gevraagde afzonderlijke toestel tot de gewogen webshopprijs heeft geleid. Deze gewogen webshopprijs wordt als tarief gehanteerd in het Werkblad toestellen. In het Werkblad accessoires  worden de bedragen vermeld van accessoires gebaseerd op de indicatie van de prijzen die momenteel gehanteerd worden.
</t>
    </r>
    <r>
      <rPr>
        <b/>
        <sz val="9"/>
        <color theme="1"/>
        <rFont val="Verdana"/>
        <family val="2"/>
      </rPr>
      <t>Invulinstructie:</t>
    </r>
    <r>
      <rPr>
        <sz val="9"/>
        <color theme="1"/>
        <rFont val="Verdana"/>
        <family val="2"/>
      </rPr>
      <t xml:space="preserve"> 
</t>
    </r>
    <r>
      <rPr>
        <b/>
        <u/>
        <sz val="9"/>
        <color theme="1"/>
        <rFont val="Verdana"/>
        <family val="2"/>
      </rPr>
      <t>Alle</t>
    </r>
    <r>
      <rPr>
        <sz val="9"/>
        <color theme="1"/>
        <rFont val="Verdana"/>
        <family val="2"/>
      </rPr>
      <t xml:space="preserve"> groene velden op de werkbladen: Werkblad toestellen; Werkblad accessoires, Werkblad diensten en Werkblad implementatie</t>
    </r>
    <r>
      <rPr>
        <b/>
        <sz val="9"/>
        <color theme="1"/>
        <rFont val="Verdana"/>
        <family val="2"/>
      </rPr>
      <t xml:space="preserve"> </t>
    </r>
    <r>
      <rPr>
        <sz val="9"/>
        <color theme="1"/>
        <rFont val="Verdana"/>
        <family val="2"/>
      </rPr>
      <t xml:space="preserve">dienen door Inschrijver ingevuld te worden.  
</t>
    </r>
    <r>
      <rPr>
        <sz val="9"/>
        <rFont val="Verdana"/>
        <family val="2"/>
      </rPr>
      <t xml:space="preserve">Vult u </t>
    </r>
    <r>
      <rPr>
        <b/>
        <sz val="9"/>
        <rFont val="Verdana"/>
        <family val="2"/>
      </rPr>
      <t>0%</t>
    </r>
    <r>
      <rPr>
        <sz val="9"/>
        <rFont val="Verdana"/>
        <family val="2"/>
      </rPr>
      <t xml:space="preserve"> of een </t>
    </r>
    <r>
      <rPr>
        <b/>
        <sz val="9"/>
        <rFont val="Verdana"/>
        <family val="2"/>
      </rPr>
      <t xml:space="preserve">negatief </t>
    </r>
    <r>
      <rPr>
        <sz val="9"/>
        <rFont val="Verdana"/>
        <family val="2"/>
      </rPr>
      <t>bedrag of percentage in op het prijsopgaveformulier? Dan is uw Inschrijving ongeldig en sluiten we u uit van verdere deelname aan de Aanbesteding. G</t>
    </r>
    <r>
      <rPr>
        <sz val="9"/>
        <color theme="1"/>
        <rFont val="Verdana"/>
        <family val="2"/>
      </rPr>
      <t xml:space="preserve">eeft u prijzen, kortingen, voorwaarden of andere informatie op waar niet om is gevraagd? Dan nemen we die informatie niet mee in de beoordeling.
</t>
    </r>
    <r>
      <rPr>
        <b/>
        <sz val="9"/>
        <color theme="1"/>
        <rFont val="Verdana"/>
        <family val="2"/>
      </rPr>
      <t xml:space="preserve">Resultaat voor beoordeling van het financiële gunningscriterium: 
- </t>
    </r>
    <r>
      <rPr>
        <sz val="9"/>
        <rFont val="Verdana"/>
        <family val="2"/>
      </rPr>
      <t xml:space="preserve">De ingevulde prijzen/kortingspercentages per product en/of onderdeel worden automatisch vermenigvuldigd met het fictief aantal producten/diensten dat gedurende de looptijd van de overeenkomst naar verwachting worden afgenomen. 
- De subtotalen van de werkbladen: Werkblad toestellen; Werkblad accessoires, Werkblad diensten en Werkblad implementatie worden bij elkaar opgeteld tot de </t>
    </r>
    <r>
      <rPr>
        <b/>
        <u/>
        <sz val="9"/>
        <rFont val="Verdana"/>
        <family val="2"/>
      </rPr>
      <t>Totaal fictieve aanneemsom exclusief BTW op het tabblad 'Totaal fictieve aanneemsom'</t>
    </r>
    <r>
      <rPr>
        <u/>
        <sz val="9"/>
        <rFont val="Verdana"/>
        <family val="2"/>
      </rPr>
      <t>.</t>
    </r>
    <r>
      <rPr>
        <sz val="9"/>
        <rFont val="Verdana"/>
        <family val="2"/>
      </rPr>
      <t xml:space="preserve"> 
- Dit is het bedrag dat wordt beoordeeld, conform de beoordelingsmethodiek van het financiele gunningscriterium, dat is beschreven in hoofdstuk 4.2.2 van het Beschrijvend Document.</t>
    </r>
    <r>
      <rPr>
        <b/>
        <sz val="9"/>
        <rFont val="Verdana"/>
        <family val="2"/>
      </rPr>
      <t xml:space="preserve">
</t>
    </r>
    <r>
      <rPr>
        <sz val="9"/>
        <color theme="1"/>
        <rFont val="Verdana"/>
        <family val="2"/>
      </rPr>
      <t xml:space="preserve">
</t>
    </r>
  </si>
  <si>
    <t>S24 EE 5G Onyx Black 128GB</t>
  </si>
  <si>
    <t>S24 EE 5G Black 128GB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</si>
</sst>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4" formatCode="_ &quot;€&quot;\ * #,##0.00_ ;_ &quot;€&quot;\ * \-#,##0.00_ ;_ &quot;€&quot;\ * &quot;-&quot;??_ ;_ @_ "/>
    <numFmt numFmtId="43" formatCode="_ * #,##0.00_ ;_ * \-#,##0.00_ ;_ * &quot;-&quot;??_ ;_ @_ "/>
    <numFmt numFmtId="164" formatCode="&quot;€&quot;\ #,##0.00"/>
    <numFmt numFmtId="165" formatCode="m/d/yyyy;@"/>
    <numFmt numFmtId="166" formatCode="_ [$€-413]\ * #,##0.00_ ;_ [$€-413]\ * \-#,##0.00_ ;_ [$€-413]\ * &quot;-&quot;??_ ;_ @_ "/>
    <numFmt numFmtId="167" formatCode="_ [$€-2]\ * #,##0.00_ ;_ [$€-2]\ * \-#,##0.00_ ;_ [$€-2]\ * &quot;-&quot;??_ ;_ @_ "/>
    <numFmt numFmtId="168" formatCode="_-* #,##0_-;_-* #,##0\-;_-* &quot;-&quot;??_-;_-@_-"/>
    <numFmt numFmtId="169" formatCode="_-&quot;€&quot;\ * #,##0.00_-;_-&quot;€&quot;\ * #,##0.00\-;_-&quot;€&quot;\ * &quot;-&quot;??_-;_-@_-"/>
    <numFmt numFmtId="170" formatCode="#,##0_ ;\-#,##0\ "/>
  </numFmts>
  <fonts count="32" x14ac:knownFonts="1">
    <font>
      <sz val="9"/>
      <color theme="1"/>
      <name val="Verdana"/>
      <family val="2"/>
    </font>
    <font>
      <sz val="9"/>
      <color theme="1"/>
      <name val="Verdana"/>
      <family val="2"/>
    </font>
    <font>
      <b/>
      <sz val="9"/>
      <color theme="0"/>
      <name val="Verdana"/>
      <family val="2"/>
    </font>
    <font>
      <b/>
      <sz val="9"/>
      <color theme="1"/>
      <name val="Verdana"/>
      <family val="2"/>
    </font>
    <font>
      <b/>
      <sz val="11"/>
      <color theme="0"/>
      <name val="Verdana"/>
      <family val="2"/>
    </font>
    <font>
      <b/>
      <u/>
      <sz val="9"/>
      <color theme="1"/>
      <name val="Verdana"/>
      <family val="2"/>
    </font>
    <font>
      <sz val="9"/>
      <name val="Verdana"/>
      <family val="2"/>
    </font>
    <font>
      <b/>
      <sz val="9"/>
      <name val="Verdana"/>
      <family val="2"/>
    </font>
    <font>
      <b/>
      <sz val="10"/>
      <color theme="0"/>
      <name val="Verdana"/>
      <family val="2"/>
    </font>
    <font>
      <sz val="10"/>
      <color theme="1"/>
      <name val="Verdana"/>
      <family val="2"/>
    </font>
    <font>
      <b/>
      <sz val="10"/>
      <color theme="1"/>
      <name val="Verdana"/>
      <family val="2"/>
    </font>
    <font>
      <b/>
      <sz val="12"/>
      <color theme="0"/>
      <name val="Verdana"/>
      <family val="2"/>
    </font>
    <font>
      <b/>
      <u/>
      <sz val="12"/>
      <color theme="0"/>
      <name val="Verdana"/>
      <family val="2"/>
    </font>
    <font>
      <sz val="11"/>
      <color theme="1"/>
      <name val="Verdana"/>
      <family val="2"/>
    </font>
    <font>
      <b/>
      <sz val="8"/>
      <name val="Verdana"/>
      <family val="2"/>
    </font>
    <font>
      <sz val="8"/>
      <name val="Verdana"/>
      <family val="2"/>
    </font>
    <font>
      <sz val="8"/>
      <color theme="1"/>
      <name val="Verdana"/>
      <family val="2"/>
    </font>
    <font>
      <u/>
      <sz val="8"/>
      <name val="Verdana"/>
      <family val="2"/>
    </font>
    <font>
      <b/>
      <sz val="8"/>
      <color theme="1"/>
      <name val="Verdana"/>
      <family val="2"/>
    </font>
    <font>
      <b/>
      <sz val="8"/>
      <color theme="0"/>
      <name val="Verdana"/>
      <family val="2"/>
    </font>
    <font>
      <i/>
      <sz val="8"/>
      <color theme="1"/>
      <name val="Verdana"/>
      <family val="2"/>
    </font>
    <font>
      <sz val="12"/>
      <name val="Times New Roman"/>
      <family val="1"/>
    </font>
    <font>
      <b/>
      <i/>
      <sz val="8"/>
      <name val="Verdana"/>
      <family val="2"/>
    </font>
    <font>
      <sz val="10"/>
      <name val="Verdana"/>
      <family val="2"/>
    </font>
    <font>
      <sz val="16"/>
      <color theme="0"/>
      <name val="Verdana"/>
      <family val="2"/>
    </font>
    <font>
      <sz val="9"/>
      <color theme="0"/>
      <name val="Verdana"/>
      <family val="2"/>
    </font>
    <font>
      <b/>
      <sz val="10"/>
      <name val="Verdana"/>
      <family val="2"/>
    </font>
    <font>
      <sz val="9"/>
      <color indexed="8"/>
      <name val="Verdana"/>
      <family val="2"/>
    </font>
    <font>
      <b/>
      <u/>
      <sz val="9"/>
      <name val="Verdana"/>
      <family val="2"/>
    </font>
    <font>
      <sz val="18"/>
      <color theme="1"/>
      <name val="Verdana"/>
      <family val="2"/>
    </font>
    <font>
      <u/>
      <sz val="9"/>
      <name val="Verdana"/>
      <family val="2"/>
    </font>
    <font>
      <u/>
      <sz val="9"/>
      <color theme="1"/>
      <name val="Verdana"/>
      <family val="2"/>
    </font>
  </fonts>
  <fills count="21">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0078D2"/>
        <bgColor indexed="64"/>
      </patternFill>
    </fill>
    <fill>
      <patternFill patternType="solid">
        <fgColor rgb="FFF08C00"/>
        <bgColor indexed="64"/>
      </patternFill>
    </fill>
    <fill>
      <patternFill patternType="solid">
        <fgColor theme="4" tint="0.59999389629810485"/>
        <bgColor indexed="64"/>
      </patternFill>
    </fill>
    <fill>
      <patternFill patternType="solid">
        <fgColor theme="3" tint="0.79998168889431442"/>
        <bgColor indexed="64"/>
      </patternFill>
    </fill>
    <fill>
      <patternFill patternType="solid">
        <fgColor theme="0"/>
        <bgColor theme="4" tint="0.79998168889431442"/>
      </patternFill>
    </fill>
    <fill>
      <patternFill patternType="solid">
        <fgColor theme="0" tint="-0.14999847407452621"/>
        <bgColor theme="4" tint="0.79998168889431442"/>
      </patternFill>
    </fill>
    <fill>
      <patternFill patternType="solid">
        <fgColor theme="0" tint="-0.249977111117893"/>
        <bgColor indexed="64"/>
      </patternFill>
    </fill>
    <fill>
      <patternFill patternType="solid">
        <fgColor rgb="FF0078D2"/>
        <bgColor theme="4"/>
      </patternFill>
    </fill>
    <fill>
      <patternFill patternType="solid">
        <fgColor rgb="FF0078D2"/>
        <bgColor indexed="8"/>
      </patternFill>
    </fill>
    <fill>
      <patternFill patternType="solid">
        <fgColor theme="9" tint="0.79998168889431442"/>
        <bgColor indexed="64"/>
      </patternFill>
    </fill>
    <fill>
      <patternFill patternType="solid">
        <fgColor rgb="FFFFC000"/>
        <bgColor indexed="64"/>
      </patternFill>
    </fill>
    <fill>
      <patternFill patternType="solid">
        <fgColor theme="4" tint="0.79998168889431442"/>
        <bgColor indexed="64"/>
      </patternFill>
    </fill>
    <fill>
      <patternFill patternType="solid">
        <fgColor rgb="FF92D050"/>
        <bgColor indexed="64"/>
      </patternFill>
    </fill>
    <fill>
      <patternFill patternType="solid">
        <fgColor theme="9" tint="0.59999389629810485"/>
        <bgColor theme="4" tint="0.79998168889431442"/>
      </patternFill>
    </fill>
    <fill>
      <patternFill patternType="solid">
        <fgColor theme="7"/>
        <bgColor indexed="64"/>
      </patternFill>
    </fill>
    <fill>
      <patternFill patternType="solid">
        <fgColor rgb="FFFFC000"/>
        <bgColor theme="4" tint="0.79998168889431442"/>
      </patternFill>
    </fill>
    <fill>
      <patternFill patternType="solid">
        <fgColor theme="0"/>
        <bgColor indexed="8"/>
      </patternFill>
    </fill>
  </fills>
  <borders count="45">
    <border>
      <left/>
      <right/>
      <top/>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top style="thin">
        <color theme="0"/>
      </top>
      <bottom style="thin">
        <color theme="0"/>
      </bottom>
      <diagonal/>
    </border>
    <border>
      <left/>
      <right style="thin">
        <color theme="0"/>
      </right>
      <top/>
      <bottom/>
      <diagonal/>
    </border>
    <border>
      <left style="thin">
        <color theme="0"/>
      </left>
      <right style="thin">
        <color theme="0"/>
      </right>
      <top/>
      <bottom/>
      <diagonal/>
    </border>
    <border>
      <left/>
      <right style="thin">
        <color theme="0"/>
      </right>
      <top style="thin">
        <color theme="0"/>
      </top>
      <bottom style="thin">
        <color theme="0"/>
      </bottom>
      <diagonal/>
    </border>
    <border>
      <left style="thin">
        <color theme="0"/>
      </left>
      <right style="thin">
        <color theme="0"/>
      </right>
      <top/>
      <bottom style="thin">
        <color theme="0"/>
      </bottom>
      <diagonal/>
    </border>
    <border>
      <left style="thin">
        <color theme="0"/>
      </left>
      <right/>
      <top style="thin">
        <color theme="0"/>
      </top>
      <bottom/>
      <diagonal/>
    </border>
    <border>
      <left/>
      <right/>
      <top style="thin">
        <color theme="0"/>
      </top>
      <bottom/>
      <diagonal/>
    </border>
    <border>
      <left/>
      <right style="thin">
        <color theme="0"/>
      </right>
      <top style="thin">
        <color theme="0"/>
      </top>
      <bottom/>
      <diagonal/>
    </border>
    <border>
      <left style="thin">
        <color theme="0"/>
      </left>
      <right/>
      <top/>
      <bottom/>
      <diagonal/>
    </border>
    <border>
      <left style="thin">
        <color theme="0"/>
      </left>
      <right/>
      <top/>
      <bottom style="thin">
        <color theme="0"/>
      </bottom>
      <diagonal/>
    </border>
    <border>
      <left/>
      <right/>
      <top/>
      <bottom style="thin">
        <color theme="0"/>
      </bottom>
      <diagonal/>
    </border>
    <border>
      <left/>
      <right style="thin">
        <color theme="0"/>
      </right>
      <top/>
      <bottom style="thin">
        <color theme="0"/>
      </bottom>
      <diagonal/>
    </border>
    <border>
      <left style="double">
        <color rgb="FF0078D2"/>
      </left>
      <right/>
      <top style="double">
        <color rgb="FF0078D2"/>
      </top>
      <bottom/>
      <diagonal/>
    </border>
    <border>
      <left/>
      <right/>
      <top style="double">
        <color rgb="FF0078D2"/>
      </top>
      <bottom/>
      <diagonal/>
    </border>
    <border>
      <left/>
      <right style="double">
        <color rgb="FF0078D2"/>
      </right>
      <top style="double">
        <color rgb="FF0078D2"/>
      </top>
      <bottom/>
      <diagonal/>
    </border>
    <border>
      <left style="double">
        <color rgb="FF0078D2"/>
      </left>
      <right/>
      <top/>
      <bottom/>
      <diagonal/>
    </border>
    <border>
      <left/>
      <right style="double">
        <color rgb="FF0078D2"/>
      </right>
      <top/>
      <bottom/>
      <diagonal/>
    </border>
    <border>
      <left style="double">
        <color rgb="FF0078D2"/>
      </left>
      <right/>
      <top/>
      <bottom style="double">
        <color rgb="FF0078D2"/>
      </bottom>
      <diagonal/>
    </border>
    <border>
      <left/>
      <right/>
      <top/>
      <bottom style="double">
        <color rgb="FF0078D2"/>
      </bottom>
      <diagonal/>
    </border>
    <border>
      <left/>
      <right style="double">
        <color rgb="FF0078D2"/>
      </right>
      <top/>
      <bottom style="double">
        <color rgb="FF0078D2"/>
      </bottom>
      <diagonal/>
    </border>
    <border>
      <left style="double">
        <color rgb="FF0078D2"/>
      </left>
      <right/>
      <top style="double">
        <color rgb="FF0078D2"/>
      </top>
      <bottom style="double">
        <color rgb="FF0078D2"/>
      </bottom>
      <diagonal/>
    </border>
    <border>
      <left style="double">
        <color theme="4"/>
      </left>
      <right style="double">
        <color theme="4"/>
      </right>
      <top style="double">
        <color theme="4"/>
      </top>
      <bottom style="double">
        <color theme="4"/>
      </bottom>
      <diagonal/>
    </border>
    <border>
      <left style="double">
        <color rgb="FF0078D2"/>
      </left>
      <right style="hair">
        <color theme="3"/>
      </right>
      <top style="double">
        <color rgb="FF0078D2"/>
      </top>
      <bottom style="hair">
        <color theme="3"/>
      </bottom>
      <diagonal/>
    </border>
    <border>
      <left style="hair">
        <color theme="3"/>
      </left>
      <right style="double">
        <color rgb="FF0078D2"/>
      </right>
      <top style="double">
        <color rgb="FF0078D2"/>
      </top>
      <bottom style="hair">
        <color theme="3"/>
      </bottom>
      <diagonal/>
    </border>
    <border>
      <left style="double">
        <color rgb="FF0078D2"/>
      </left>
      <right style="hair">
        <color theme="3"/>
      </right>
      <top style="hair">
        <color theme="3"/>
      </top>
      <bottom style="hair">
        <color theme="3"/>
      </bottom>
      <diagonal/>
    </border>
    <border>
      <left style="hair">
        <color theme="3"/>
      </left>
      <right style="double">
        <color rgb="FF0078D2"/>
      </right>
      <top style="hair">
        <color theme="3"/>
      </top>
      <bottom style="hair">
        <color theme="3"/>
      </bottom>
      <diagonal/>
    </border>
    <border>
      <left style="double">
        <color rgb="FF0078D2"/>
      </left>
      <right style="hair">
        <color theme="3"/>
      </right>
      <top style="hair">
        <color theme="3"/>
      </top>
      <bottom style="double">
        <color rgb="FF0078D2"/>
      </bottom>
      <diagonal/>
    </border>
    <border>
      <left style="hair">
        <color theme="3"/>
      </left>
      <right style="double">
        <color rgb="FF0078D2"/>
      </right>
      <top style="hair">
        <color theme="3"/>
      </top>
      <bottom style="double">
        <color rgb="FF0078D2"/>
      </bottom>
      <diagonal/>
    </border>
    <border>
      <left style="hair">
        <color theme="3"/>
      </left>
      <right style="double">
        <color rgb="FF0078D2"/>
      </right>
      <top style="double">
        <color rgb="FF0078D2"/>
      </top>
      <bottom style="double">
        <color rgb="FF0078D2"/>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right style="thin">
        <color indexed="64"/>
      </right>
      <top/>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s>
  <cellStyleXfs count="6">
    <xf numFmtId="0" fontId="0" fillId="0" borderId="0"/>
    <xf numFmtId="44" fontId="1" fillId="0" borderId="0" applyFont="0" applyFill="0" applyBorder="0" applyAlignment="0" applyProtection="0"/>
    <xf numFmtId="43" fontId="1" fillId="0" borderId="0" applyFont="0" applyFill="0" applyBorder="0" applyAlignment="0" applyProtection="0"/>
    <xf numFmtId="0" fontId="21" fillId="0" borderId="0"/>
    <xf numFmtId="9" fontId="27" fillId="0" borderId="0" applyFont="0" applyFill="0" applyBorder="0" applyAlignment="0" applyProtection="0"/>
    <xf numFmtId="169" fontId="27" fillId="0" borderId="0" applyFont="0" applyFill="0" applyBorder="0" applyAlignment="0" applyProtection="0"/>
  </cellStyleXfs>
  <cellXfs count="206">
    <xf numFmtId="0" fontId="0" fillId="0" borderId="0" xfId="0"/>
    <xf numFmtId="0" fontId="0" fillId="0" borderId="1" xfId="0" applyBorder="1"/>
    <xf numFmtId="0" fontId="0" fillId="0" borderId="2" xfId="0" applyBorder="1"/>
    <xf numFmtId="0" fontId="0" fillId="0" borderId="6" xfId="0" applyBorder="1"/>
    <xf numFmtId="0" fontId="0" fillId="0" borderId="3" xfId="0" applyBorder="1"/>
    <xf numFmtId="0" fontId="0" fillId="0" borderId="1" xfId="0" applyBorder="1" applyAlignment="1">
      <alignment vertical="top" wrapText="1"/>
    </xf>
    <xf numFmtId="0" fontId="0" fillId="0" borderId="7" xfId="0" applyBorder="1" applyAlignment="1">
      <alignment vertical="top" wrapText="1"/>
    </xf>
    <xf numFmtId="44" fontId="6" fillId="0" borderId="32" xfId="1" applyFont="1" applyFill="1" applyBorder="1" applyAlignment="1" applyProtection="1">
      <alignment horizontal="center" vertical="center"/>
    </xf>
    <xf numFmtId="44" fontId="16" fillId="0" borderId="32" xfId="1" applyFont="1" applyFill="1" applyBorder="1" applyAlignment="1" applyProtection="1">
      <alignment vertical="center"/>
    </xf>
    <xf numFmtId="169" fontId="23" fillId="0" borderId="0" xfId="5" applyFont="1" applyFill="1" applyBorder="1" applyAlignment="1" applyProtection="1">
      <alignment horizontal="right" vertical="top"/>
    </xf>
    <xf numFmtId="0" fontId="16" fillId="13" borderId="32" xfId="0" applyFont="1" applyFill="1" applyBorder="1" applyProtection="1">
      <protection locked="0"/>
    </xf>
    <xf numFmtId="164" fontId="15" fillId="13" borderId="33" xfId="3" applyNumberFormat="1" applyFont="1" applyFill="1" applyBorder="1" applyAlignment="1" applyProtection="1">
      <alignment horizontal="center" wrapText="1"/>
      <protection locked="0"/>
    </xf>
    <xf numFmtId="14" fontId="15" fillId="13" borderId="32" xfId="3" applyNumberFormat="1" applyFont="1" applyFill="1" applyBorder="1" applyAlignment="1" applyProtection="1">
      <alignment wrapText="1"/>
      <protection locked="0"/>
    </xf>
    <xf numFmtId="43" fontId="15" fillId="13" borderId="32" xfId="2" applyFont="1" applyFill="1" applyBorder="1" applyAlignment="1" applyProtection="1">
      <alignment wrapText="1"/>
      <protection locked="0"/>
    </xf>
    <xf numFmtId="0" fontId="15" fillId="13" borderId="32" xfId="3" applyFont="1" applyFill="1" applyBorder="1" applyProtection="1">
      <protection locked="0"/>
    </xf>
    <xf numFmtId="0" fontId="20" fillId="13" borderId="32" xfId="3" quotePrefix="1" applyFont="1" applyFill="1" applyBorder="1" applyAlignment="1" applyProtection="1">
      <alignment horizontal="left" indent="2"/>
      <protection locked="0"/>
    </xf>
    <xf numFmtId="165" fontId="15" fillId="13" borderId="32" xfId="3" applyNumberFormat="1" applyFont="1" applyFill="1" applyBorder="1" applyAlignment="1" applyProtection="1">
      <alignment wrapText="1"/>
      <protection locked="0"/>
    </xf>
    <xf numFmtId="166" fontId="23" fillId="13" borderId="32" xfId="5" applyNumberFormat="1" applyFont="1" applyFill="1" applyBorder="1" applyAlignment="1" applyProtection="1">
      <alignment horizontal="right" vertical="top"/>
      <protection locked="0"/>
    </xf>
    <xf numFmtId="44" fontId="16" fillId="17" borderId="32" xfId="1" applyFont="1" applyFill="1" applyBorder="1" applyAlignment="1" applyProtection="1">
      <alignment vertical="center"/>
      <protection locked="0"/>
    </xf>
    <xf numFmtId="10" fontId="6" fillId="13" borderId="32" xfId="1" applyNumberFormat="1" applyFont="1" applyFill="1" applyBorder="1" applyAlignment="1" applyProtection="1">
      <alignment horizontal="center" vertical="center"/>
      <protection locked="0"/>
    </xf>
    <xf numFmtId="44" fontId="6" fillId="0" borderId="33" xfId="1" applyFont="1" applyFill="1" applyBorder="1" applyAlignment="1" applyProtection="1">
      <alignment horizontal="center" vertical="center"/>
    </xf>
    <xf numFmtId="44" fontId="7" fillId="14" borderId="32" xfId="1" applyFont="1" applyFill="1" applyBorder="1" applyAlignment="1" applyProtection="1">
      <alignment horizontal="center" vertical="center"/>
    </xf>
    <xf numFmtId="44" fontId="6" fillId="3" borderId="32" xfId="1" applyFont="1" applyFill="1" applyBorder="1" applyAlignment="1" applyProtection="1">
      <alignment horizontal="center" vertical="center"/>
    </xf>
    <xf numFmtId="44" fontId="7" fillId="3" borderId="32" xfId="1" applyFont="1" applyFill="1" applyBorder="1" applyAlignment="1" applyProtection="1">
      <alignment horizontal="center" vertical="center"/>
    </xf>
    <xf numFmtId="0" fontId="29" fillId="16" borderId="1" xfId="0" applyFont="1" applyFill="1" applyBorder="1" applyAlignment="1" applyProtection="1">
      <alignment horizontal="center"/>
      <protection locked="0"/>
    </xf>
    <xf numFmtId="166" fontId="0" fillId="0" borderId="0" xfId="0" applyNumberFormat="1"/>
    <xf numFmtId="166" fontId="0" fillId="3" borderId="0" xfId="0" applyNumberFormat="1" applyFill="1"/>
    <xf numFmtId="0" fontId="0" fillId="0" borderId="0" xfId="0" applyAlignment="1">
      <alignment vertical="top"/>
    </xf>
    <xf numFmtId="0" fontId="8" fillId="12" borderId="35" xfId="0" applyFont="1" applyFill="1" applyBorder="1" applyAlignment="1">
      <alignment vertical="top" wrapText="1"/>
    </xf>
    <xf numFmtId="166" fontId="8" fillId="12" borderId="35" xfId="0" applyNumberFormat="1" applyFont="1" applyFill="1" applyBorder="1" applyAlignment="1">
      <alignment vertical="top" wrapText="1"/>
    </xf>
    <xf numFmtId="0" fontId="8" fillId="12" borderId="34" xfId="0" applyFont="1" applyFill="1" applyBorder="1" applyAlignment="1">
      <alignment vertical="top" wrapText="1"/>
    </xf>
    <xf numFmtId="0" fontId="23" fillId="0" borderId="32" xfId="0" applyFont="1" applyBorder="1" applyAlignment="1">
      <alignment vertical="top"/>
    </xf>
    <xf numFmtId="167" fontId="0" fillId="3" borderId="32" xfId="2" applyNumberFormat="1" applyFont="1" applyFill="1" applyBorder="1" applyAlignment="1" applyProtection="1">
      <alignment horizontal="right" vertical="top"/>
    </xf>
    <xf numFmtId="167" fontId="3" fillId="0" borderId="32" xfId="2" applyNumberFormat="1" applyFont="1" applyBorder="1" applyAlignment="1" applyProtection="1">
      <alignment vertical="top"/>
    </xf>
    <xf numFmtId="167" fontId="0" fillId="3" borderId="32" xfId="2" applyNumberFormat="1" applyFont="1" applyFill="1" applyBorder="1" applyAlignment="1" applyProtection="1">
      <alignment vertical="top"/>
    </xf>
    <xf numFmtId="0" fontId="1" fillId="0" borderId="0" xfId="0" applyFont="1"/>
    <xf numFmtId="0" fontId="2" fillId="4" borderId="32" xfId="0" applyFont="1" applyFill="1" applyBorder="1" applyAlignment="1">
      <alignment vertical="center"/>
    </xf>
    <xf numFmtId="0" fontId="2" fillId="4" borderId="32" xfId="0" applyFont="1" applyFill="1" applyBorder="1" applyAlignment="1">
      <alignment vertical="center" wrapText="1"/>
    </xf>
    <xf numFmtId="0" fontId="2" fillId="4" borderId="32" xfId="0" applyFont="1" applyFill="1" applyBorder="1" applyAlignment="1">
      <alignment horizontal="center" vertical="center" wrapText="1"/>
    </xf>
    <xf numFmtId="168" fontId="23" fillId="3" borderId="32" xfId="2" applyNumberFormat="1" applyFont="1" applyFill="1" applyBorder="1" applyAlignment="1" applyProtection="1">
      <alignment horizontal="right" vertical="top"/>
    </xf>
    <xf numFmtId="0" fontId="6" fillId="0" borderId="32" xfId="0" applyFont="1" applyBorder="1" applyAlignment="1">
      <alignment horizontal="left" vertical="center" wrapText="1"/>
    </xf>
    <xf numFmtId="44" fontId="6" fillId="0" borderId="32" xfId="0" applyNumberFormat="1" applyFont="1" applyBorder="1" applyAlignment="1">
      <alignment horizontal="left" vertical="center" wrapText="1"/>
    </xf>
    <xf numFmtId="0" fontId="28" fillId="0" borderId="32" xfId="0" applyFont="1" applyBorder="1" applyAlignment="1">
      <alignment horizontal="left" vertical="center" wrapText="1"/>
    </xf>
    <xf numFmtId="0" fontId="26" fillId="0" borderId="32" xfId="0" applyFont="1" applyBorder="1" applyAlignment="1">
      <alignment horizontal="right" vertical="top"/>
    </xf>
    <xf numFmtId="168" fontId="3" fillId="3" borderId="32" xfId="0" applyNumberFormat="1" applyFont="1" applyFill="1" applyBorder="1"/>
    <xf numFmtId="0" fontId="26" fillId="0" borderId="32" xfId="0" applyFont="1" applyBorder="1" applyAlignment="1">
      <alignment vertical="top"/>
    </xf>
    <xf numFmtId="44" fontId="3" fillId="14" borderId="32" xfId="0" applyNumberFormat="1" applyFont="1" applyFill="1" applyBorder="1"/>
    <xf numFmtId="44" fontId="3" fillId="18" borderId="36" xfId="0" applyNumberFormat="1" applyFont="1" applyFill="1" applyBorder="1"/>
    <xf numFmtId="164" fontId="0" fillId="0" borderId="0" xfId="0" applyNumberFormat="1" applyAlignment="1">
      <alignment vertical="top"/>
    </xf>
    <xf numFmtId="0" fontId="23" fillId="0" borderId="0" xfId="0" applyFont="1" applyAlignment="1">
      <alignment horizontal="left" vertical="top" wrapText="1"/>
    </xf>
    <xf numFmtId="0" fontId="8" fillId="12" borderId="33" xfId="0" applyFont="1" applyFill="1" applyBorder="1" applyAlignment="1">
      <alignment vertical="top"/>
    </xf>
    <xf numFmtId="0" fontId="8" fillId="12" borderId="35" xfId="0" applyFont="1" applyFill="1" applyBorder="1" applyAlignment="1">
      <alignment vertical="top"/>
    </xf>
    <xf numFmtId="0" fontId="8" fillId="12" borderId="35" xfId="0" applyFont="1" applyFill="1" applyBorder="1" applyAlignment="1">
      <alignment horizontal="left" vertical="top"/>
    </xf>
    <xf numFmtId="0" fontId="8" fillId="12" borderId="35" xfId="2" applyNumberFormat="1" applyFont="1" applyFill="1" applyBorder="1" applyAlignment="1" applyProtection="1">
      <alignment horizontal="left" vertical="top" wrapText="1" shrinkToFit="1"/>
    </xf>
    <xf numFmtId="164" fontId="2" fillId="4" borderId="32" xfId="0" applyNumberFormat="1" applyFont="1" applyFill="1" applyBorder="1" applyAlignment="1">
      <alignment horizontal="center" vertical="center" wrapText="1"/>
    </xf>
    <xf numFmtId="0" fontId="23" fillId="0" borderId="0" xfId="0" applyFont="1" applyAlignment="1">
      <alignment vertical="top"/>
    </xf>
    <xf numFmtId="0" fontId="23" fillId="0" borderId="32" xfId="0" applyFont="1" applyBorder="1" applyAlignment="1">
      <alignment vertical="top" wrapText="1"/>
    </xf>
    <xf numFmtId="166" fontId="26" fillId="15" borderId="32" xfId="5" applyNumberFormat="1" applyFont="1" applyFill="1" applyBorder="1" applyAlignment="1" applyProtection="1">
      <alignment horizontal="right" vertical="top"/>
    </xf>
    <xf numFmtId="164" fontId="23" fillId="0" borderId="32" xfId="2" applyNumberFormat="1" applyFont="1" applyBorder="1" applyAlignment="1" applyProtection="1">
      <alignment horizontal="right" vertical="top"/>
    </xf>
    <xf numFmtId="164" fontId="23" fillId="0" borderId="0" xfId="0" applyNumberFormat="1" applyFont="1" applyAlignment="1">
      <alignment vertical="top"/>
    </xf>
    <xf numFmtId="9" fontId="23" fillId="0" borderId="0" xfId="4" applyFont="1" applyFill="1" applyBorder="1" applyAlignment="1" applyProtection="1">
      <alignment horizontal="right" vertical="top"/>
    </xf>
    <xf numFmtId="169" fontId="23" fillId="0" borderId="0" xfId="0" applyNumberFormat="1" applyFont="1" applyAlignment="1">
      <alignment vertical="top"/>
    </xf>
    <xf numFmtId="3" fontId="6" fillId="0" borderId="0" xfId="0" applyNumberFormat="1" applyFont="1" applyAlignment="1">
      <alignment horizontal="left" vertical="center" wrapText="1"/>
    </xf>
    <xf numFmtId="164" fontId="26" fillId="14" borderId="32" xfId="2" applyNumberFormat="1" applyFont="1" applyFill="1" applyBorder="1" applyAlignment="1" applyProtection="1">
      <alignment horizontal="left" vertical="top"/>
    </xf>
    <xf numFmtId="0" fontId="8" fillId="12" borderId="33" xfId="0" applyFont="1" applyFill="1" applyBorder="1" applyAlignment="1">
      <alignment horizontal="left" vertical="top"/>
    </xf>
    <xf numFmtId="166" fontId="23" fillId="0" borderId="0" xfId="0" applyNumberFormat="1" applyFont="1" applyAlignment="1">
      <alignment vertical="top"/>
    </xf>
    <xf numFmtId="0" fontId="0" fillId="0" borderId="0" xfId="0" applyAlignment="1">
      <alignment vertical="top" wrapText="1"/>
    </xf>
    <xf numFmtId="168" fontId="23" fillId="0" borderId="0" xfId="2" applyNumberFormat="1" applyFont="1" applyBorder="1" applyAlignment="1" applyProtection="1">
      <alignment horizontal="right" vertical="top"/>
    </xf>
    <xf numFmtId="166" fontId="23" fillId="0" borderId="0" xfId="5" applyNumberFormat="1" applyFont="1" applyFill="1" applyBorder="1" applyAlignment="1" applyProtection="1">
      <alignment horizontal="right" vertical="top"/>
    </xf>
    <xf numFmtId="3" fontId="6" fillId="0" borderId="40" xfId="0" applyNumberFormat="1" applyFont="1" applyBorder="1" applyAlignment="1">
      <alignment horizontal="left" vertical="center" wrapText="1"/>
    </xf>
    <xf numFmtId="166" fontId="23" fillId="0" borderId="0" xfId="4" applyNumberFormat="1" applyFont="1" applyFill="1" applyBorder="1" applyAlignment="1" applyProtection="1">
      <alignment horizontal="right" vertical="top"/>
    </xf>
    <xf numFmtId="166" fontId="23" fillId="0" borderId="0" xfId="2" applyNumberFormat="1" applyFont="1" applyBorder="1" applyAlignment="1" applyProtection="1">
      <alignment horizontal="right" vertical="top"/>
    </xf>
    <xf numFmtId="0" fontId="26" fillId="12" borderId="33" xfId="0" applyFont="1" applyFill="1" applyBorder="1" applyAlignment="1">
      <alignment horizontal="left" vertical="top"/>
    </xf>
    <xf numFmtId="0" fontId="23" fillId="0" borderId="0" xfId="2" applyNumberFormat="1" applyFont="1" applyBorder="1" applyAlignment="1" applyProtection="1">
      <alignment horizontal="right" vertical="top"/>
    </xf>
    <xf numFmtId="0" fontId="23" fillId="0" borderId="0" xfId="4" applyNumberFormat="1" applyFont="1" applyFill="1" applyBorder="1" applyAlignment="1" applyProtection="1">
      <alignment horizontal="right" vertical="top"/>
    </xf>
    <xf numFmtId="166" fontId="26" fillId="14" borderId="32" xfId="0" applyNumberFormat="1" applyFont="1" applyFill="1" applyBorder="1" applyAlignment="1">
      <alignment vertical="top"/>
    </xf>
    <xf numFmtId="0" fontId="23" fillId="0" borderId="0" xfId="0" applyFont="1" applyAlignment="1">
      <alignment vertical="top" wrapText="1"/>
    </xf>
    <xf numFmtId="164" fontId="0" fillId="0" borderId="0" xfId="0" applyNumberFormat="1" applyAlignment="1">
      <alignment vertical="top" wrapText="1"/>
    </xf>
    <xf numFmtId="166" fontId="23" fillId="0" borderId="32" xfId="0" applyNumberFormat="1" applyFont="1" applyBorder="1" applyAlignment="1">
      <alignment vertical="top"/>
    </xf>
    <xf numFmtId="0" fontId="8" fillId="12" borderId="32" xfId="0" applyFont="1" applyFill="1" applyBorder="1" applyAlignment="1">
      <alignment horizontal="left" vertical="top" wrapText="1"/>
    </xf>
    <xf numFmtId="0" fontId="8" fillId="12" borderId="32" xfId="2" applyNumberFormat="1" applyFont="1" applyFill="1" applyBorder="1" applyAlignment="1" applyProtection="1">
      <alignment horizontal="left" vertical="top" wrapText="1" shrinkToFit="1"/>
    </xf>
    <xf numFmtId="170" fontId="26" fillId="0" borderId="32" xfId="2" applyNumberFormat="1" applyFont="1" applyBorder="1" applyAlignment="1" applyProtection="1">
      <alignment horizontal="left" vertical="top"/>
    </xf>
    <xf numFmtId="166" fontId="23" fillId="3" borderId="0" xfId="0" applyNumberFormat="1" applyFont="1" applyFill="1" applyAlignment="1">
      <alignment vertical="top"/>
    </xf>
    <xf numFmtId="166" fontId="26" fillId="0" borderId="0" xfId="4" applyNumberFormat="1" applyFont="1" applyFill="1" applyBorder="1" applyAlignment="1" applyProtection="1">
      <alignment horizontal="right" vertical="top"/>
    </xf>
    <xf numFmtId="170" fontId="26" fillId="0" borderId="0" xfId="2" applyNumberFormat="1" applyFont="1" applyBorder="1" applyAlignment="1" applyProtection="1">
      <alignment horizontal="left" vertical="top"/>
    </xf>
    <xf numFmtId="0" fontId="8" fillId="12" borderId="32" xfId="0" applyFont="1" applyFill="1" applyBorder="1" applyAlignment="1">
      <alignment vertical="top"/>
    </xf>
    <xf numFmtId="0" fontId="8" fillId="12" borderId="32" xfId="0" applyFont="1" applyFill="1" applyBorder="1" applyAlignment="1">
      <alignment horizontal="left" vertical="top"/>
    </xf>
    <xf numFmtId="0" fontId="11" fillId="12" borderId="32" xfId="0" applyFont="1" applyFill="1" applyBorder="1" applyAlignment="1">
      <alignment vertical="top"/>
    </xf>
    <xf numFmtId="166" fontId="23" fillId="3" borderId="32" xfId="5" applyNumberFormat="1" applyFont="1" applyFill="1" applyBorder="1" applyAlignment="1" applyProtection="1">
      <alignment horizontal="right" vertical="top"/>
    </xf>
    <xf numFmtId="168" fontId="23" fillId="0" borderId="32" xfId="2" applyNumberFormat="1" applyFont="1" applyBorder="1" applyAlignment="1" applyProtection="1">
      <alignment horizontal="right" vertical="top"/>
    </xf>
    <xf numFmtId="166" fontId="23" fillId="0" borderId="32" xfId="0" applyNumberFormat="1" applyFont="1" applyBorder="1" applyAlignment="1">
      <alignment vertical="top" wrapText="1"/>
    </xf>
    <xf numFmtId="170" fontId="26" fillId="3" borderId="32" xfId="2" applyNumberFormat="1" applyFont="1" applyFill="1" applyBorder="1" applyAlignment="1" applyProtection="1">
      <alignment horizontal="left" vertical="top"/>
    </xf>
    <xf numFmtId="0" fontId="0" fillId="3" borderId="32" xfId="0" applyFill="1" applyBorder="1" applyAlignment="1">
      <alignment vertical="top" wrapText="1"/>
    </xf>
    <xf numFmtId="0" fontId="0" fillId="0" borderId="0" xfId="0" applyAlignment="1">
      <alignment horizontal="left" vertical="top"/>
    </xf>
    <xf numFmtId="44" fontId="3" fillId="14" borderId="32" xfId="0" applyNumberFormat="1" applyFont="1" applyFill="1" applyBorder="1" applyAlignment="1">
      <alignment horizontal="left" vertical="top"/>
    </xf>
    <xf numFmtId="0" fontId="3" fillId="0" borderId="32" xfId="0" applyFont="1" applyBorder="1"/>
    <xf numFmtId="44" fontId="1" fillId="0" borderId="0" xfId="0" applyNumberFormat="1" applyFont="1"/>
    <xf numFmtId="44" fontId="18" fillId="19" borderId="36" xfId="1" applyFont="1" applyFill="1" applyBorder="1" applyAlignment="1" applyProtection="1">
      <alignment horizontal="center" vertical="center"/>
    </xf>
    <xf numFmtId="44" fontId="18" fillId="8" borderId="37" xfId="1" applyFont="1" applyFill="1" applyBorder="1" applyAlignment="1" applyProtection="1">
      <alignment horizontal="center" vertical="center"/>
    </xf>
    <xf numFmtId="43" fontId="16" fillId="9" borderId="33" xfId="2" applyFont="1" applyFill="1" applyBorder="1" applyAlignment="1" applyProtection="1">
      <alignment vertical="center"/>
    </xf>
    <xf numFmtId="0" fontId="9" fillId="0" borderId="1" xfId="0" applyFont="1" applyBorder="1"/>
    <xf numFmtId="0" fontId="9" fillId="0" borderId="1" xfId="0" applyFont="1" applyBorder="1" applyAlignment="1">
      <alignment horizontal="center"/>
    </xf>
    <xf numFmtId="0" fontId="9" fillId="0" borderId="1" xfId="0" applyFont="1" applyBorder="1" applyAlignment="1">
      <alignment horizontal="center" vertical="center"/>
    </xf>
    <xf numFmtId="9" fontId="9" fillId="0" borderId="1" xfId="0" applyNumberFormat="1" applyFont="1" applyBorder="1"/>
    <xf numFmtId="0" fontId="9" fillId="0" borderId="2" xfId="0" applyFont="1" applyBorder="1"/>
    <xf numFmtId="0" fontId="9" fillId="0" borderId="3" xfId="0" applyFont="1" applyBorder="1"/>
    <xf numFmtId="0" fontId="8" fillId="4" borderId="24" xfId="0" applyFont="1" applyFill="1" applyBorder="1"/>
    <xf numFmtId="0" fontId="9" fillId="0" borderId="5" xfId="0" applyFont="1" applyBorder="1"/>
    <xf numFmtId="0" fontId="4" fillId="4" borderId="23" xfId="0" applyFont="1" applyFill="1" applyBorder="1" applyAlignment="1">
      <alignment horizontal="left"/>
    </xf>
    <xf numFmtId="0" fontId="3" fillId="0" borderId="1" xfId="0" applyFont="1" applyBorder="1" applyAlignment="1">
      <alignment horizontal="center"/>
    </xf>
    <xf numFmtId="0" fontId="3" fillId="0" borderId="1" xfId="0" applyFont="1" applyBorder="1" applyAlignment="1">
      <alignment horizontal="center" vertical="center"/>
    </xf>
    <xf numFmtId="0" fontId="9" fillId="0" borderId="2" xfId="0" applyFont="1" applyBorder="1" applyAlignment="1">
      <alignment horizontal="center"/>
    </xf>
    <xf numFmtId="0" fontId="9" fillId="0" borderId="2" xfId="0" applyFont="1" applyBorder="1" applyAlignment="1">
      <alignment horizontal="center" vertical="center"/>
    </xf>
    <xf numFmtId="0" fontId="2" fillId="4" borderId="25" xfId="0" applyFont="1" applyFill="1" applyBorder="1" applyAlignment="1">
      <alignment vertical="center" wrapText="1"/>
    </xf>
    <xf numFmtId="0" fontId="2" fillId="4" borderId="26" xfId="0" applyFont="1" applyFill="1" applyBorder="1" applyAlignment="1">
      <alignment horizontal="left" vertical="center" wrapText="1"/>
    </xf>
    <xf numFmtId="0" fontId="9" fillId="0" borderId="6" xfId="0" applyFont="1" applyBorder="1"/>
    <xf numFmtId="0" fontId="3" fillId="0" borderId="27" xfId="0" applyFont="1" applyBorder="1" applyAlignment="1">
      <alignment wrapText="1"/>
    </xf>
    <xf numFmtId="0" fontId="3" fillId="0" borderId="28" xfId="0" applyFont="1" applyBorder="1" applyAlignment="1">
      <alignment horizontal="center" vertical="center" wrapText="1"/>
    </xf>
    <xf numFmtId="0" fontId="3" fillId="2" borderId="27" xfId="0" applyFont="1" applyFill="1" applyBorder="1" applyAlignment="1">
      <alignment horizontal="left" wrapText="1"/>
    </xf>
    <xf numFmtId="0" fontId="0" fillId="2" borderId="28" xfId="0" applyFill="1" applyBorder="1" applyAlignment="1">
      <alignment horizontal="center" vertical="center"/>
    </xf>
    <xf numFmtId="0" fontId="0" fillId="0" borderId="27" xfId="0" applyBorder="1" applyAlignment="1">
      <alignment wrapText="1"/>
    </xf>
    <xf numFmtId="164" fontId="9" fillId="0" borderId="28" xfId="0" applyNumberFormat="1" applyFont="1" applyBorder="1" applyAlignment="1">
      <alignment horizontal="center" vertical="center"/>
    </xf>
    <xf numFmtId="164" fontId="0" fillId="2" borderId="28" xfId="0" applyNumberFormat="1" applyFill="1" applyBorder="1" applyAlignment="1">
      <alignment horizontal="center" vertical="center"/>
    </xf>
    <xf numFmtId="0" fontId="3" fillId="2" borderId="27" xfId="0" applyFont="1" applyFill="1" applyBorder="1" applyAlignment="1">
      <alignment wrapText="1"/>
    </xf>
    <xf numFmtId="0" fontId="3" fillId="3" borderId="27" xfId="0" applyFont="1" applyFill="1" applyBorder="1" applyAlignment="1">
      <alignment wrapText="1"/>
    </xf>
    <xf numFmtId="0" fontId="0" fillId="0" borderId="29" xfId="0" applyBorder="1" applyAlignment="1">
      <alignment wrapText="1"/>
    </xf>
    <xf numFmtId="164" fontId="9" fillId="0" borderId="30" xfId="0" applyNumberFormat="1" applyFont="1" applyBorder="1" applyAlignment="1">
      <alignment horizontal="center" vertical="center"/>
    </xf>
    <xf numFmtId="0" fontId="9" fillId="0" borderId="5" xfId="0" applyFont="1" applyBorder="1" applyAlignment="1">
      <alignment horizontal="center"/>
    </xf>
    <xf numFmtId="0" fontId="9" fillId="0" borderId="7" xfId="0" applyFont="1" applyBorder="1" applyAlignment="1">
      <alignment horizontal="center" vertical="center"/>
    </xf>
    <xf numFmtId="0" fontId="10" fillId="0" borderId="23" xfId="0" applyFont="1" applyBorder="1" applyAlignment="1">
      <alignment horizontal="center"/>
    </xf>
    <xf numFmtId="164" fontId="10" fillId="5" borderId="31" xfId="0" applyNumberFormat="1" applyFont="1" applyFill="1" applyBorder="1" applyAlignment="1">
      <alignment horizontal="center" vertical="center"/>
    </xf>
    <xf numFmtId="0" fontId="9" fillId="0" borderId="7" xfId="0" applyFont="1" applyBorder="1"/>
    <xf numFmtId="0" fontId="9" fillId="0" borderId="7" xfId="0" applyFont="1" applyBorder="1" applyAlignment="1">
      <alignment horizontal="center"/>
    </xf>
    <xf numFmtId="0" fontId="26" fillId="3" borderId="0" xfId="0" applyFont="1" applyFill="1" applyAlignment="1">
      <alignment horizontal="left"/>
    </xf>
    <xf numFmtId="0" fontId="15" fillId="3" borderId="0" xfId="0" applyFont="1" applyFill="1"/>
    <xf numFmtId="0" fontId="13" fillId="3" borderId="0" xfId="0" applyFont="1" applyFill="1"/>
    <xf numFmtId="0" fontId="16" fillId="3" borderId="0" xfId="0" applyFont="1" applyFill="1"/>
    <xf numFmtId="0" fontId="17" fillId="3" borderId="0" xfId="0" applyFont="1" applyFill="1" applyAlignment="1">
      <alignment horizontal="left" vertical="top" wrapText="1"/>
    </xf>
    <xf numFmtId="0" fontId="18" fillId="3" borderId="0" xfId="0" applyFont="1" applyFill="1" applyAlignment="1">
      <alignment horizontal="left"/>
    </xf>
    <xf numFmtId="0" fontId="19" fillId="11" borderId="32" xfId="0" applyFont="1" applyFill="1" applyBorder="1" applyAlignment="1">
      <alignment horizontal="center" vertical="center"/>
    </xf>
    <xf numFmtId="0" fontId="19" fillId="11" borderId="32" xfId="0" applyFont="1" applyFill="1" applyBorder="1" applyAlignment="1">
      <alignment vertical="center"/>
    </xf>
    <xf numFmtId="0" fontId="19" fillId="11" borderId="32" xfId="0" applyFont="1" applyFill="1" applyBorder="1" applyAlignment="1">
      <alignment horizontal="center" vertical="center" wrapText="1"/>
    </xf>
    <xf numFmtId="0" fontId="16" fillId="8" borderId="32" xfId="0" applyFont="1" applyFill="1" applyBorder="1" applyAlignment="1">
      <alignment horizontal="center" vertical="center"/>
    </xf>
    <xf numFmtId="0" fontId="20" fillId="8" borderId="32" xfId="0" applyFont="1" applyFill="1" applyBorder="1" applyAlignment="1">
      <alignment vertical="center"/>
    </xf>
    <xf numFmtId="0" fontId="16" fillId="3" borderId="0" xfId="0" applyFont="1" applyFill="1" applyAlignment="1">
      <alignment horizontal="center" vertical="center"/>
    </xf>
    <xf numFmtId="0" fontId="16" fillId="3" borderId="0" xfId="0" applyFont="1" applyFill="1" applyAlignment="1">
      <alignment horizontal="center"/>
    </xf>
    <xf numFmtId="0" fontId="22" fillId="3" borderId="38" xfId="3" applyFont="1" applyFill="1" applyBorder="1" applyAlignment="1">
      <alignment horizontal="left" vertical="center" wrapText="1"/>
    </xf>
    <xf numFmtId="0" fontId="16" fillId="3" borderId="0" xfId="0" applyFont="1" applyFill="1" applyAlignment="1">
      <alignment vertical="center"/>
    </xf>
    <xf numFmtId="0" fontId="19" fillId="11" borderId="32" xfId="0" applyFont="1" applyFill="1" applyBorder="1" applyAlignment="1">
      <alignment horizontal="left" vertical="center" wrapText="1"/>
    </xf>
    <xf numFmtId="0" fontId="19" fillId="11" borderId="33" xfId="0" applyFont="1" applyFill="1" applyBorder="1" applyAlignment="1">
      <alignment vertical="center" wrapText="1"/>
    </xf>
    <xf numFmtId="164" fontId="15" fillId="2" borderId="32" xfId="3" applyNumberFormat="1" applyFont="1" applyFill="1" applyBorder="1" applyAlignment="1">
      <alignment horizontal="center" vertical="center" wrapText="1"/>
    </xf>
    <xf numFmtId="44" fontId="15" fillId="10" borderId="36" xfId="3" applyNumberFormat="1" applyFont="1" applyFill="1" applyBorder="1" applyAlignment="1">
      <alignment vertical="center" wrapText="1"/>
    </xf>
    <xf numFmtId="0" fontId="26" fillId="12" borderId="0" xfId="0" applyFont="1" applyFill="1" applyAlignment="1">
      <alignment horizontal="left" vertical="top"/>
    </xf>
    <xf numFmtId="0" fontId="8" fillId="12" borderId="0" xfId="0" applyFont="1" applyFill="1" applyAlignment="1">
      <alignment horizontal="left" vertical="top"/>
    </xf>
    <xf numFmtId="0" fontId="8" fillId="12" borderId="0" xfId="0" applyFont="1" applyFill="1" applyAlignment="1">
      <alignment vertical="top"/>
    </xf>
    <xf numFmtId="0" fontId="11" fillId="4" borderId="8" xfId="0" applyFont="1" applyFill="1" applyBorder="1" applyAlignment="1">
      <alignment horizontal="left" vertical="top" wrapText="1"/>
    </xf>
    <xf numFmtId="0" fontId="11" fillId="4" borderId="9" xfId="0" applyFont="1" applyFill="1" applyBorder="1" applyAlignment="1">
      <alignment horizontal="left" vertical="top" wrapText="1"/>
    </xf>
    <xf numFmtId="0" fontId="11" fillId="4" borderId="10" xfId="0" applyFont="1" applyFill="1" applyBorder="1" applyAlignment="1">
      <alignment horizontal="left" vertical="top" wrapText="1"/>
    </xf>
    <xf numFmtId="0" fontId="11" fillId="4" borderId="11" xfId="0" applyFont="1" applyFill="1" applyBorder="1" applyAlignment="1">
      <alignment horizontal="left" vertical="top" wrapText="1"/>
    </xf>
    <xf numFmtId="0" fontId="11" fillId="4" borderId="0" xfId="0" applyFont="1" applyFill="1" applyAlignment="1">
      <alignment horizontal="left" vertical="top" wrapText="1"/>
    </xf>
    <xf numFmtId="0" fontId="11" fillId="4" borderId="4" xfId="0" applyFont="1" applyFill="1" applyBorder="1" applyAlignment="1">
      <alignment horizontal="left" vertical="top" wrapText="1"/>
    </xf>
    <xf numFmtId="0" fontId="11" fillId="4" borderId="12" xfId="0" applyFont="1" applyFill="1" applyBorder="1" applyAlignment="1">
      <alignment horizontal="left" vertical="top" wrapText="1"/>
    </xf>
    <xf numFmtId="0" fontId="11" fillId="4" borderId="13" xfId="0" applyFont="1" applyFill="1" applyBorder="1" applyAlignment="1">
      <alignment horizontal="left" vertical="top" wrapText="1"/>
    </xf>
    <xf numFmtId="0" fontId="11" fillId="4" borderId="14" xfId="0" applyFont="1" applyFill="1" applyBorder="1" applyAlignment="1">
      <alignment horizontal="left" vertical="top" wrapText="1"/>
    </xf>
    <xf numFmtId="0" fontId="0" fillId="0" borderId="15" xfId="0" applyBorder="1" applyAlignment="1">
      <alignment horizontal="left" vertical="top" wrapText="1"/>
    </xf>
    <xf numFmtId="0" fontId="0" fillId="0" borderId="16" xfId="0" applyBorder="1" applyAlignment="1">
      <alignment horizontal="left" vertical="top" wrapText="1"/>
    </xf>
    <xf numFmtId="0" fontId="0" fillId="0" borderId="17" xfId="0" applyBorder="1" applyAlignment="1">
      <alignment horizontal="left" vertical="top" wrapText="1"/>
    </xf>
    <xf numFmtId="0" fontId="0" fillId="0" borderId="18" xfId="0" applyBorder="1" applyAlignment="1">
      <alignment horizontal="left" vertical="top" wrapText="1"/>
    </xf>
    <xf numFmtId="0" fontId="0" fillId="0" borderId="0" xfId="0" applyAlignment="1">
      <alignment horizontal="left" vertical="top" wrapText="1"/>
    </xf>
    <xf numFmtId="0" fontId="0" fillId="0" borderId="19" xfId="0" applyBorder="1" applyAlignment="1">
      <alignment horizontal="left" vertical="top" wrapText="1"/>
    </xf>
    <xf numFmtId="0" fontId="0" fillId="0" borderId="20" xfId="0" applyBorder="1" applyAlignment="1">
      <alignment horizontal="left" vertical="top" wrapText="1"/>
    </xf>
    <xf numFmtId="0" fontId="0" fillId="0" borderId="21" xfId="0" applyBorder="1" applyAlignment="1">
      <alignment horizontal="left" vertical="top" wrapText="1"/>
    </xf>
    <xf numFmtId="0" fontId="0" fillId="0" borderId="22" xfId="0" applyBorder="1" applyAlignment="1">
      <alignment horizontal="left" vertical="top" wrapText="1"/>
    </xf>
    <xf numFmtId="0" fontId="24" fillId="12" borderId="39" xfId="0" applyFont="1" applyFill="1" applyBorder="1" applyAlignment="1">
      <alignment horizontal="center" vertical="top"/>
    </xf>
    <xf numFmtId="0" fontId="24" fillId="12" borderId="0" xfId="0" applyFont="1" applyFill="1" applyAlignment="1">
      <alignment horizontal="center" vertical="top"/>
    </xf>
    <xf numFmtId="0" fontId="25" fillId="4" borderId="0" xfId="0" applyFont="1" applyFill="1" applyAlignment="1">
      <alignment vertical="top"/>
    </xf>
    <xf numFmtId="0" fontId="23" fillId="0" borderId="32" xfId="0" applyFont="1" applyBorder="1" applyAlignment="1">
      <alignment horizontal="left" vertical="top" wrapText="1"/>
    </xf>
    <xf numFmtId="0" fontId="0" fillId="0" borderId="32" xfId="0" applyBorder="1" applyAlignment="1">
      <alignment vertical="top" wrapText="1"/>
    </xf>
    <xf numFmtId="0" fontId="23" fillId="20" borderId="33" xfId="4" applyNumberFormat="1" applyFont="1" applyFill="1" applyBorder="1" applyAlignment="1" applyProtection="1">
      <alignment horizontal="left" vertical="top" wrapText="1"/>
    </xf>
    <xf numFmtId="0" fontId="0" fillId="3" borderId="34" xfId="0" applyFill="1" applyBorder="1" applyAlignment="1">
      <alignment horizontal="left" vertical="top" wrapText="1"/>
    </xf>
    <xf numFmtId="0" fontId="24" fillId="12" borderId="33" xfId="0" applyFont="1" applyFill="1" applyBorder="1" applyAlignment="1">
      <alignment horizontal="center" vertical="top"/>
    </xf>
    <xf numFmtId="0" fontId="24" fillId="12" borderId="35" xfId="0" applyFont="1" applyFill="1" applyBorder="1" applyAlignment="1">
      <alignment horizontal="center" vertical="top"/>
    </xf>
    <xf numFmtId="0" fontId="24" fillId="12" borderId="41" xfId="0" applyFont="1" applyFill="1" applyBorder="1" applyAlignment="1">
      <alignment horizontal="center" vertical="top"/>
    </xf>
    <xf numFmtId="0" fontId="24" fillId="12" borderId="42" xfId="0" applyFont="1" applyFill="1" applyBorder="1" applyAlignment="1">
      <alignment horizontal="center" vertical="top"/>
    </xf>
    <xf numFmtId="0" fontId="23" fillId="0" borderId="43" xfId="0" applyFont="1" applyBorder="1" applyAlignment="1">
      <alignment horizontal="left" vertical="top" wrapText="1"/>
    </xf>
    <xf numFmtId="0" fontId="23" fillId="0" borderId="44" xfId="0" applyFont="1" applyBorder="1" applyAlignment="1">
      <alignment horizontal="left" vertical="top" wrapText="1"/>
    </xf>
    <xf numFmtId="0" fontId="24" fillId="12" borderId="33" xfId="0" applyFont="1" applyFill="1" applyBorder="1" applyAlignment="1">
      <alignment horizontal="center" vertical="top" wrapText="1"/>
    </xf>
    <xf numFmtId="0" fontId="23" fillId="0" borderId="0" xfId="0" applyFont="1" applyAlignment="1">
      <alignment horizontal="left" vertical="top" wrapText="1"/>
    </xf>
    <xf numFmtId="0" fontId="23" fillId="20" borderId="33" xfId="4" applyNumberFormat="1" applyFont="1" applyFill="1" applyBorder="1" applyAlignment="1" applyProtection="1">
      <alignment horizontal="left" vertical="top"/>
    </xf>
    <xf numFmtId="0" fontId="0" fillId="3" borderId="34" xfId="0" applyFill="1" applyBorder="1" applyAlignment="1">
      <alignment horizontal="left" vertical="top"/>
    </xf>
    <xf numFmtId="0" fontId="24" fillId="12" borderId="32" xfId="0" applyFont="1" applyFill="1" applyBorder="1" applyAlignment="1">
      <alignment horizontal="left" vertical="top" wrapText="1"/>
    </xf>
    <xf numFmtId="0" fontId="24" fillId="12" borderId="33" xfId="0" applyFont="1" applyFill="1" applyBorder="1" applyAlignment="1">
      <alignment horizontal="left" vertical="top" wrapText="1"/>
    </xf>
    <xf numFmtId="0" fontId="24" fillId="12" borderId="35" xfId="0" applyFont="1" applyFill="1" applyBorder="1" applyAlignment="1">
      <alignment horizontal="left" vertical="top" wrapText="1"/>
    </xf>
    <xf numFmtId="0" fontId="18" fillId="2" borderId="33" xfId="3" quotePrefix="1" applyFont="1" applyFill="1" applyBorder="1" applyAlignment="1">
      <alignment horizontal="left" vertical="center"/>
    </xf>
    <xf numFmtId="0" fontId="18" fillId="2" borderId="34" xfId="3" quotePrefix="1" applyFont="1" applyFill="1" applyBorder="1" applyAlignment="1">
      <alignment horizontal="left" vertical="center"/>
    </xf>
    <xf numFmtId="0" fontId="6" fillId="7" borderId="33" xfId="0" applyFont="1" applyFill="1" applyBorder="1" applyAlignment="1">
      <alignment horizontal="left" vertical="top" wrapText="1"/>
    </xf>
    <xf numFmtId="0" fontId="6" fillId="7" borderId="35" xfId="0" applyFont="1" applyFill="1" applyBorder="1" applyAlignment="1">
      <alignment horizontal="left" vertical="top" wrapText="1"/>
    </xf>
    <xf numFmtId="0" fontId="6" fillId="7" borderId="34" xfId="0" applyFont="1" applyFill="1" applyBorder="1" applyAlignment="1">
      <alignment horizontal="left" vertical="top" wrapText="1"/>
    </xf>
    <xf numFmtId="0" fontId="18" fillId="9" borderId="33" xfId="0" applyFont="1" applyFill="1" applyBorder="1" applyAlignment="1">
      <alignment horizontal="left" vertical="center"/>
    </xf>
    <xf numFmtId="0" fontId="18" fillId="9" borderId="34" xfId="0" applyFont="1" applyFill="1" applyBorder="1" applyAlignment="1">
      <alignment horizontal="left" vertical="center"/>
    </xf>
    <xf numFmtId="0" fontId="19" fillId="11" borderId="32" xfId="3" applyFont="1" applyFill="1" applyBorder="1" applyAlignment="1">
      <alignment horizontal="left" vertical="center" wrapText="1"/>
    </xf>
    <xf numFmtId="0" fontId="22" fillId="6" borderId="33" xfId="3" applyFont="1" applyFill="1" applyBorder="1" applyAlignment="1">
      <alignment horizontal="center" vertical="center" wrapText="1"/>
    </xf>
    <xf numFmtId="0" fontId="22" fillId="6" borderId="34" xfId="3" applyFont="1" applyFill="1" applyBorder="1" applyAlignment="1">
      <alignment horizontal="center" vertical="center" wrapText="1"/>
    </xf>
    <xf numFmtId="0" fontId="14" fillId="6" borderId="33" xfId="0" applyFont="1" applyFill="1" applyBorder="1" applyAlignment="1">
      <alignment horizontal="center" vertical="center"/>
    </xf>
    <xf numFmtId="0" fontId="14" fillId="6" borderId="34" xfId="0" applyFont="1" applyFill="1" applyBorder="1" applyAlignment="1">
      <alignment horizontal="center" vertical="center"/>
    </xf>
    <xf numFmtId="0" fontId="16" fillId="3" borderId="32" xfId="0" applyFont="1" applyFill="1" applyBorder="1" applyAlignment="1">
      <alignment horizontal="center" vertical="center"/>
    </xf>
  </cellXfs>
  <cellStyles count="6">
    <cellStyle name="%" xfId="3" xr:uid="{4C4AFBC0-AF8E-41EA-A5BE-9F51D8E8EFAE}"/>
    <cellStyle name="Komma" xfId="2" builtinId="3"/>
    <cellStyle name="Procent 4" xfId="4" xr:uid="{546B21BC-B080-4820-8435-FC408D25B375}"/>
    <cellStyle name="Standaard" xfId="0" builtinId="0"/>
    <cellStyle name="Valuta" xfId="1" builtinId="4"/>
    <cellStyle name="Valuta 5" xfId="5" xr:uid="{ADBCB94C-C18C-4D87-86B3-C95BB7526EE5}"/>
  </cellStyles>
  <dxfs count="0"/>
  <tableStyles count="0" defaultTableStyle="TableStyleMedium2" defaultPivotStyle="PivotStyleLight16"/>
  <colors>
    <mruColors>
      <color rgb="FF0078D2"/>
      <color rgb="FFC4D600"/>
      <color rgb="FFF08C00"/>
      <color rgb="FFF028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161925</xdr:colOff>
      <xdr:row>2</xdr:row>
      <xdr:rowOff>19050</xdr:rowOff>
    </xdr:from>
    <xdr:to>
      <xdr:col>0</xdr:col>
      <xdr:colOff>1000324</xdr:colOff>
      <xdr:row>6</xdr:row>
      <xdr:rowOff>102800</xdr:rowOff>
    </xdr:to>
    <xdr:pic>
      <xdr:nvPicPr>
        <xdr:cNvPr id="2" name="Afbeelding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61925" y="304800"/>
          <a:ext cx="835224" cy="6584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0</xdr:col>
      <xdr:colOff>587375</xdr:colOff>
      <xdr:row>1</xdr:row>
      <xdr:rowOff>16710</xdr:rowOff>
    </xdr:to>
    <xdr:pic>
      <xdr:nvPicPr>
        <xdr:cNvPr id="2" name="Afbeelding 1">
          <a:extLst>
            <a:ext uri="{FF2B5EF4-FFF2-40B4-BE49-F238E27FC236}">
              <a16:creationId xmlns:a16="http://schemas.microsoft.com/office/drawing/2014/main" id="{79C4DD3A-1E24-4247-9AB9-E1864C749DA0}"/>
            </a:ext>
          </a:extLst>
        </xdr:cNvPr>
        <xdr:cNvPicPr>
          <a:picLocks noChangeAspect="1"/>
        </xdr:cNvPicPr>
      </xdr:nvPicPr>
      <xdr:blipFill>
        <a:blip xmlns:r="http://schemas.openxmlformats.org/officeDocument/2006/relationships" r:embed="rId1"/>
        <a:stretch>
          <a:fillRect/>
        </a:stretch>
      </xdr:blipFill>
      <xdr:spPr>
        <a:xfrm>
          <a:off x="0" y="1"/>
          <a:ext cx="581025" cy="45803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171450</xdr:colOff>
      <xdr:row>2</xdr:row>
      <xdr:rowOff>0</xdr:rowOff>
    </xdr:from>
    <xdr:to>
      <xdr:col>0</xdr:col>
      <xdr:colOff>1006674</xdr:colOff>
      <xdr:row>4</xdr:row>
      <xdr:rowOff>163125</xdr:rowOff>
    </xdr:to>
    <xdr:pic>
      <xdr:nvPicPr>
        <xdr:cNvPr id="2" name="Afbeelding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71450" y="333375"/>
          <a:ext cx="835224" cy="65842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464415</xdr:colOff>
      <xdr:row>0</xdr:row>
      <xdr:rowOff>17319</xdr:rowOff>
    </xdr:from>
    <xdr:to>
      <xdr:col>9</xdr:col>
      <xdr:colOff>17318</xdr:colOff>
      <xdr:row>7</xdr:row>
      <xdr:rowOff>173183</xdr:rowOff>
    </xdr:to>
    <xdr:sp macro="" textlink="">
      <xdr:nvSpPr>
        <xdr:cNvPr id="4" name="Tekstvak 3">
          <a:extLst>
            <a:ext uri="{FF2B5EF4-FFF2-40B4-BE49-F238E27FC236}">
              <a16:creationId xmlns:a16="http://schemas.microsoft.com/office/drawing/2014/main" id="{6115F151-DF74-4AC6-A264-29F2D5C72B02}"/>
            </a:ext>
          </a:extLst>
        </xdr:cNvPr>
        <xdr:cNvSpPr txBox="1"/>
      </xdr:nvSpPr>
      <xdr:spPr>
        <a:xfrm>
          <a:off x="1053233" y="17319"/>
          <a:ext cx="13918335" cy="147204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nl-NL" sz="900" u="sng">
              <a:latin typeface="Verdana" pitchFamily="34" charset="0"/>
              <a:ea typeface="Verdana" pitchFamily="34" charset="0"/>
              <a:cs typeface="Verdana" pitchFamily="34" charset="0"/>
            </a:rPr>
            <a:t>Restricties</a:t>
          </a:r>
        </a:p>
        <a:p>
          <a:pPr marL="0" marR="0" indent="0" defTabSz="914400" eaLnBrk="1" fontAlgn="auto" latinLnBrk="0" hangingPunct="1">
            <a:lnSpc>
              <a:spcPct val="100000"/>
            </a:lnSpc>
            <a:spcBef>
              <a:spcPts val="0"/>
            </a:spcBef>
            <a:spcAft>
              <a:spcPts val="0"/>
            </a:spcAft>
            <a:buClrTx/>
            <a:buSzTx/>
            <a:buFontTx/>
            <a:buNone/>
            <a:tabLst/>
            <a:defRPr/>
          </a:pPr>
          <a:r>
            <a:rPr lang="nl-NL" sz="900" baseline="0">
              <a:solidFill>
                <a:schemeClr val="dk1"/>
              </a:solidFill>
              <a:latin typeface="Verdana" pitchFamily="34" charset="0"/>
              <a:ea typeface="Verdana" pitchFamily="34" charset="0"/>
              <a:cs typeface="Verdana" pitchFamily="34" charset="0"/>
            </a:rPr>
            <a:t>De volgende restricties zijn van kracht bij de invulling van dit tabblad:</a:t>
          </a:r>
          <a:endParaRPr lang="nl-NL" sz="900">
            <a:latin typeface="Verdana" pitchFamily="34" charset="0"/>
            <a:ea typeface="Verdana" pitchFamily="34" charset="0"/>
            <a:cs typeface="Verdana" pitchFamily="34" charset="0"/>
          </a:endParaRPr>
        </a:p>
        <a:p>
          <a:r>
            <a:rPr lang="nl-NL" sz="900" baseline="0">
              <a:solidFill>
                <a:schemeClr val="dk1"/>
              </a:solidFill>
              <a:latin typeface="Verdana" pitchFamily="34" charset="0"/>
              <a:ea typeface="Verdana" pitchFamily="34" charset="0"/>
              <a:cs typeface="Verdana" pitchFamily="34" charset="0"/>
            </a:rPr>
            <a:t>- Kortingspercentages kunnen worden ingevuld met 2 decimalen.</a:t>
          </a:r>
        </a:p>
        <a:p>
          <a:endParaRPr lang="nl-NL" sz="900" u="sng">
            <a:solidFill>
              <a:schemeClr val="dk1"/>
            </a:solidFill>
            <a:effectLst/>
            <a:latin typeface="Verdana" panose="020B0604030504040204" pitchFamily="34" charset="0"/>
            <a:ea typeface="Verdana" panose="020B0604030504040204" pitchFamily="34" charset="0"/>
            <a:cs typeface="Verdana" panose="020B0604030504040204" pitchFamily="34" charset="0"/>
          </a:endParaRPr>
        </a:p>
        <a:p>
          <a:r>
            <a:rPr lang="nl-NL" sz="900" u="sng">
              <a:solidFill>
                <a:schemeClr val="dk1"/>
              </a:solidFill>
              <a:effectLst/>
              <a:latin typeface="Verdana" panose="020B0604030504040204" pitchFamily="34" charset="0"/>
              <a:ea typeface="Verdana" panose="020B0604030504040204" pitchFamily="34" charset="0"/>
              <a:cs typeface="Verdana" panose="020B0604030504040204" pitchFamily="34" charset="0"/>
            </a:rPr>
            <a:t>Toelichting</a:t>
          </a:r>
          <a:endParaRPr lang="nl-NL" sz="900">
            <a:effectLst/>
            <a:latin typeface="Verdana" panose="020B0604030504040204" pitchFamily="34" charset="0"/>
            <a:ea typeface="Verdana" panose="020B0604030504040204" pitchFamily="34" charset="0"/>
            <a:cs typeface="Verdana" panose="020B0604030504040204" pitchFamily="34" charset="0"/>
          </a:endParaRPr>
        </a:p>
        <a:p>
          <a:r>
            <a:rPr lang="nl-NL" sz="900">
              <a:solidFill>
                <a:schemeClr val="dk1"/>
              </a:solidFill>
              <a:effectLst/>
              <a:latin typeface="Verdana" panose="020B0604030504040204" pitchFamily="34" charset="0"/>
              <a:ea typeface="Verdana" panose="020B0604030504040204" pitchFamily="34" charset="0"/>
              <a:cs typeface="Verdana" panose="020B0604030504040204" pitchFamily="34" charset="0"/>
            </a:rPr>
            <a:t>Bij ieder product staat de verwachte afname vermeld. </a:t>
          </a:r>
          <a:endParaRPr lang="nl-NL" sz="900">
            <a:effectLst/>
            <a:latin typeface="Verdana" panose="020B0604030504040204" pitchFamily="34" charset="0"/>
            <a:ea typeface="Verdana" panose="020B0604030504040204" pitchFamily="34" charset="0"/>
            <a:cs typeface="Verdana" panose="020B0604030504040204" pitchFamily="34" charset="0"/>
          </a:endParaRPr>
        </a:p>
        <a:p>
          <a:r>
            <a:rPr lang="nl-NL" sz="900" baseline="0">
              <a:solidFill>
                <a:schemeClr val="dk1"/>
              </a:solidFill>
              <a:effectLst/>
              <a:latin typeface="Verdana" panose="020B0604030504040204" pitchFamily="34" charset="0"/>
              <a:ea typeface="Verdana" panose="020B0604030504040204" pitchFamily="34" charset="0"/>
              <a:cs typeface="Verdana" panose="020B0604030504040204" pitchFamily="34" charset="0"/>
            </a:rPr>
            <a:t>Het product met het opgegeven kortingspercentage leidt tot een tarief en een subtotaal (subtotaal door middel van P*Q).</a:t>
          </a:r>
          <a:endParaRPr lang="nl-NL" sz="900">
            <a:effectLst/>
            <a:latin typeface="Verdana" panose="020B0604030504040204" pitchFamily="34" charset="0"/>
            <a:ea typeface="Verdana" panose="020B0604030504040204" pitchFamily="34" charset="0"/>
            <a:cs typeface="Verdana" panose="020B060403050404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lang="nl-NL" sz="900" baseline="0">
              <a:solidFill>
                <a:schemeClr val="dk1"/>
              </a:solidFill>
              <a:effectLst/>
              <a:latin typeface="Verdana" panose="020B0604030504040204" pitchFamily="34" charset="0"/>
              <a:ea typeface="Verdana" panose="020B0604030504040204" pitchFamily="34" charset="0"/>
              <a:cs typeface="Verdana" panose="020B0604030504040204" pitchFamily="34" charset="0"/>
            </a:rPr>
            <a:t>Ingevulde </a:t>
          </a:r>
          <a:r>
            <a:rPr lang="nl-NL" sz="1100" baseline="0">
              <a:solidFill>
                <a:schemeClr val="dk1"/>
              </a:solidFill>
              <a:effectLst/>
              <a:latin typeface="+mn-lt"/>
              <a:ea typeface="+mn-ea"/>
              <a:cs typeface="+mn-cs"/>
            </a:rPr>
            <a:t>kortingspercentages</a:t>
          </a:r>
          <a:r>
            <a:rPr lang="nl-NL" sz="900" baseline="0">
              <a:solidFill>
                <a:schemeClr val="dk1"/>
              </a:solidFill>
              <a:effectLst/>
              <a:latin typeface="Verdana" panose="020B0604030504040204" pitchFamily="34" charset="0"/>
              <a:ea typeface="Verdana" panose="020B0604030504040204" pitchFamily="34" charset="0"/>
              <a:cs typeface="Verdana" panose="020B0604030504040204" pitchFamily="34" charset="0"/>
            </a:rPr>
            <a:t> worden afgerond op twee decimalen.</a:t>
          </a:r>
          <a:br>
            <a:rPr lang="nl-NL" sz="900" baseline="0">
              <a:solidFill>
                <a:schemeClr val="dk1"/>
              </a:solidFill>
              <a:effectLst/>
              <a:latin typeface="Verdana" panose="020B0604030504040204" pitchFamily="34" charset="0"/>
              <a:ea typeface="Verdana" panose="020B0604030504040204" pitchFamily="34" charset="0"/>
              <a:cs typeface="Verdana" panose="020B0604030504040204" pitchFamily="34" charset="0"/>
            </a:rPr>
          </a:br>
          <a:r>
            <a:rPr lang="nl-NL" sz="900" baseline="0">
              <a:solidFill>
                <a:schemeClr val="dk1"/>
              </a:solidFill>
              <a:effectLst/>
              <a:latin typeface="Verdana" panose="020B0604030504040204" pitchFamily="34" charset="0"/>
              <a:ea typeface="Verdana" panose="020B0604030504040204" pitchFamily="34" charset="0"/>
              <a:cs typeface="Verdana" panose="020B0604030504040204" pitchFamily="34" charset="0"/>
            </a:rPr>
            <a:t>De uitkomst van de tarieven per eenheid zijn all-in tarieven excl. btw. Zoals vermeld in paragraaf 4.2.2. van het Beschrijvend document zijn alle kosten inbegrepen.</a:t>
          </a:r>
          <a:endParaRPr lang="nl-NL" sz="900" b="0" baseline="0">
            <a:solidFill>
              <a:schemeClr val="dk1"/>
            </a:solidFill>
            <a:effectLst/>
            <a:latin typeface="Verdana" panose="020B0604030504040204" pitchFamily="34" charset="0"/>
            <a:ea typeface="Verdana" panose="020B0604030504040204" pitchFamily="34" charset="0"/>
            <a:cs typeface="Verdana" panose="020B060403050404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endParaRPr lang="nl-NL" sz="900">
            <a:effectLst/>
            <a:latin typeface="Verdana" panose="020B0604030504040204" pitchFamily="34" charset="0"/>
            <a:ea typeface="Verdana" panose="020B0604030504040204" pitchFamily="34" charset="0"/>
            <a:cs typeface="Verdana" panose="020B0604030504040204" pitchFamily="34" charset="0"/>
          </a:endParaRPr>
        </a:p>
        <a:p>
          <a:endParaRPr lang="nl-NL" sz="900">
            <a:latin typeface="Verdana" pitchFamily="34" charset="0"/>
            <a:ea typeface="Verdana" pitchFamily="34" charset="0"/>
            <a:cs typeface="Verdana" pitchFamily="34" charset="0"/>
          </a:endParaRPr>
        </a:p>
        <a:p>
          <a:endParaRPr lang="nl-NL" sz="900">
            <a:latin typeface="Verdana" pitchFamily="34" charset="0"/>
            <a:ea typeface="Verdana" pitchFamily="34" charset="0"/>
            <a:cs typeface="Verdana" pitchFamily="34" charset="0"/>
          </a:endParaRPr>
        </a:p>
        <a:p>
          <a:endParaRPr lang="nl-NL" sz="900">
            <a:latin typeface="Verdana" pitchFamily="34" charset="0"/>
            <a:ea typeface="Verdana" pitchFamily="34" charset="0"/>
            <a:cs typeface="Verdana" pitchFamily="34" charset="0"/>
          </a:endParaRPr>
        </a:p>
      </xdr:txBody>
    </xdr:sp>
    <xdr:clientData/>
  </xdr:twoCellAnchor>
  <xdr:twoCellAnchor editAs="oneCell">
    <xdr:from>
      <xdr:col>0</xdr:col>
      <xdr:colOff>0</xdr:colOff>
      <xdr:row>0</xdr:row>
      <xdr:rowOff>0</xdr:rowOff>
    </xdr:from>
    <xdr:to>
      <xdr:col>1</xdr:col>
      <xdr:colOff>6350</xdr:colOff>
      <xdr:row>0</xdr:row>
      <xdr:rowOff>425497</xdr:rowOff>
    </xdr:to>
    <xdr:pic>
      <xdr:nvPicPr>
        <xdr:cNvPr id="2" name="Afbeelding 1">
          <a:extLst>
            <a:ext uri="{FF2B5EF4-FFF2-40B4-BE49-F238E27FC236}">
              <a16:creationId xmlns:a16="http://schemas.microsoft.com/office/drawing/2014/main" id="{34B0E063-10FA-4557-95AF-6C1C6FAD1426}"/>
            </a:ext>
          </a:extLst>
        </xdr:cNvPr>
        <xdr:cNvPicPr>
          <a:picLocks noChangeAspect="1"/>
        </xdr:cNvPicPr>
      </xdr:nvPicPr>
      <xdr:blipFill>
        <a:blip xmlns:r="http://schemas.openxmlformats.org/officeDocument/2006/relationships" r:embed="rId1"/>
        <a:stretch>
          <a:fillRect/>
        </a:stretch>
      </xdr:blipFill>
      <xdr:spPr>
        <a:xfrm>
          <a:off x="0" y="0"/>
          <a:ext cx="539750" cy="425497"/>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1</xdr:col>
      <xdr:colOff>0</xdr:colOff>
      <xdr:row>1</xdr:row>
      <xdr:rowOff>169331</xdr:rowOff>
    </xdr:from>
    <xdr:to>
      <xdr:col>11</xdr:col>
      <xdr:colOff>0</xdr:colOff>
      <xdr:row>10</xdr:row>
      <xdr:rowOff>169332</xdr:rowOff>
    </xdr:to>
    <xdr:sp macro="" textlink="">
      <xdr:nvSpPr>
        <xdr:cNvPr id="5" name="Tekstvak 4">
          <a:extLst>
            <a:ext uri="{FF2B5EF4-FFF2-40B4-BE49-F238E27FC236}">
              <a16:creationId xmlns:a16="http://schemas.microsoft.com/office/drawing/2014/main" id="{81062C7A-C569-438E-A853-6D5CB536A703}"/>
            </a:ext>
          </a:extLst>
        </xdr:cNvPr>
        <xdr:cNvSpPr txBox="1"/>
      </xdr:nvSpPr>
      <xdr:spPr>
        <a:xfrm>
          <a:off x="63500" y="412748"/>
          <a:ext cx="14128750" cy="152400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nl-NL" sz="900" u="sng">
              <a:latin typeface="Verdana" pitchFamily="34" charset="0"/>
              <a:ea typeface="Verdana" pitchFamily="34" charset="0"/>
              <a:cs typeface="Verdana" pitchFamily="34" charset="0"/>
            </a:rPr>
            <a:t>Restricties</a:t>
          </a:r>
        </a:p>
        <a:p>
          <a:pPr marL="0" marR="0" indent="0" defTabSz="914400" eaLnBrk="1" fontAlgn="auto" latinLnBrk="0" hangingPunct="1">
            <a:lnSpc>
              <a:spcPct val="100000"/>
            </a:lnSpc>
            <a:spcBef>
              <a:spcPts val="0"/>
            </a:spcBef>
            <a:spcAft>
              <a:spcPts val="0"/>
            </a:spcAft>
            <a:buClrTx/>
            <a:buSzTx/>
            <a:buFontTx/>
            <a:buNone/>
            <a:tabLst/>
            <a:defRPr/>
          </a:pPr>
          <a:r>
            <a:rPr lang="nl-NL" sz="900" baseline="0">
              <a:solidFill>
                <a:schemeClr val="dk1"/>
              </a:solidFill>
              <a:latin typeface="Verdana" pitchFamily="34" charset="0"/>
              <a:ea typeface="Verdana" pitchFamily="34" charset="0"/>
              <a:cs typeface="Verdana" pitchFamily="34" charset="0"/>
            </a:rPr>
            <a:t>De volgende restricties zijn van kracht bij de invulling van dit tabblad:</a:t>
          </a:r>
          <a:endParaRPr lang="nl-NL" sz="900">
            <a:latin typeface="Verdana" pitchFamily="34" charset="0"/>
            <a:ea typeface="Verdana" pitchFamily="34" charset="0"/>
            <a:cs typeface="Verdana" pitchFamily="34" charset="0"/>
          </a:endParaRPr>
        </a:p>
        <a:p>
          <a:r>
            <a:rPr lang="nl-NL" sz="900" baseline="0">
              <a:solidFill>
                <a:schemeClr val="dk1"/>
              </a:solidFill>
              <a:latin typeface="Verdana" pitchFamily="34" charset="0"/>
              <a:ea typeface="Verdana" pitchFamily="34" charset="0"/>
              <a:cs typeface="Verdana" pitchFamily="34" charset="0"/>
            </a:rPr>
            <a:t>- Kortingspercentages kunnen worden ingevuld met 2 decimalen.</a:t>
          </a:r>
        </a:p>
        <a:p>
          <a:endParaRPr lang="nl-NL" sz="900" u="sng">
            <a:solidFill>
              <a:schemeClr val="dk1"/>
            </a:solidFill>
            <a:effectLst/>
            <a:latin typeface="Verdana" panose="020B0604030504040204" pitchFamily="34" charset="0"/>
            <a:ea typeface="Verdana" panose="020B0604030504040204" pitchFamily="34" charset="0"/>
            <a:cs typeface="Verdana" panose="020B0604030504040204" pitchFamily="34" charset="0"/>
          </a:endParaRPr>
        </a:p>
        <a:p>
          <a:r>
            <a:rPr lang="nl-NL" sz="900" u="sng">
              <a:solidFill>
                <a:schemeClr val="dk1"/>
              </a:solidFill>
              <a:effectLst/>
              <a:latin typeface="Verdana" panose="020B0604030504040204" pitchFamily="34" charset="0"/>
              <a:ea typeface="Verdana" panose="020B0604030504040204" pitchFamily="34" charset="0"/>
              <a:cs typeface="Verdana" panose="020B0604030504040204" pitchFamily="34" charset="0"/>
            </a:rPr>
            <a:t>Toelichting</a:t>
          </a:r>
          <a:endParaRPr lang="nl-NL" sz="900">
            <a:effectLst/>
            <a:latin typeface="Verdana" panose="020B0604030504040204" pitchFamily="34" charset="0"/>
            <a:ea typeface="Verdana" panose="020B0604030504040204" pitchFamily="34" charset="0"/>
            <a:cs typeface="Verdana" panose="020B0604030504040204" pitchFamily="34" charset="0"/>
          </a:endParaRPr>
        </a:p>
        <a:p>
          <a:r>
            <a:rPr lang="nl-NL" sz="900">
              <a:solidFill>
                <a:schemeClr val="dk1"/>
              </a:solidFill>
              <a:effectLst/>
              <a:latin typeface="Verdana" panose="020B0604030504040204" pitchFamily="34" charset="0"/>
              <a:ea typeface="Verdana" panose="020B0604030504040204" pitchFamily="34" charset="0"/>
              <a:cs typeface="Verdana" panose="020B0604030504040204" pitchFamily="34" charset="0"/>
            </a:rPr>
            <a:t>Bij ieder product staat de verwachte afname vermeld. </a:t>
          </a:r>
          <a:endParaRPr lang="nl-NL" sz="900">
            <a:effectLst/>
            <a:latin typeface="Verdana" panose="020B0604030504040204" pitchFamily="34" charset="0"/>
            <a:ea typeface="Verdana" panose="020B0604030504040204" pitchFamily="34" charset="0"/>
            <a:cs typeface="Verdana" panose="020B0604030504040204" pitchFamily="34" charset="0"/>
          </a:endParaRPr>
        </a:p>
        <a:p>
          <a:r>
            <a:rPr lang="nl-NL" sz="900" baseline="0">
              <a:solidFill>
                <a:schemeClr val="dk1"/>
              </a:solidFill>
              <a:effectLst/>
              <a:latin typeface="Verdana" panose="020B0604030504040204" pitchFamily="34" charset="0"/>
              <a:ea typeface="Verdana" panose="020B0604030504040204" pitchFamily="34" charset="0"/>
              <a:cs typeface="Verdana" panose="020B0604030504040204" pitchFamily="34" charset="0"/>
            </a:rPr>
            <a:t>Het product met het opgegeven kortingspercentage leidt tot een tarief en een subtotaal (subtotaal door middel van P*Q).</a:t>
          </a:r>
          <a:endParaRPr lang="nl-NL" sz="900">
            <a:effectLst/>
            <a:latin typeface="Verdana" panose="020B0604030504040204" pitchFamily="34" charset="0"/>
            <a:ea typeface="Verdana" panose="020B0604030504040204" pitchFamily="34" charset="0"/>
            <a:cs typeface="Verdana" panose="020B060403050404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lang="nl-NL" sz="900" baseline="0">
              <a:solidFill>
                <a:schemeClr val="dk1"/>
              </a:solidFill>
              <a:effectLst/>
              <a:latin typeface="Verdana" panose="020B0604030504040204" pitchFamily="34" charset="0"/>
              <a:ea typeface="Verdana" panose="020B0604030504040204" pitchFamily="34" charset="0"/>
              <a:cs typeface="Verdana" panose="020B0604030504040204" pitchFamily="34" charset="0"/>
            </a:rPr>
            <a:t>Ingevulde </a:t>
          </a:r>
          <a:r>
            <a:rPr lang="nl-NL" sz="1100" baseline="0">
              <a:solidFill>
                <a:schemeClr val="dk1"/>
              </a:solidFill>
              <a:effectLst/>
              <a:latin typeface="+mn-lt"/>
              <a:ea typeface="+mn-ea"/>
              <a:cs typeface="+mn-cs"/>
            </a:rPr>
            <a:t>kortingspercentages</a:t>
          </a:r>
          <a:r>
            <a:rPr lang="nl-NL" sz="900" baseline="0">
              <a:solidFill>
                <a:schemeClr val="dk1"/>
              </a:solidFill>
              <a:effectLst/>
              <a:latin typeface="Verdana" panose="020B0604030504040204" pitchFamily="34" charset="0"/>
              <a:ea typeface="Verdana" panose="020B0604030504040204" pitchFamily="34" charset="0"/>
              <a:cs typeface="Verdana" panose="020B0604030504040204" pitchFamily="34" charset="0"/>
            </a:rPr>
            <a:t> worden afgerond op twee decimalen.</a:t>
          </a:r>
          <a:br>
            <a:rPr lang="nl-NL" sz="900" baseline="0">
              <a:solidFill>
                <a:schemeClr val="dk1"/>
              </a:solidFill>
              <a:effectLst/>
              <a:latin typeface="Verdana" panose="020B0604030504040204" pitchFamily="34" charset="0"/>
              <a:ea typeface="Verdana" panose="020B0604030504040204" pitchFamily="34" charset="0"/>
              <a:cs typeface="Verdana" panose="020B0604030504040204" pitchFamily="34" charset="0"/>
            </a:rPr>
          </a:br>
          <a:r>
            <a:rPr lang="nl-NL" sz="900" baseline="0">
              <a:solidFill>
                <a:schemeClr val="dk1"/>
              </a:solidFill>
              <a:effectLst/>
              <a:latin typeface="Verdana" panose="020B0604030504040204" pitchFamily="34" charset="0"/>
              <a:ea typeface="Verdana" panose="020B0604030504040204" pitchFamily="34" charset="0"/>
              <a:cs typeface="Verdana" panose="020B0604030504040204" pitchFamily="34" charset="0"/>
            </a:rPr>
            <a:t>De uitkomst van de tarieven per eenheid zijn all-in tarieven excl. btw. Zoals vermeld in paragraaf 4.2.2. van het Beschrijvend document zijn alle kosten inbegrepen.</a:t>
          </a:r>
          <a:endParaRPr lang="nl-NL" sz="900">
            <a:effectLst/>
            <a:latin typeface="Verdana" panose="020B0604030504040204" pitchFamily="34" charset="0"/>
            <a:ea typeface="Verdana" panose="020B0604030504040204" pitchFamily="34" charset="0"/>
            <a:cs typeface="Verdana" panose="020B0604030504040204" pitchFamily="34" charset="0"/>
          </a:endParaRPr>
        </a:p>
        <a:p>
          <a:endParaRPr lang="nl-NL" sz="900">
            <a:latin typeface="Verdana" pitchFamily="34" charset="0"/>
            <a:ea typeface="Verdana" pitchFamily="34" charset="0"/>
            <a:cs typeface="Verdana" pitchFamily="34" charset="0"/>
          </a:endParaRPr>
        </a:p>
        <a:p>
          <a:endParaRPr lang="nl-NL" sz="900">
            <a:latin typeface="Verdana" pitchFamily="34" charset="0"/>
            <a:ea typeface="Verdana" pitchFamily="34" charset="0"/>
            <a:cs typeface="Verdana" pitchFamily="34" charset="0"/>
          </a:endParaRPr>
        </a:p>
        <a:p>
          <a:endParaRPr lang="nl-NL" sz="900">
            <a:latin typeface="Verdana" pitchFamily="34" charset="0"/>
            <a:ea typeface="Verdana" pitchFamily="34" charset="0"/>
            <a:cs typeface="Verdana" pitchFamily="34" charset="0"/>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266700</xdr:colOff>
      <xdr:row>1</xdr:row>
      <xdr:rowOff>2115</xdr:rowOff>
    </xdr:from>
    <xdr:to>
      <xdr:col>6</xdr:col>
      <xdr:colOff>1257300</xdr:colOff>
      <xdr:row>9</xdr:row>
      <xdr:rowOff>317500</xdr:rowOff>
    </xdr:to>
    <xdr:sp macro="" textlink="">
      <xdr:nvSpPr>
        <xdr:cNvPr id="2" name="Tekstvak 1">
          <a:extLst>
            <a:ext uri="{FF2B5EF4-FFF2-40B4-BE49-F238E27FC236}">
              <a16:creationId xmlns:a16="http://schemas.microsoft.com/office/drawing/2014/main" id="{740FF5E2-DB76-45EE-8B24-D8C5B290386B}"/>
            </a:ext>
          </a:extLst>
        </xdr:cNvPr>
        <xdr:cNvSpPr txBox="1"/>
      </xdr:nvSpPr>
      <xdr:spPr>
        <a:xfrm>
          <a:off x="795867" y="171448"/>
          <a:ext cx="12103100" cy="167005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nl-NL" sz="1100" u="sng">
              <a:solidFill>
                <a:schemeClr val="dk1"/>
              </a:solidFill>
              <a:effectLst/>
              <a:latin typeface="+mn-lt"/>
              <a:ea typeface="+mn-ea"/>
              <a:cs typeface="+mn-cs"/>
            </a:rPr>
            <a:t>Restricties</a:t>
          </a:r>
          <a:endParaRPr lang="nl-NL" sz="900">
            <a:effectLst/>
          </a:endParaRPr>
        </a:p>
        <a:p>
          <a:pPr eaLnBrk="1" fontAlgn="auto" latinLnBrk="0" hangingPunct="1"/>
          <a:r>
            <a:rPr lang="nl-NL" sz="1100" baseline="0">
              <a:solidFill>
                <a:schemeClr val="dk1"/>
              </a:solidFill>
              <a:effectLst/>
              <a:latin typeface="+mn-lt"/>
              <a:ea typeface="+mn-ea"/>
              <a:cs typeface="+mn-cs"/>
            </a:rPr>
            <a:t>De volgende restricties zijn van kracht bij de invulling van dit tabblad:</a:t>
          </a:r>
          <a:endParaRPr lang="nl-NL" sz="900">
            <a:effectLst/>
          </a:endParaRPr>
        </a:p>
        <a:p>
          <a:r>
            <a:rPr lang="nl-NL" sz="1100" baseline="0">
              <a:solidFill>
                <a:schemeClr val="dk1"/>
              </a:solidFill>
              <a:effectLst/>
              <a:latin typeface="+mn-lt"/>
              <a:ea typeface="+mn-ea"/>
              <a:cs typeface="+mn-cs"/>
            </a:rPr>
            <a:t>- Prijzen kunnen worden ingevuld met 2 decimalen.</a:t>
          </a:r>
          <a:endParaRPr lang="nl-NL" sz="900">
            <a:effectLst/>
          </a:endParaRPr>
        </a:p>
        <a:p>
          <a:r>
            <a:rPr lang="nl-NL" sz="1100" u="sng">
              <a:solidFill>
                <a:schemeClr val="dk1"/>
              </a:solidFill>
              <a:effectLst/>
              <a:latin typeface="+mn-lt"/>
              <a:ea typeface="+mn-ea"/>
              <a:cs typeface="+mn-cs"/>
            </a:rPr>
            <a:t>Toelichting</a:t>
          </a:r>
          <a:endParaRPr lang="nl-NL" sz="900">
            <a:effectLst/>
          </a:endParaRPr>
        </a:p>
        <a:p>
          <a:r>
            <a:rPr lang="nl-NL" sz="1100">
              <a:solidFill>
                <a:schemeClr val="dk1"/>
              </a:solidFill>
              <a:effectLst/>
              <a:latin typeface="+mn-lt"/>
              <a:ea typeface="+mn-ea"/>
              <a:cs typeface="+mn-cs"/>
            </a:rPr>
            <a:t>Bij ieder product staat de verwachte geschatte omvang vermeld. </a:t>
          </a:r>
          <a:endParaRPr lang="nl-NL" sz="900">
            <a:effectLst/>
          </a:endParaRPr>
        </a:p>
        <a:p>
          <a:r>
            <a:rPr lang="nl-NL" sz="1100" baseline="0">
              <a:solidFill>
                <a:schemeClr val="dk1"/>
              </a:solidFill>
              <a:effectLst/>
              <a:latin typeface="+mn-lt"/>
              <a:ea typeface="+mn-ea"/>
              <a:cs typeface="+mn-cs"/>
            </a:rPr>
            <a:t>Het product of dienst met de opgegeven prijs leidt tot een tarief en een subtotaal (subtotaal door middel van P*Q).</a:t>
          </a:r>
          <a:endParaRPr lang="nl-NL" sz="900">
            <a:effectLst/>
          </a:endParaRPr>
        </a:p>
        <a:p>
          <a:pPr eaLnBrk="1" fontAlgn="auto" latinLnBrk="0" hangingPunct="1"/>
          <a:r>
            <a:rPr lang="nl-NL" sz="1100" baseline="0">
              <a:solidFill>
                <a:schemeClr val="dk1"/>
              </a:solidFill>
              <a:effectLst/>
              <a:latin typeface="+mn-lt"/>
              <a:ea typeface="+mn-ea"/>
              <a:cs typeface="+mn-cs"/>
            </a:rPr>
            <a:t>Ingevulde prijzen worden afgerond op twee decimalen.</a:t>
          </a:r>
          <a:br>
            <a:rPr lang="nl-NL" sz="1100" baseline="0">
              <a:solidFill>
                <a:schemeClr val="dk1"/>
              </a:solidFill>
              <a:effectLst/>
              <a:latin typeface="+mn-lt"/>
              <a:ea typeface="+mn-ea"/>
              <a:cs typeface="+mn-cs"/>
            </a:rPr>
          </a:br>
          <a:r>
            <a:rPr lang="nl-NL" sz="1100" baseline="0">
              <a:solidFill>
                <a:schemeClr val="dk1"/>
              </a:solidFill>
              <a:effectLst/>
              <a:latin typeface="+mn-lt"/>
              <a:ea typeface="+mn-ea"/>
              <a:cs typeface="+mn-cs"/>
            </a:rPr>
            <a:t>De uitkomst van de prijzen per eenheid zijn all-in tarieven excl. btw. Zoals vermeld in paragraaf 4.2.2. van het Beschrijvend document zijn alle kosten inbegrepen.</a:t>
          </a:r>
          <a:endParaRPr lang="nl-NL" sz="900">
            <a:effectLst/>
          </a:endParaRPr>
        </a:p>
        <a:p>
          <a:r>
            <a:rPr lang="nl-NL" sz="900">
              <a:effectLst/>
              <a:latin typeface="Verdana" panose="020B0604030504040204" pitchFamily="34" charset="0"/>
              <a:ea typeface="Verdana" panose="020B0604030504040204" pitchFamily="34" charset="0"/>
              <a:cs typeface="Verdana" panose="020B0604030504040204" pitchFamily="34" charset="0"/>
            </a:rPr>
            <a:t>Afkorting BD: Beschrijvend Document.</a:t>
          </a:r>
        </a:p>
        <a:p>
          <a:endParaRPr lang="nl-NL" sz="900" b="1" baseline="0">
            <a:latin typeface="Verdana" pitchFamily="34" charset="0"/>
            <a:ea typeface="Verdana" pitchFamily="34" charset="0"/>
            <a:cs typeface="Verdana" pitchFamily="34" charset="0"/>
          </a:endParaRPr>
        </a:p>
      </xdr:txBody>
    </xdr:sp>
    <xdr:clientData/>
  </xdr:twoCellAnchor>
  <xdr:twoCellAnchor editAs="oneCell">
    <xdr:from>
      <xdr:col>0</xdr:col>
      <xdr:colOff>0</xdr:colOff>
      <xdr:row>0</xdr:row>
      <xdr:rowOff>0</xdr:rowOff>
    </xdr:from>
    <xdr:to>
      <xdr:col>1</xdr:col>
      <xdr:colOff>7759</xdr:colOff>
      <xdr:row>1</xdr:row>
      <xdr:rowOff>9525</xdr:rowOff>
    </xdr:to>
    <xdr:pic>
      <xdr:nvPicPr>
        <xdr:cNvPr id="3" name="Afbeelding 2">
          <a:extLst>
            <a:ext uri="{FF2B5EF4-FFF2-40B4-BE49-F238E27FC236}">
              <a16:creationId xmlns:a16="http://schemas.microsoft.com/office/drawing/2014/main" id="{84B125A2-71C9-484B-806A-33FC0DF5FEF2}"/>
            </a:ext>
          </a:extLst>
        </xdr:cNvPr>
        <xdr:cNvPicPr>
          <a:picLocks noChangeAspect="1"/>
        </xdr:cNvPicPr>
      </xdr:nvPicPr>
      <xdr:blipFill>
        <a:blip xmlns:r="http://schemas.openxmlformats.org/officeDocument/2006/relationships" r:embed="rId1"/>
        <a:stretch>
          <a:fillRect/>
        </a:stretch>
      </xdr:blipFill>
      <xdr:spPr>
        <a:xfrm>
          <a:off x="0" y="0"/>
          <a:ext cx="531634" cy="41910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0</xdr:col>
      <xdr:colOff>619125</xdr:colOff>
      <xdr:row>0</xdr:row>
      <xdr:rowOff>488071</xdr:rowOff>
    </xdr:to>
    <xdr:pic>
      <xdr:nvPicPr>
        <xdr:cNvPr id="2" name="Afbeelding 1">
          <a:extLst>
            <a:ext uri="{FF2B5EF4-FFF2-40B4-BE49-F238E27FC236}">
              <a16:creationId xmlns:a16="http://schemas.microsoft.com/office/drawing/2014/main" id="{492C1999-9E6F-4AB9-8F36-14E34B6FBF03}"/>
            </a:ext>
          </a:extLst>
        </xdr:cNvPr>
        <xdr:cNvPicPr>
          <a:picLocks noChangeAspect="1"/>
        </xdr:cNvPicPr>
      </xdr:nvPicPr>
      <xdr:blipFill>
        <a:blip xmlns:r="http://schemas.openxmlformats.org/officeDocument/2006/relationships" r:embed="rId1"/>
        <a:stretch>
          <a:fillRect/>
        </a:stretch>
      </xdr:blipFill>
      <xdr:spPr>
        <a:xfrm>
          <a:off x="0" y="1"/>
          <a:ext cx="619125" cy="488070"/>
        </a:xfrm>
        <a:prstGeom prst="rect">
          <a:avLst/>
        </a:prstGeom>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8" tint="0.79998168889431442"/>
  </sheetPr>
  <dimension ref="A3:P70"/>
  <sheetViews>
    <sheetView zoomScaleNormal="100" workbookViewId="0">
      <selection activeCell="Q24" sqref="Q24"/>
    </sheetView>
  </sheetViews>
  <sheetFormatPr defaultColWidth="9" defaultRowHeight="11.25" x14ac:dyDescent="0.15"/>
  <cols>
    <col min="1" max="1" width="15.125" style="1" customWidth="1"/>
    <col min="2" max="16384" width="9" style="1"/>
  </cols>
  <sheetData>
    <row r="3" spans="1:16" ht="11.25" customHeight="1" x14ac:dyDescent="0.15">
      <c r="B3" s="155" t="s">
        <v>112</v>
      </c>
      <c r="C3" s="156"/>
      <c r="D3" s="156"/>
      <c r="E3" s="156"/>
      <c r="F3" s="156"/>
      <c r="G3" s="156"/>
      <c r="H3" s="156"/>
      <c r="I3" s="156"/>
      <c r="J3" s="156"/>
      <c r="K3" s="156"/>
      <c r="L3" s="156"/>
      <c r="M3" s="156"/>
      <c r="N3" s="156"/>
      <c r="O3" s="157"/>
    </row>
    <row r="4" spans="1:16" ht="11.25" customHeight="1" x14ac:dyDescent="0.15">
      <c r="B4" s="158"/>
      <c r="C4" s="159"/>
      <c r="D4" s="159"/>
      <c r="E4" s="159"/>
      <c r="F4" s="159"/>
      <c r="G4" s="159"/>
      <c r="H4" s="159"/>
      <c r="I4" s="159"/>
      <c r="J4" s="159"/>
      <c r="K4" s="159"/>
      <c r="L4" s="159"/>
      <c r="M4" s="159"/>
      <c r="N4" s="159"/>
      <c r="O4" s="160"/>
    </row>
    <row r="5" spans="1:16" ht="11.25" customHeight="1" x14ac:dyDescent="0.15">
      <c r="B5" s="158"/>
      <c r="C5" s="159"/>
      <c r="D5" s="159"/>
      <c r="E5" s="159"/>
      <c r="F5" s="159"/>
      <c r="G5" s="159"/>
      <c r="H5" s="159"/>
      <c r="I5" s="159"/>
      <c r="J5" s="159"/>
      <c r="K5" s="159"/>
      <c r="L5" s="159"/>
      <c r="M5" s="159"/>
      <c r="N5" s="159"/>
      <c r="O5" s="160"/>
    </row>
    <row r="6" spans="1:16" ht="11.25" customHeight="1" x14ac:dyDescent="0.15">
      <c r="B6" s="158"/>
      <c r="C6" s="159"/>
      <c r="D6" s="159"/>
      <c r="E6" s="159"/>
      <c r="F6" s="159"/>
      <c r="G6" s="159"/>
      <c r="H6" s="159"/>
      <c r="I6" s="159"/>
      <c r="J6" s="159"/>
      <c r="K6" s="159"/>
      <c r="L6" s="159"/>
      <c r="M6" s="159"/>
      <c r="N6" s="159"/>
      <c r="O6" s="160"/>
    </row>
    <row r="7" spans="1:16" x14ac:dyDescent="0.15">
      <c r="B7" s="161"/>
      <c r="C7" s="162"/>
      <c r="D7" s="162"/>
      <c r="E7" s="162"/>
      <c r="F7" s="162"/>
      <c r="G7" s="162"/>
      <c r="H7" s="162"/>
      <c r="I7" s="162"/>
      <c r="J7" s="162"/>
      <c r="K7" s="162"/>
      <c r="L7" s="162"/>
      <c r="M7" s="162"/>
      <c r="N7" s="162"/>
      <c r="O7" s="163"/>
    </row>
    <row r="9" spans="1:16" ht="12" thickBot="1" x14ac:dyDescent="0.2">
      <c r="B9" s="2"/>
      <c r="C9" s="2"/>
      <c r="D9" s="2"/>
      <c r="E9" s="2"/>
      <c r="F9" s="2"/>
      <c r="G9" s="2"/>
      <c r="H9" s="2"/>
      <c r="I9" s="2"/>
      <c r="J9" s="2"/>
      <c r="K9" s="2"/>
      <c r="L9" s="2"/>
      <c r="M9" s="2"/>
      <c r="N9" s="2"/>
      <c r="O9" s="2"/>
    </row>
    <row r="10" spans="1:16" ht="11.25" customHeight="1" thickTop="1" x14ac:dyDescent="0.15">
      <c r="A10" s="4"/>
      <c r="B10" s="164" t="s">
        <v>188</v>
      </c>
      <c r="C10" s="165"/>
      <c r="D10" s="165"/>
      <c r="E10" s="165"/>
      <c r="F10" s="165"/>
      <c r="G10" s="165"/>
      <c r="H10" s="165"/>
      <c r="I10" s="165"/>
      <c r="J10" s="165"/>
      <c r="K10" s="165"/>
      <c r="L10" s="165"/>
      <c r="M10" s="165"/>
      <c r="N10" s="165"/>
      <c r="O10" s="166"/>
      <c r="P10" s="3"/>
    </row>
    <row r="11" spans="1:16" x14ac:dyDescent="0.15">
      <c r="A11" s="4"/>
      <c r="B11" s="167"/>
      <c r="C11" s="168"/>
      <c r="D11" s="168"/>
      <c r="E11" s="168"/>
      <c r="F11" s="168"/>
      <c r="G11" s="168"/>
      <c r="H11" s="168"/>
      <c r="I11" s="168"/>
      <c r="J11" s="168"/>
      <c r="K11" s="168"/>
      <c r="L11" s="168"/>
      <c r="M11" s="168"/>
      <c r="N11" s="168"/>
      <c r="O11" s="169"/>
      <c r="P11" s="3"/>
    </row>
    <row r="12" spans="1:16" x14ac:dyDescent="0.15">
      <c r="A12" s="4"/>
      <c r="B12" s="167"/>
      <c r="C12" s="168"/>
      <c r="D12" s="168"/>
      <c r="E12" s="168"/>
      <c r="F12" s="168"/>
      <c r="G12" s="168"/>
      <c r="H12" s="168"/>
      <c r="I12" s="168"/>
      <c r="J12" s="168"/>
      <c r="K12" s="168"/>
      <c r="L12" s="168"/>
      <c r="M12" s="168"/>
      <c r="N12" s="168"/>
      <c r="O12" s="169"/>
      <c r="P12" s="3"/>
    </row>
    <row r="13" spans="1:16" x14ac:dyDescent="0.15">
      <c r="A13" s="4"/>
      <c r="B13" s="167"/>
      <c r="C13" s="168"/>
      <c r="D13" s="168"/>
      <c r="E13" s="168"/>
      <c r="F13" s="168"/>
      <c r="G13" s="168"/>
      <c r="H13" s="168"/>
      <c r="I13" s="168"/>
      <c r="J13" s="168"/>
      <c r="K13" s="168"/>
      <c r="L13" s="168"/>
      <c r="M13" s="168"/>
      <c r="N13" s="168"/>
      <c r="O13" s="169"/>
      <c r="P13" s="3"/>
    </row>
    <row r="14" spans="1:16" x14ac:dyDescent="0.15">
      <c r="A14" s="4"/>
      <c r="B14" s="167"/>
      <c r="C14" s="168"/>
      <c r="D14" s="168"/>
      <c r="E14" s="168"/>
      <c r="F14" s="168"/>
      <c r="G14" s="168"/>
      <c r="H14" s="168"/>
      <c r="I14" s="168"/>
      <c r="J14" s="168"/>
      <c r="K14" s="168"/>
      <c r="L14" s="168"/>
      <c r="M14" s="168"/>
      <c r="N14" s="168"/>
      <c r="O14" s="169"/>
      <c r="P14" s="3"/>
    </row>
    <row r="15" spans="1:16" x14ac:dyDescent="0.15">
      <c r="A15" s="4"/>
      <c r="B15" s="167"/>
      <c r="C15" s="168"/>
      <c r="D15" s="168"/>
      <c r="E15" s="168"/>
      <c r="F15" s="168"/>
      <c r="G15" s="168"/>
      <c r="H15" s="168"/>
      <c r="I15" s="168"/>
      <c r="J15" s="168"/>
      <c r="K15" s="168"/>
      <c r="L15" s="168"/>
      <c r="M15" s="168"/>
      <c r="N15" s="168"/>
      <c r="O15" s="169"/>
      <c r="P15" s="3"/>
    </row>
    <row r="16" spans="1:16" x14ac:dyDescent="0.15">
      <c r="A16" s="4"/>
      <c r="B16" s="167"/>
      <c r="C16" s="168"/>
      <c r="D16" s="168"/>
      <c r="E16" s="168"/>
      <c r="F16" s="168"/>
      <c r="G16" s="168"/>
      <c r="H16" s="168"/>
      <c r="I16" s="168"/>
      <c r="J16" s="168"/>
      <c r="K16" s="168"/>
      <c r="L16" s="168"/>
      <c r="M16" s="168"/>
      <c r="N16" s="168"/>
      <c r="O16" s="169"/>
      <c r="P16" s="3"/>
    </row>
    <row r="17" spans="1:16" x14ac:dyDescent="0.15">
      <c r="A17" s="4"/>
      <c r="B17" s="167"/>
      <c r="C17" s="168"/>
      <c r="D17" s="168"/>
      <c r="E17" s="168"/>
      <c r="F17" s="168"/>
      <c r="G17" s="168"/>
      <c r="H17" s="168"/>
      <c r="I17" s="168"/>
      <c r="J17" s="168"/>
      <c r="K17" s="168"/>
      <c r="L17" s="168"/>
      <c r="M17" s="168"/>
      <c r="N17" s="168"/>
      <c r="O17" s="169"/>
      <c r="P17" s="3"/>
    </row>
    <row r="18" spans="1:16" x14ac:dyDescent="0.15">
      <c r="A18" s="4"/>
      <c r="B18" s="167"/>
      <c r="C18" s="168"/>
      <c r="D18" s="168"/>
      <c r="E18" s="168"/>
      <c r="F18" s="168"/>
      <c r="G18" s="168"/>
      <c r="H18" s="168"/>
      <c r="I18" s="168"/>
      <c r="J18" s="168"/>
      <c r="K18" s="168"/>
      <c r="L18" s="168"/>
      <c r="M18" s="168"/>
      <c r="N18" s="168"/>
      <c r="O18" s="169"/>
      <c r="P18" s="3"/>
    </row>
    <row r="19" spans="1:16" x14ac:dyDescent="0.15">
      <c r="A19" s="4"/>
      <c r="B19" s="167"/>
      <c r="C19" s="168"/>
      <c r="D19" s="168"/>
      <c r="E19" s="168"/>
      <c r="F19" s="168"/>
      <c r="G19" s="168"/>
      <c r="H19" s="168"/>
      <c r="I19" s="168"/>
      <c r="J19" s="168"/>
      <c r="K19" s="168"/>
      <c r="L19" s="168"/>
      <c r="M19" s="168"/>
      <c r="N19" s="168"/>
      <c r="O19" s="169"/>
      <c r="P19" s="3"/>
    </row>
    <row r="20" spans="1:16" x14ac:dyDescent="0.15">
      <c r="A20" s="4"/>
      <c r="B20" s="167"/>
      <c r="C20" s="168"/>
      <c r="D20" s="168"/>
      <c r="E20" s="168"/>
      <c r="F20" s="168"/>
      <c r="G20" s="168"/>
      <c r="H20" s="168"/>
      <c r="I20" s="168"/>
      <c r="J20" s="168"/>
      <c r="K20" s="168"/>
      <c r="L20" s="168"/>
      <c r="M20" s="168"/>
      <c r="N20" s="168"/>
      <c r="O20" s="169"/>
      <c r="P20" s="3"/>
    </row>
    <row r="21" spans="1:16" x14ac:dyDescent="0.15">
      <c r="A21" s="4"/>
      <c r="B21" s="167"/>
      <c r="C21" s="168"/>
      <c r="D21" s="168"/>
      <c r="E21" s="168"/>
      <c r="F21" s="168"/>
      <c r="G21" s="168"/>
      <c r="H21" s="168"/>
      <c r="I21" s="168"/>
      <c r="J21" s="168"/>
      <c r="K21" s="168"/>
      <c r="L21" s="168"/>
      <c r="M21" s="168"/>
      <c r="N21" s="168"/>
      <c r="O21" s="169"/>
      <c r="P21" s="3"/>
    </row>
    <row r="22" spans="1:16" x14ac:dyDescent="0.15">
      <c r="A22" s="4"/>
      <c r="B22" s="167"/>
      <c r="C22" s="168"/>
      <c r="D22" s="168"/>
      <c r="E22" s="168"/>
      <c r="F22" s="168"/>
      <c r="G22" s="168"/>
      <c r="H22" s="168"/>
      <c r="I22" s="168"/>
      <c r="J22" s="168"/>
      <c r="K22" s="168"/>
      <c r="L22" s="168"/>
      <c r="M22" s="168"/>
      <c r="N22" s="168"/>
      <c r="O22" s="169"/>
      <c r="P22" s="3"/>
    </row>
    <row r="23" spans="1:16" x14ac:dyDescent="0.15">
      <c r="A23" s="4"/>
      <c r="B23" s="167"/>
      <c r="C23" s="168"/>
      <c r="D23" s="168"/>
      <c r="E23" s="168"/>
      <c r="F23" s="168"/>
      <c r="G23" s="168"/>
      <c r="H23" s="168"/>
      <c r="I23" s="168"/>
      <c r="J23" s="168"/>
      <c r="K23" s="168"/>
      <c r="L23" s="168"/>
      <c r="M23" s="168"/>
      <c r="N23" s="168"/>
      <c r="O23" s="169"/>
      <c r="P23" s="3"/>
    </row>
    <row r="24" spans="1:16" x14ac:dyDescent="0.15">
      <c r="A24" s="4"/>
      <c r="B24" s="167"/>
      <c r="C24" s="168"/>
      <c r="D24" s="168"/>
      <c r="E24" s="168"/>
      <c r="F24" s="168"/>
      <c r="G24" s="168"/>
      <c r="H24" s="168"/>
      <c r="I24" s="168"/>
      <c r="J24" s="168"/>
      <c r="K24" s="168"/>
      <c r="L24" s="168"/>
      <c r="M24" s="168"/>
      <c r="N24" s="168"/>
      <c r="O24" s="169"/>
      <c r="P24" s="3"/>
    </row>
    <row r="25" spans="1:16" x14ac:dyDescent="0.15">
      <c r="A25" s="4"/>
      <c r="B25" s="167"/>
      <c r="C25" s="168"/>
      <c r="D25" s="168"/>
      <c r="E25" s="168"/>
      <c r="F25" s="168"/>
      <c r="G25" s="168"/>
      <c r="H25" s="168"/>
      <c r="I25" s="168"/>
      <c r="J25" s="168"/>
      <c r="K25" s="168"/>
      <c r="L25" s="168"/>
      <c r="M25" s="168"/>
      <c r="N25" s="168"/>
      <c r="O25" s="169"/>
      <c r="P25" s="3"/>
    </row>
    <row r="26" spans="1:16" x14ac:dyDescent="0.15">
      <c r="A26" s="4"/>
      <c r="B26" s="167"/>
      <c r="C26" s="168"/>
      <c r="D26" s="168"/>
      <c r="E26" s="168"/>
      <c r="F26" s="168"/>
      <c r="G26" s="168"/>
      <c r="H26" s="168"/>
      <c r="I26" s="168"/>
      <c r="J26" s="168"/>
      <c r="K26" s="168"/>
      <c r="L26" s="168"/>
      <c r="M26" s="168"/>
      <c r="N26" s="168"/>
      <c r="O26" s="169"/>
      <c r="P26" s="3"/>
    </row>
    <row r="27" spans="1:16" x14ac:dyDescent="0.15">
      <c r="A27" s="4"/>
      <c r="B27" s="167"/>
      <c r="C27" s="168"/>
      <c r="D27" s="168"/>
      <c r="E27" s="168"/>
      <c r="F27" s="168"/>
      <c r="G27" s="168"/>
      <c r="H27" s="168"/>
      <c r="I27" s="168"/>
      <c r="J27" s="168"/>
      <c r="K27" s="168"/>
      <c r="L27" s="168"/>
      <c r="M27" s="168"/>
      <c r="N27" s="168"/>
      <c r="O27" s="169"/>
      <c r="P27" s="3"/>
    </row>
    <row r="28" spans="1:16" ht="12" customHeight="1" x14ac:dyDescent="0.15">
      <c r="A28" s="4"/>
      <c r="B28" s="167"/>
      <c r="C28" s="168"/>
      <c r="D28" s="168"/>
      <c r="E28" s="168"/>
      <c r="F28" s="168"/>
      <c r="G28" s="168"/>
      <c r="H28" s="168"/>
      <c r="I28" s="168"/>
      <c r="J28" s="168"/>
      <c r="K28" s="168"/>
      <c r="L28" s="168"/>
      <c r="M28" s="168"/>
      <c r="N28" s="168"/>
      <c r="O28" s="169"/>
      <c r="P28" s="3"/>
    </row>
    <row r="29" spans="1:16" x14ac:dyDescent="0.15">
      <c r="A29" s="4"/>
      <c r="B29" s="167"/>
      <c r="C29" s="168"/>
      <c r="D29" s="168"/>
      <c r="E29" s="168"/>
      <c r="F29" s="168"/>
      <c r="G29" s="168"/>
      <c r="H29" s="168"/>
      <c r="I29" s="168"/>
      <c r="J29" s="168"/>
      <c r="K29" s="168"/>
      <c r="L29" s="168"/>
      <c r="M29" s="168"/>
      <c r="N29" s="168"/>
      <c r="O29" s="169"/>
      <c r="P29" s="3"/>
    </row>
    <row r="30" spans="1:16" x14ac:dyDescent="0.15">
      <c r="A30" s="4"/>
      <c r="B30" s="167"/>
      <c r="C30" s="168"/>
      <c r="D30" s="168"/>
      <c r="E30" s="168"/>
      <c r="F30" s="168"/>
      <c r="G30" s="168"/>
      <c r="H30" s="168"/>
      <c r="I30" s="168"/>
      <c r="J30" s="168"/>
      <c r="K30" s="168"/>
      <c r="L30" s="168"/>
      <c r="M30" s="168"/>
      <c r="N30" s="168"/>
      <c r="O30" s="169"/>
      <c r="P30" s="3"/>
    </row>
    <row r="31" spans="1:16" x14ac:dyDescent="0.15">
      <c r="A31" s="4"/>
      <c r="B31" s="167"/>
      <c r="C31" s="168"/>
      <c r="D31" s="168"/>
      <c r="E31" s="168"/>
      <c r="F31" s="168"/>
      <c r="G31" s="168"/>
      <c r="H31" s="168"/>
      <c r="I31" s="168"/>
      <c r="J31" s="168"/>
      <c r="K31" s="168"/>
      <c r="L31" s="168"/>
      <c r="M31" s="168"/>
      <c r="N31" s="168"/>
      <c r="O31" s="169"/>
      <c r="P31" s="3"/>
    </row>
    <row r="32" spans="1:16" x14ac:dyDescent="0.15">
      <c r="A32" s="4"/>
      <c r="B32" s="167"/>
      <c r="C32" s="168"/>
      <c r="D32" s="168"/>
      <c r="E32" s="168"/>
      <c r="F32" s="168"/>
      <c r="G32" s="168"/>
      <c r="H32" s="168"/>
      <c r="I32" s="168"/>
      <c r="J32" s="168"/>
      <c r="K32" s="168"/>
      <c r="L32" s="168"/>
      <c r="M32" s="168"/>
      <c r="N32" s="168"/>
      <c r="O32" s="169"/>
      <c r="P32" s="3"/>
    </row>
    <row r="33" spans="1:16" x14ac:dyDescent="0.15">
      <c r="A33" s="4"/>
      <c r="B33" s="167"/>
      <c r="C33" s="168"/>
      <c r="D33" s="168"/>
      <c r="E33" s="168"/>
      <c r="F33" s="168"/>
      <c r="G33" s="168"/>
      <c r="H33" s="168"/>
      <c r="I33" s="168"/>
      <c r="J33" s="168"/>
      <c r="K33" s="168"/>
      <c r="L33" s="168"/>
      <c r="M33" s="168"/>
      <c r="N33" s="168"/>
      <c r="O33" s="169"/>
      <c r="P33" s="3"/>
    </row>
    <row r="34" spans="1:16" x14ac:dyDescent="0.15">
      <c r="A34" s="4"/>
      <c r="B34" s="167"/>
      <c r="C34" s="168"/>
      <c r="D34" s="168"/>
      <c r="E34" s="168"/>
      <c r="F34" s="168"/>
      <c r="G34" s="168"/>
      <c r="H34" s="168"/>
      <c r="I34" s="168"/>
      <c r="J34" s="168"/>
      <c r="K34" s="168"/>
      <c r="L34" s="168"/>
      <c r="M34" s="168"/>
      <c r="N34" s="168"/>
      <c r="O34" s="169"/>
      <c r="P34" s="3"/>
    </row>
    <row r="35" spans="1:16" x14ac:dyDescent="0.15">
      <c r="A35" s="4"/>
      <c r="B35" s="167"/>
      <c r="C35" s="168"/>
      <c r="D35" s="168"/>
      <c r="E35" s="168"/>
      <c r="F35" s="168"/>
      <c r="G35" s="168"/>
      <c r="H35" s="168"/>
      <c r="I35" s="168"/>
      <c r="J35" s="168"/>
      <c r="K35" s="168"/>
      <c r="L35" s="168"/>
      <c r="M35" s="168"/>
      <c r="N35" s="168"/>
      <c r="O35" s="169"/>
      <c r="P35" s="3"/>
    </row>
    <row r="36" spans="1:16" x14ac:dyDescent="0.15">
      <c r="A36" s="4"/>
      <c r="B36" s="167"/>
      <c r="C36" s="168"/>
      <c r="D36" s="168"/>
      <c r="E36" s="168"/>
      <c r="F36" s="168"/>
      <c r="G36" s="168"/>
      <c r="H36" s="168"/>
      <c r="I36" s="168"/>
      <c r="J36" s="168"/>
      <c r="K36" s="168"/>
      <c r="L36" s="168"/>
      <c r="M36" s="168"/>
      <c r="N36" s="168"/>
      <c r="O36" s="169"/>
      <c r="P36" s="3"/>
    </row>
    <row r="37" spans="1:16" x14ac:dyDescent="0.15">
      <c r="A37" s="4"/>
      <c r="B37" s="167"/>
      <c r="C37" s="168"/>
      <c r="D37" s="168"/>
      <c r="E37" s="168"/>
      <c r="F37" s="168"/>
      <c r="G37" s="168"/>
      <c r="H37" s="168"/>
      <c r="I37" s="168"/>
      <c r="J37" s="168"/>
      <c r="K37" s="168"/>
      <c r="L37" s="168"/>
      <c r="M37" s="168"/>
      <c r="N37" s="168"/>
      <c r="O37" s="169"/>
      <c r="P37" s="3"/>
    </row>
    <row r="38" spans="1:16" ht="102" customHeight="1" thickBot="1" x14ac:dyDescent="0.2">
      <c r="A38" s="4"/>
      <c r="B38" s="170"/>
      <c r="C38" s="171"/>
      <c r="D38" s="171"/>
      <c r="E38" s="171"/>
      <c r="F38" s="171"/>
      <c r="G38" s="171"/>
      <c r="H38" s="171"/>
      <c r="I38" s="171"/>
      <c r="J38" s="171"/>
      <c r="K38" s="171"/>
      <c r="L38" s="171"/>
      <c r="M38" s="171"/>
      <c r="N38" s="171"/>
      <c r="O38" s="172"/>
      <c r="P38" s="3"/>
    </row>
    <row r="39" spans="1:16" ht="12" customHeight="1" thickTop="1" x14ac:dyDescent="0.15">
      <c r="B39" s="6" t="s">
        <v>145</v>
      </c>
      <c r="C39" s="6"/>
      <c r="D39" s="6"/>
      <c r="E39" s="6"/>
      <c r="F39" s="6"/>
      <c r="G39" s="6"/>
      <c r="H39" s="6"/>
      <c r="I39" s="6"/>
      <c r="J39" s="6"/>
      <c r="K39" s="6"/>
      <c r="L39" s="6"/>
      <c r="M39" s="6"/>
      <c r="N39" s="6"/>
      <c r="O39" s="6"/>
    </row>
    <row r="40" spans="1:16" x14ac:dyDescent="0.15">
      <c r="B40" s="5"/>
      <c r="C40" s="5"/>
      <c r="D40" s="5"/>
      <c r="E40" s="5"/>
      <c r="F40" s="5"/>
      <c r="G40" s="5"/>
      <c r="H40" s="5"/>
      <c r="I40" s="5"/>
      <c r="J40" s="5"/>
      <c r="K40" s="5"/>
      <c r="L40" s="5"/>
      <c r="M40" s="5"/>
      <c r="N40" s="5"/>
      <c r="O40" s="5"/>
    </row>
    <row r="41" spans="1:16" x14ac:dyDescent="0.15">
      <c r="B41" s="5"/>
      <c r="C41" s="5"/>
      <c r="D41" s="5"/>
      <c r="E41" s="5"/>
      <c r="F41" s="5"/>
      <c r="G41" s="5"/>
      <c r="H41" s="5"/>
      <c r="I41" s="5"/>
      <c r="J41" s="5"/>
      <c r="K41" s="5"/>
      <c r="L41" s="5"/>
      <c r="M41" s="5"/>
      <c r="N41" s="5"/>
      <c r="O41" s="5"/>
    </row>
    <row r="42" spans="1:16" x14ac:dyDescent="0.15">
      <c r="B42" s="5"/>
      <c r="C42" s="5"/>
      <c r="D42" s="5"/>
      <c r="E42" s="5"/>
      <c r="F42" s="5"/>
      <c r="G42" s="5"/>
      <c r="H42" s="5"/>
      <c r="I42" s="5"/>
      <c r="J42" s="5"/>
      <c r="K42" s="5"/>
      <c r="L42" s="5"/>
      <c r="M42" s="5"/>
      <c r="N42" s="5"/>
      <c r="O42" s="5"/>
    </row>
    <row r="43" spans="1:16" x14ac:dyDescent="0.15">
      <c r="B43" s="5"/>
      <c r="C43" s="5"/>
      <c r="D43" s="5"/>
      <c r="E43" s="5"/>
      <c r="F43" s="5"/>
      <c r="G43" s="5"/>
      <c r="H43" s="5"/>
      <c r="I43" s="5"/>
      <c r="J43" s="5"/>
      <c r="K43" s="5"/>
      <c r="L43" s="5"/>
      <c r="M43" s="5"/>
      <c r="N43" s="5"/>
      <c r="O43" s="5"/>
    </row>
    <row r="44" spans="1:16" x14ac:dyDescent="0.15">
      <c r="B44" s="5"/>
      <c r="C44" s="5"/>
      <c r="D44" s="5"/>
      <c r="E44" s="5"/>
      <c r="F44" s="5"/>
      <c r="G44" s="5"/>
      <c r="H44" s="5"/>
      <c r="I44" s="5"/>
      <c r="J44" s="5"/>
      <c r="K44" s="5"/>
      <c r="L44" s="5"/>
      <c r="M44" s="5"/>
      <c r="N44" s="5"/>
      <c r="O44" s="5"/>
    </row>
    <row r="45" spans="1:16" x14ac:dyDescent="0.15">
      <c r="B45" s="5"/>
      <c r="C45" s="5"/>
      <c r="D45" s="5"/>
      <c r="E45" s="5"/>
      <c r="F45" s="5"/>
      <c r="G45" s="5"/>
      <c r="H45" s="5"/>
      <c r="I45" s="5"/>
      <c r="J45" s="5"/>
      <c r="K45" s="5"/>
      <c r="L45" s="5"/>
      <c r="M45" s="5"/>
      <c r="N45" s="5"/>
      <c r="O45" s="5"/>
    </row>
    <row r="46" spans="1:16" x14ac:dyDescent="0.15">
      <c r="B46" s="5"/>
      <c r="C46" s="5"/>
      <c r="D46" s="5"/>
      <c r="E46" s="5"/>
      <c r="F46" s="5"/>
      <c r="G46" s="5"/>
      <c r="H46" s="5"/>
      <c r="I46" s="5"/>
      <c r="J46" s="5"/>
      <c r="K46" s="5"/>
      <c r="L46" s="5"/>
      <c r="M46" s="5"/>
      <c r="N46" s="5"/>
      <c r="O46" s="5"/>
    </row>
    <row r="47" spans="1:16" x14ac:dyDescent="0.15">
      <c r="B47" s="5"/>
      <c r="C47" s="5"/>
      <c r="D47" s="5"/>
      <c r="E47" s="5"/>
      <c r="F47" s="5"/>
      <c r="G47" s="5"/>
      <c r="H47" s="5"/>
      <c r="I47" s="5"/>
      <c r="J47" s="5"/>
      <c r="K47" s="5"/>
      <c r="L47" s="5"/>
      <c r="M47" s="5"/>
      <c r="N47" s="5"/>
      <c r="O47" s="5"/>
    </row>
    <row r="48" spans="1:16" x14ac:dyDescent="0.15">
      <c r="B48" s="5"/>
      <c r="C48" s="5"/>
      <c r="D48" s="5"/>
      <c r="E48" s="5"/>
      <c r="F48" s="5"/>
      <c r="G48" s="5"/>
      <c r="H48" s="5"/>
      <c r="I48" s="5"/>
      <c r="J48" s="5"/>
      <c r="K48" s="5"/>
      <c r="L48" s="5"/>
      <c r="M48" s="5"/>
      <c r="N48" s="5"/>
      <c r="O48" s="5"/>
    </row>
    <row r="49" spans="2:15" x14ac:dyDescent="0.15">
      <c r="B49" s="5"/>
      <c r="C49" s="5"/>
      <c r="D49" s="5"/>
      <c r="E49" s="5"/>
      <c r="F49" s="5"/>
      <c r="G49" s="5"/>
      <c r="H49" s="5"/>
      <c r="I49" s="5"/>
      <c r="J49" s="5"/>
      <c r="K49" s="5"/>
      <c r="L49" s="5"/>
      <c r="M49" s="5"/>
      <c r="N49" s="5"/>
      <c r="O49" s="5"/>
    </row>
    <row r="50" spans="2:15" x14ac:dyDescent="0.15">
      <c r="B50" s="5"/>
      <c r="C50" s="5"/>
      <c r="D50" s="5"/>
      <c r="E50" s="5"/>
      <c r="F50" s="5"/>
      <c r="G50" s="5"/>
      <c r="H50" s="5"/>
      <c r="I50" s="5"/>
      <c r="J50" s="5"/>
      <c r="K50" s="5"/>
      <c r="L50" s="5"/>
      <c r="M50" s="5"/>
      <c r="N50" s="5"/>
      <c r="O50" s="5"/>
    </row>
    <row r="51" spans="2:15" x14ac:dyDescent="0.15">
      <c r="B51" s="5"/>
      <c r="C51" s="5"/>
      <c r="D51" s="5"/>
      <c r="E51" s="5"/>
      <c r="F51" s="5"/>
      <c r="G51" s="5"/>
      <c r="H51" s="5"/>
      <c r="I51" s="5"/>
      <c r="J51" s="5"/>
      <c r="K51" s="5"/>
      <c r="L51" s="5"/>
      <c r="M51" s="5"/>
      <c r="N51" s="5"/>
      <c r="O51" s="5"/>
    </row>
    <row r="52" spans="2:15" x14ac:dyDescent="0.15">
      <c r="B52" s="5"/>
      <c r="C52" s="5"/>
      <c r="D52" s="5"/>
      <c r="E52" s="5"/>
      <c r="F52" s="5"/>
      <c r="G52" s="5"/>
      <c r="H52" s="5"/>
      <c r="I52" s="5"/>
      <c r="J52" s="5"/>
      <c r="K52" s="5"/>
      <c r="L52" s="5"/>
      <c r="M52" s="5"/>
      <c r="N52" s="5"/>
      <c r="O52" s="5"/>
    </row>
    <row r="53" spans="2:15" x14ac:dyDescent="0.15">
      <c r="B53" s="5"/>
      <c r="C53" s="5"/>
      <c r="D53" s="5"/>
      <c r="E53" s="5"/>
      <c r="F53" s="5"/>
      <c r="G53" s="5"/>
      <c r="H53" s="5"/>
      <c r="I53" s="5"/>
      <c r="J53" s="5"/>
      <c r="K53" s="5"/>
      <c r="L53" s="5"/>
      <c r="M53" s="5"/>
      <c r="N53" s="5"/>
      <c r="O53" s="5"/>
    </row>
    <row r="54" spans="2:15" x14ac:dyDescent="0.15">
      <c r="B54" s="5"/>
      <c r="C54" s="5"/>
      <c r="D54" s="5"/>
      <c r="E54" s="5"/>
      <c r="F54" s="5"/>
      <c r="G54" s="5"/>
      <c r="H54" s="5"/>
      <c r="I54" s="5"/>
      <c r="J54" s="5"/>
      <c r="K54" s="5"/>
      <c r="L54" s="5"/>
      <c r="M54" s="5"/>
      <c r="N54" s="5"/>
      <c r="O54" s="5"/>
    </row>
    <row r="55" spans="2:15" x14ac:dyDescent="0.15">
      <c r="B55" s="5"/>
      <c r="C55" s="5"/>
      <c r="D55" s="5"/>
      <c r="E55" s="5"/>
      <c r="F55" s="5"/>
      <c r="G55" s="5"/>
      <c r="H55" s="5"/>
      <c r="I55" s="5"/>
      <c r="J55" s="5"/>
      <c r="K55" s="5"/>
      <c r="L55" s="5"/>
      <c r="M55" s="5"/>
      <c r="N55" s="5"/>
      <c r="O55" s="5"/>
    </row>
    <row r="56" spans="2:15" x14ac:dyDescent="0.15">
      <c r="B56" s="5"/>
      <c r="C56" s="5"/>
      <c r="D56" s="5"/>
      <c r="E56" s="5"/>
      <c r="F56" s="5"/>
      <c r="G56" s="5"/>
      <c r="H56" s="5"/>
      <c r="I56" s="5"/>
      <c r="J56" s="5"/>
      <c r="K56" s="5"/>
      <c r="L56" s="5"/>
      <c r="M56" s="5"/>
      <c r="N56" s="5"/>
      <c r="O56" s="5"/>
    </row>
    <row r="57" spans="2:15" x14ac:dyDescent="0.15">
      <c r="B57" s="5"/>
      <c r="C57" s="5"/>
      <c r="D57" s="5"/>
      <c r="E57" s="5"/>
      <c r="F57" s="5"/>
      <c r="G57" s="5"/>
      <c r="H57" s="5"/>
      <c r="I57" s="5"/>
      <c r="J57" s="5"/>
      <c r="K57" s="5"/>
      <c r="L57" s="5"/>
      <c r="M57" s="5"/>
      <c r="N57" s="5"/>
      <c r="O57" s="5"/>
    </row>
    <row r="58" spans="2:15" x14ac:dyDescent="0.15">
      <c r="B58" s="5"/>
      <c r="C58" s="5"/>
      <c r="D58" s="5"/>
      <c r="E58" s="5"/>
      <c r="F58" s="5"/>
      <c r="G58" s="5"/>
      <c r="H58" s="5"/>
      <c r="I58" s="5"/>
      <c r="J58" s="5"/>
      <c r="K58" s="5"/>
      <c r="L58" s="5"/>
      <c r="M58" s="5"/>
      <c r="N58" s="5"/>
      <c r="O58" s="5"/>
    </row>
    <row r="59" spans="2:15" x14ac:dyDescent="0.15">
      <c r="B59" s="5"/>
      <c r="C59" s="5"/>
      <c r="D59" s="5"/>
      <c r="E59" s="5"/>
      <c r="F59" s="5"/>
      <c r="G59" s="5"/>
      <c r="H59" s="5"/>
      <c r="I59" s="5"/>
      <c r="J59" s="5"/>
      <c r="K59" s="5"/>
      <c r="L59" s="5"/>
      <c r="M59" s="5"/>
      <c r="N59" s="5"/>
      <c r="O59" s="5"/>
    </row>
    <row r="60" spans="2:15" x14ac:dyDescent="0.15">
      <c r="B60" s="5"/>
      <c r="C60" s="5"/>
      <c r="D60" s="5"/>
      <c r="E60" s="5"/>
      <c r="F60" s="5"/>
      <c r="G60" s="5"/>
      <c r="H60" s="5"/>
      <c r="I60" s="5"/>
      <c r="J60" s="5"/>
      <c r="K60" s="5"/>
      <c r="L60" s="5"/>
      <c r="M60" s="5"/>
      <c r="N60" s="5"/>
      <c r="O60" s="5"/>
    </row>
    <row r="61" spans="2:15" x14ac:dyDescent="0.15">
      <c r="B61" s="5"/>
      <c r="C61" s="5"/>
      <c r="D61" s="5"/>
      <c r="E61" s="5"/>
      <c r="F61" s="5"/>
      <c r="G61" s="5"/>
      <c r="H61" s="5"/>
      <c r="I61" s="5"/>
      <c r="J61" s="5"/>
      <c r="K61" s="5"/>
      <c r="L61" s="5"/>
      <c r="M61" s="5"/>
      <c r="N61" s="5"/>
      <c r="O61" s="5"/>
    </row>
    <row r="62" spans="2:15" x14ac:dyDescent="0.15">
      <c r="B62" s="5"/>
      <c r="C62" s="5"/>
      <c r="D62" s="5"/>
      <c r="E62" s="5"/>
      <c r="F62" s="5"/>
      <c r="G62" s="5"/>
      <c r="H62" s="5"/>
      <c r="I62" s="5"/>
      <c r="J62" s="5"/>
      <c r="K62" s="5"/>
      <c r="L62" s="5"/>
      <c r="M62" s="5"/>
      <c r="N62" s="5"/>
      <c r="O62" s="5"/>
    </row>
    <row r="63" spans="2:15" x14ac:dyDescent="0.15">
      <c r="B63" s="5"/>
      <c r="C63" s="5"/>
      <c r="D63" s="5"/>
      <c r="E63" s="5"/>
      <c r="F63" s="5"/>
      <c r="G63" s="5"/>
      <c r="H63" s="5"/>
      <c r="I63" s="5"/>
      <c r="J63" s="5"/>
      <c r="K63" s="5"/>
      <c r="L63" s="5"/>
      <c r="M63" s="5"/>
      <c r="N63" s="5"/>
      <c r="O63" s="5"/>
    </row>
    <row r="64" spans="2:15" x14ac:dyDescent="0.15">
      <c r="B64" s="5"/>
      <c r="C64" s="5"/>
      <c r="D64" s="5"/>
      <c r="E64" s="5"/>
      <c r="F64" s="5"/>
      <c r="G64" s="5"/>
      <c r="H64" s="5"/>
      <c r="I64" s="5"/>
      <c r="J64" s="5"/>
      <c r="K64" s="5"/>
      <c r="L64" s="5"/>
      <c r="M64" s="5"/>
      <c r="N64" s="5"/>
      <c r="O64" s="5"/>
    </row>
    <row r="65" spans="2:15" x14ac:dyDescent="0.15">
      <c r="B65" s="5"/>
      <c r="C65" s="5"/>
      <c r="D65" s="5"/>
      <c r="E65" s="5"/>
      <c r="F65" s="5"/>
      <c r="G65" s="5"/>
      <c r="H65" s="5"/>
      <c r="I65" s="5"/>
      <c r="J65" s="5"/>
      <c r="K65" s="5"/>
      <c r="L65" s="5"/>
      <c r="M65" s="5"/>
      <c r="N65" s="5"/>
      <c r="O65" s="5"/>
    </row>
    <row r="66" spans="2:15" x14ac:dyDescent="0.15">
      <c r="B66" s="5"/>
      <c r="C66" s="5"/>
      <c r="D66" s="5"/>
      <c r="E66" s="5"/>
      <c r="F66" s="5"/>
      <c r="G66" s="5"/>
      <c r="H66" s="5"/>
      <c r="I66" s="5"/>
      <c r="J66" s="5"/>
      <c r="K66" s="5"/>
      <c r="L66" s="5"/>
      <c r="M66" s="5"/>
      <c r="N66" s="5"/>
      <c r="O66" s="5"/>
    </row>
    <row r="67" spans="2:15" x14ac:dyDescent="0.15">
      <c r="B67" s="5"/>
      <c r="C67" s="5"/>
      <c r="D67" s="5"/>
      <c r="E67" s="5"/>
      <c r="F67" s="5"/>
      <c r="G67" s="5"/>
      <c r="H67" s="5"/>
      <c r="I67" s="5"/>
      <c r="J67" s="5"/>
      <c r="K67" s="5"/>
      <c r="L67" s="5"/>
      <c r="M67" s="5"/>
      <c r="N67" s="5"/>
      <c r="O67" s="5"/>
    </row>
    <row r="68" spans="2:15" x14ac:dyDescent="0.15">
      <c r="B68" s="5"/>
      <c r="C68" s="5"/>
      <c r="D68" s="5"/>
      <c r="E68" s="5"/>
      <c r="F68" s="5"/>
      <c r="G68" s="5"/>
      <c r="H68" s="5"/>
      <c r="I68" s="5"/>
      <c r="J68" s="5"/>
      <c r="K68" s="5"/>
      <c r="L68" s="5"/>
      <c r="M68" s="5"/>
      <c r="N68" s="5"/>
      <c r="O68" s="5"/>
    </row>
    <row r="69" spans="2:15" x14ac:dyDescent="0.15">
      <c r="B69" s="5"/>
      <c r="C69" s="5"/>
      <c r="D69" s="5"/>
      <c r="E69" s="5"/>
      <c r="F69" s="5"/>
      <c r="G69" s="5"/>
      <c r="H69" s="5"/>
      <c r="I69" s="5"/>
      <c r="J69" s="5"/>
      <c r="K69" s="5"/>
      <c r="L69" s="5"/>
      <c r="M69" s="5"/>
      <c r="N69" s="5"/>
      <c r="O69" s="5"/>
    </row>
    <row r="70" spans="2:15" x14ac:dyDescent="0.15">
      <c r="B70" s="5"/>
      <c r="C70" s="5"/>
      <c r="D70" s="5"/>
      <c r="E70" s="5"/>
      <c r="F70" s="5"/>
      <c r="G70" s="5"/>
      <c r="H70" s="5"/>
      <c r="I70" s="5"/>
      <c r="J70" s="5"/>
      <c r="K70" s="5"/>
      <c r="L70" s="5"/>
      <c r="M70" s="5"/>
      <c r="N70" s="5"/>
      <c r="O70" s="5"/>
    </row>
  </sheetData>
  <sheetProtection algorithmName="SHA-512" hashValue="ka1SiB5epO00eApPAUtun1BqkvUfRz6rp4tfr7HxtsH2ejrh2d3F+pN5+vKyXrBaq93atjvC8YIyF2kVWhY68w==" saltValue="t5KpeEECp9Knv/dBkWHJNA==" spinCount="100000" sheet="1" objects="1" scenarios="1"/>
  <mergeCells count="2">
    <mergeCell ref="B3:O7"/>
    <mergeCell ref="B10:O38"/>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AA7363-9B0F-4A56-B643-D5D736C53F7D}">
  <dimension ref="B1:J34"/>
  <sheetViews>
    <sheetView showGridLines="0" tabSelected="1" zoomScaleNormal="100" workbookViewId="0">
      <selection activeCell="F16" sqref="F16"/>
    </sheetView>
  </sheetViews>
  <sheetFormatPr defaultRowHeight="11.25" x14ac:dyDescent="0.15"/>
  <cols>
    <col min="2" max="2" width="12.375" customWidth="1"/>
    <col min="3" max="3" width="25" customWidth="1"/>
    <col min="4" max="4" width="33.125" customWidth="1"/>
    <col min="5" max="5" width="17.125" style="25" customWidth="1"/>
    <col min="6" max="6" width="18.5" style="26" customWidth="1"/>
    <col min="7" max="7" width="15.625" style="26" customWidth="1"/>
    <col min="8" max="8" width="19.625" style="25" customWidth="1"/>
    <col min="9" max="9" width="20.125" style="25" customWidth="1"/>
    <col min="10" max="10" width="13.875" customWidth="1"/>
    <col min="11" max="11" width="9.5" bestFit="1" customWidth="1"/>
  </cols>
  <sheetData>
    <row r="1" spans="2:10" ht="35.25" customHeight="1" x14ac:dyDescent="0.15"/>
    <row r="2" spans="2:10" s="27" customFormat="1" ht="19.5" x14ac:dyDescent="0.15">
      <c r="B2" s="173" t="s">
        <v>0</v>
      </c>
      <c r="C2" s="174"/>
      <c r="D2" s="174"/>
      <c r="E2" s="174"/>
      <c r="F2" s="174"/>
      <c r="G2" s="174"/>
      <c r="H2" s="174"/>
      <c r="I2" s="174"/>
      <c r="J2" s="175"/>
    </row>
    <row r="3" spans="2:10" s="27" customFormat="1" ht="77.25" customHeight="1" x14ac:dyDescent="0.15">
      <c r="B3" s="176" t="s">
        <v>146</v>
      </c>
      <c r="C3" s="176"/>
      <c r="D3" s="176"/>
      <c r="E3" s="176"/>
      <c r="F3" s="176"/>
      <c r="G3" s="176"/>
      <c r="H3" s="176"/>
      <c r="I3" s="176"/>
      <c r="J3" s="177"/>
    </row>
    <row r="4" spans="2:10" ht="51" x14ac:dyDescent="0.15">
      <c r="B4" s="28" t="s">
        <v>1</v>
      </c>
      <c r="C4" s="28" t="s">
        <v>2</v>
      </c>
      <c r="D4" s="28" t="s">
        <v>3</v>
      </c>
      <c r="E4" s="29" t="s">
        <v>48</v>
      </c>
      <c r="F4" s="29" t="s">
        <v>91</v>
      </c>
      <c r="G4" s="29" t="s">
        <v>4</v>
      </c>
      <c r="H4" s="29" t="s">
        <v>92</v>
      </c>
      <c r="I4" s="29" t="s">
        <v>49</v>
      </c>
      <c r="J4" s="30" t="s">
        <v>5</v>
      </c>
    </row>
    <row r="5" spans="2:10" ht="12.75" x14ac:dyDescent="0.15">
      <c r="B5" s="31" t="s">
        <v>6</v>
      </c>
      <c r="C5" s="31" t="s">
        <v>80</v>
      </c>
      <c r="D5" s="31" t="s">
        <v>52</v>
      </c>
      <c r="E5" s="32">
        <v>1065</v>
      </c>
      <c r="F5" s="32">
        <v>1065</v>
      </c>
      <c r="G5" s="32">
        <v>1109</v>
      </c>
      <c r="H5" s="32">
        <v>1114</v>
      </c>
      <c r="I5" s="32">
        <v>1119</v>
      </c>
      <c r="J5" s="33">
        <f>(E5+F5+G5)/3</f>
        <v>1079.6666666666667</v>
      </c>
    </row>
    <row r="6" spans="2:10" ht="12.75" x14ac:dyDescent="0.15">
      <c r="B6" s="31" t="s">
        <v>6</v>
      </c>
      <c r="C6" s="31" t="s">
        <v>80</v>
      </c>
      <c r="D6" s="31" t="s">
        <v>53</v>
      </c>
      <c r="E6" s="32">
        <v>474</v>
      </c>
      <c r="F6" s="32">
        <v>457</v>
      </c>
      <c r="G6" s="32">
        <v>495</v>
      </c>
      <c r="H6" s="32">
        <v>495</v>
      </c>
      <c r="I6" s="32">
        <v>495</v>
      </c>
      <c r="J6" s="33">
        <f t="shared" ref="J6:J9" si="0">(E6+F6+G6)/3</f>
        <v>475.33333333333331</v>
      </c>
    </row>
    <row r="7" spans="2:10" ht="12.75" x14ac:dyDescent="0.15">
      <c r="B7" s="31" t="s">
        <v>17</v>
      </c>
      <c r="C7" s="31" t="s">
        <v>80</v>
      </c>
      <c r="D7" s="31" t="s">
        <v>190</v>
      </c>
      <c r="E7" s="32">
        <v>835</v>
      </c>
      <c r="F7" s="32">
        <v>835</v>
      </c>
      <c r="G7" s="32">
        <v>779</v>
      </c>
      <c r="H7" s="32">
        <v>855</v>
      </c>
      <c r="I7" s="32">
        <v>799</v>
      </c>
      <c r="J7" s="33">
        <f>(E7+G7+I7)/3</f>
        <v>804.33333333333337</v>
      </c>
    </row>
    <row r="8" spans="2:10" ht="12.75" x14ac:dyDescent="0.15">
      <c r="B8" s="31" t="s">
        <v>17</v>
      </c>
      <c r="C8" s="31" t="s">
        <v>80</v>
      </c>
      <c r="D8" s="31" t="s">
        <v>54</v>
      </c>
      <c r="E8" s="32">
        <v>400</v>
      </c>
      <c r="F8" s="32">
        <v>392</v>
      </c>
      <c r="G8" s="32">
        <v>437</v>
      </c>
      <c r="H8" s="32">
        <v>435</v>
      </c>
      <c r="I8" s="32">
        <v>420</v>
      </c>
      <c r="J8" s="33">
        <f>(E8+F8+I8)/3</f>
        <v>404</v>
      </c>
    </row>
    <row r="9" spans="2:10" ht="12.75" x14ac:dyDescent="0.15">
      <c r="B9" s="31" t="s">
        <v>6</v>
      </c>
      <c r="C9" s="31" t="s">
        <v>57</v>
      </c>
      <c r="D9" s="31" t="s">
        <v>55</v>
      </c>
      <c r="E9" s="34">
        <v>785</v>
      </c>
      <c r="F9" s="34">
        <v>806</v>
      </c>
      <c r="G9" s="34">
        <v>809</v>
      </c>
      <c r="H9" s="34">
        <v>818</v>
      </c>
      <c r="I9" s="34">
        <v>865</v>
      </c>
      <c r="J9" s="33">
        <f t="shared" si="0"/>
        <v>800</v>
      </c>
    </row>
    <row r="10" spans="2:10" ht="12.75" x14ac:dyDescent="0.15">
      <c r="B10" s="31" t="s">
        <v>6</v>
      </c>
      <c r="C10" s="31" t="s">
        <v>57</v>
      </c>
      <c r="D10" s="31" t="s">
        <v>56</v>
      </c>
      <c r="E10" s="34">
        <v>533</v>
      </c>
      <c r="F10" s="34">
        <v>533</v>
      </c>
      <c r="G10" s="34">
        <v>519</v>
      </c>
      <c r="H10" s="34">
        <v>529</v>
      </c>
      <c r="I10" s="34">
        <v>690</v>
      </c>
      <c r="J10" s="33">
        <f>(F10+G10+H10)/3</f>
        <v>527</v>
      </c>
    </row>
    <row r="11" spans="2:10" x14ac:dyDescent="0.15">
      <c r="F11" s="25"/>
      <c r="G11" s="25"/>
    </row>
    <row r="12" spans="2:10" x14ac:dyDescent="0.15">
      <c r="F12" s="25"/>
      <c r="G12" s="25"/>
    </row>
    <row r="13" spans="2:10" x14ac:dyDescent="0.15">
      <c r="F13" s="25"/>
      <c r="G13" s="25"/>
    </row>
    <row r="14" spans="2:10" x14ac:dyDescent="0.15">
      <c r="F14" s="25"/>
      <c r="G14" s="25"/>
    </row>
    <row r="15" spans="2:10" x14ac:dyDescent="0.15">
      <c r="F15" s="25"/>
      <c r="G15" s="25"/>
    </row>
    <row r="16" spans="2:10" x14ac:dyDescent="0.15">
      <c r="F16" s="25"/>
      <c r="G16" s="25"/>
    </row>
    <row r="17" spans="5:7" x14ac:dyDescent="0.15">
      <c r="E17"/>
      <c r="F17"/>
      <c r="G17"/>
    </row>
    <row r="18" spans="5:7" x14ac:dyDescent="0.15">
      <c r="E18"/>
      <c r="F18"/>
      <c r="G18"/>
    </row>
    <row r="19" spans="5:7" x14ac:dyDescent="0.15">
      <c r="E19"/>
      <c r="F19"/>
      <c r="G19"/>
    </row>
    <row r="20" spans="5:7" x14ac:dyDescent="0.15">
      <c r="E20"/>
      <c r="F20"/>
      <c r="G20"/>
    </row>
    <row r="21" spans="5:7" x14ac:dyDescent="0.15">
      <c r="E21"/>
      <c r="F21"/>
      <c r="G21"/>
    </row>
    <row r="22" spans="5:7" x14ac:dyDescent="0.15">
      <c r="E22"/>
      <c r="F22"/>
      <c r="G22"/>
    </row>
    <row r="23" spans="5:7" x14ac:dyDescent="0.15">
      <c r="E23"/>
      <c r="F23"/>
      <c r="G23"/>
    </row>
    <row r="24" spans="5:7" x14ac:dyDescent="0.15">
      <c r="E24"/>
      <c r="F24"/>
      <c r="G24"/>
    </row>
    <row r="25" spans="5:7" x14ac:dyDescent="0.15">
      <c r="E25"/>
      <c r="F25"/>
      <c r="G25"/>
    </row>
    <row r="26" spans="5:7" x14ac:dyDescent="0.15">
      <c r="E26"/>
      <c r="F26"/>
      <c r="G26"/>
    </row>
    <row r="27" spans="5:7" x14ac:dyDescent="0.15">
      <c r="E27"/>
      <c r="F27"/>
      <c r="G27"/>
    </row>
    <row r="28" spans="5:7" x14ac:dyDescent="0.15">
      <c r="E28"/>
      <c r="F28"/>
      <c r="G28"/>
    </row>
    <row r="29" spans="5:7" x14ac:dyDescent="0.15">
      <c r="E29"/>
      <c r="F29"/>
      <c r="G29"/>
    </row>
    <row r="30" spans="5:7" x14ac:dyDescent="0.15">
      <c r="E30"/>
      <c r="F30"/>
      <c r="G30"/>
    </row>
    <row r="31" spans="5:7" x14ac:dyDescent="0.15">
      <c r="E31"/>
      <c r="F31"/>
      <c r="G31"/>
    </row>
    <row r="32" spans="5:7" x14ac:dyDescent="0.15">
      <c r="E32"/>
      <c r="F32"/>
      <c r="G32"/>
    </row>
    <row r="33" spans="5:7" x14ac:dyDescent="0.15">
      <c r="E33"/>
      <c r="F33"/>
      <c r="G33"/>
    </row>
    <row r="34" spans="5:7" x14ac:dyDescent="0.15">
      <c r="E34"/>
      <c r="F34"/>
      <c r="G34"/>
    </row>
  </sheetData>
  <sheetProtection algorithmName="SHA-512" hashValue="bUogVwbNI2f2rK6/diFrsdtrYPUuVWdnJISrnORFTGUpbIIKBkiaHT6ZrhYc9PKJz4/vl4R4LnB61NvdbVIjHQ==" saltValue="yJkPn95zUVTJyf9csNqvDw==" spinCount="100000" sheet="1" objects="1" scenarios="1"/>
  <mergeCells count="2">
    <mergeCell ref="B2:J2"/>
    <mergeCell ref="B3:J3"/>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tint="0.39997558519241921"/>
  </sheetPr>
  <dimension ref="A1:X27"/>
  <sheetViews>
    <sheetView zoomScaleNormal="100" workbookViewId="0">
      <selection activeCell="E11" sqref="E11"/>
    </sheetView>
  </sheetViews>
  <sheetFormatPr defaultColWidth="9" defaultRowHeight="12.75" x14ac:dyDescent="0.2"/>
  <cols>
    <col min="1" max="1" width="15.125" style="100" customWidth="1"/>
    <col min="2" max="2" width="89.25" style="100" customWidth="1"/>
    <col min="3" max="3" width="29.875" style="101" customWidth="1"/>
    <col min="4" max="4" width="14.5" style="102" customWidth="1"/>
    <col min="5" max="5" width="9.375" style="100" customWidth="1"/>
    <col min="6" max="16384" width="9" style="100"/>
  </cols>
  <sheetData>
    <row r="1" spans="1:24" x14ac:dyDescent="0.2">
      <c r="X1" s="103">
        <v>0</v>
      </c>
    </row>
    <row r="2" spans="1:24" ht="13.5" thickBot="1" x14ac:dyDescent="0.25">
      <c r="B2" s="104"/>
      <c r="X2" s="103">
        <v>0.21</v>
      </c>
    </row>
    <row r="3" spans="1:24" ht="24" thickTop="1" thickBot="1" x14ac:dyDescent="0.35">
      <c r="A3" s="105"/>
      <c r="B3" s="106" t="s">
        <v>8</v>
      </c>
      <c r="C3" s="24"/>
    </row>
    <row r="4" spans="1:24" ht="14.25" thickTop="1" thickBot="1" x14ac:dyDescent="0.25">
      <c r="B4" s="107"/>
    </row>
    <row r="5" spans="1:24" ht="15.75" thickTop="1" thickBot="1" x14ac:dyDescent="0.25">
      <c r="A5" s="105"/>
      <c r="B5" s="108" t="s">
        <v>113</v>
      </c>
      <c r="C5" s="109"/>
      <c r="D5" s="110"/>
    </row>
    <row r="6" spans="1:24" ht="13.5" thickTop="1" x14ac:dyDescent="0.2">
      <c r="B6" s="107"/>
    </row>
    <row r="7" spans="1:24" ht="13.5" thickBot="1" x14ac:dyDescent="0.25">
      <c r="B7" s="107"/>
      <c r="C7" s="111"/>
      <c r="D7" s="112"/>
    </row>
    <row r="8" spans="1:24" ht="34.5" thickTop="1" x14ac:dyDescent="0.2">
      <c r="A8" s="105"/>
      <c r="B8" s="113" t="s">
        <v>9</v>
      </c>
      <c r="C8" s="114" t="s">
        <v>129</v>
      </c>
      <c r="D8" s="115"/>
    </row>
    <row r="9" spans="1:24" x14ac:dyDescent="0.2">
      <c r="A9" s="105"/>
      <c r="B9" s="116"/>
      <c r="C9" s="117"/>
      <c r="D9" s="115"/>
    </row>
    <row r="10" spans="1:24" x14ac:dyDescent="0.2">
      <c r="A10" s="105"/>
      <c r="B10" s="118" t="s">
        <v>10</v>
      </c>
      <c r="C10" s="119"/>
      <c r="D10" s="115"/>
    </row>
    <row r="11" spans="1:24" x14ac:dyDescent="0.2">
      <c r="A11" s="105"/>
      <c r="B11" s="120"/>
      <c r="C11" s="121">
        <f>'Werkblad toestellen'!C19</f>
        <v>14068153.333333332</v>
      </c>
      <c r="D11" s="115"/>
    </row>
    <row r="12" spans="1:24" x14ac:dyDescent="0.2">
      <c r="A12" s="105"/>
      <c r="B12" s="120"/>
      <c r="C12" s="121"/>
      <c r="D12" s="115"/>
    </row>
    <row r="13" spans="1:24" x14ac:dyDescent="0.2">
      <c r="A13" s="105"/>
      <c r="B13" s="118" t="s">
        <v>11</v>
      </c>
      <c r="C13" s="122"/>
      <c r="D13" s="115"/>
    </row>
    <row r="14" spans="1:24" x14ac:dyDescent="0.2">
      <c r="A14" s="105"/>
      <c r="B14" s="120"/>
      <c r="C14" s="121">
        <f>'Werkblad accessoires'!C59</f>
        <v>2422050</v>
      </c>
      <c r="D14" s="115"/>
    </row>
    <row r="15" spans="1:24" x14ac:dyDescent="0.2">
      <c r="A15" s="105"/>
      <c r="B15" s="120"/>
      <c r="C15" s="121"/>
      <c r="D15" s="115"/>
    </row>
    <row r="16" spans="1:24" x14ac:dyDescent="0.2">
      <c r="A16" s="105"/>
      <c r="B16" s="123" t="s">
        <v>12</v>
      </c>
      <c r="C16" s="122"/>
      <c r="D16" s="115"/>
    </row>
    <row r="17" spans="1:4" x14ac:dyDescent="0.2">
      <c r="A17" s="105"/>
      <c r="B17" s="124"/>
      <c r="C17" s="121">
        <f>'Werkblad diensten'!C80</f>
        <v>101760</v>
      </c>
      <c r="D17" s="115"/>
    </row>
    <row r="18" spans="1:4" x14ac:dyDescent="0.2">
      <c r="A18" s="105"/>
      <c r="B18" s="120"/>
      <c r="C18" s="121"/>
      <c r="D18" s="115"/>
    </row>
    <row r="19" spans="1:4" x14ac:dyDescent="0.2">
      <c r="A19" s="105"/>
      <c r="B19" s="123" t="s">
        <v>66</v>
      </c>
      <c r="C19" s="122"/>
      <c r="D19" s="115"/>
    </row>
    <row r="20" spans="1:4" x14ac:dyDescent="0.2">
      <c r="A20" s="105"/>
      <c r="B20" s="124"/>
      <c r="C20" s="121">
        <f>'Werkblad implementatie'!D9</f>
        <v>0</v>
      </c>
      <c r="D20" s="115"/>
    </row>
    <row r="21" spans="1:4" x14ac:dyDescent="0.2">
      <c r="A21" s="105"/>
      <c r="B21" s="120"/>
      <c r="C21" s="121"/>
      <c r="D21" s="115"/>
    </row>
    <row r="22" spans="1:4" x14ac:dyDescent="0.2">
      <c r="A22" s="105"/>
      <c r="B22" s="123"/>
      <c r="C22" s="122"/>
      <c r="D22" s="115"/>
    </row>
    <row r="23" spans="1:4" x14ac:dyDescent="0.2">
      <c r="A23" s="105"/>
      <c r="B23" s="120"/>
      <c r="C23" s="121"/>
      <c r="D23" s="115"/>
    </row>
    <row r="24" spans="1:4" ht="13.5" thickBot="1" x14ac:dyDescent="0.25">
      <c r="A24" s="105"/>
      <c r="B24" s="125"/>
      <c r="C24" s="126"/>
      <c r="D24" s="115"/>
    </row>
    <row r="25" spans="1:4" ht="14.25" thickTop="1" thickBot="1" x14ac:dyDescent="0.25">
      <c r="B25" s="107"/>
      <c r="C25" s="127"/>
      <c r="D25" s="128"/>
    </row>
    <row r="26" spans="1:4" ht="14.25" thickTop="1" thickBot="1" x14ac:dyDescent="0.25">
      <c r="A26" s="105"/>
      <c r="B26" s="129" t="s">
        <v>13</v>
      </c>
      <c r="C26" s="130">
        <f>C11+C12+C14+C15+C17+C18+C20+C21+C23+C24</f>
        <v>16591963.333333332</v>
      </c>
      <c r="D26" s="115"/>
    </row>
    <row r="27" spans="1:4" ht="13.5" thickTop="1" x14ac:dyDescent="0.2">
      <c r="B27" s="131"/>
      <c r="C27" s="132"/>
    </row>
  </sheetData>
  <sheetProtection algorithmName="SHA-512" hashValue="E2N7wagNWzN0dMa2xrPDh5XqiZJXvnxRips1B1hDTWLLn1c9n8xxY2wKho5L71a1NXy3LzitqT7Qnr77gg7CxA==" saltValue="nnPzTThrc1YiHoVn/z/gHg==" spinCount="100000" sheet="1" objects="1" scenarios="1"/>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CB27B4-F9D5-4CCE-B54A-ED08CCCE7962}">
  <dimension ref="B1:J19"/>
  <sheetViews>
    <sheetView showGridLines="0" zoomScaleNormal="100" workbookViewId="0">
      <selection activeCell="E24" sqref="E24"/>
    </sheetView>
  </sheetViews>
  <sheetFormatPr defaultColWidth="9.125" defaultRowHeight="11.25" x14ac:dyDescent="0.15"/>
  <cols>
    <col min="1" max="1" width="7.75" style="35" customWidth="1"/>
    <col min="2" max="2" width="35.5" style="35" customWidth="1"/>
    <col min="3" max="3" width="27.5" style="35" customWidth="1"/>
    <col min="4" max="4" width="32.125" style="35" customWidth="1"/>
    <col min="5" max="5" width="18.375" style="35" customWidth="1"/>
    <col min="6" max="6" width="18.625" style="35" customWidth="1"/>
    <col min="7" max="7" width="18.875" style="35" customWidth="1"/>
    <col min="8" max="10" width="18.75" style="35" customWidth="1"/>
    <col min="11" max="16384" width="9.125" style="35"/>
  </cols>
  <sheetData>
    <row r="1" spans="2:10" ht="33.75" customHeight="1" x14ac:dyDescent="0.15"/>
    <row r="8" spans="2:10" ht="39.75" customHeight="1" x14ac:dyDescent="0.15"/>
    <row r="9" spans="2:10" ht="49.5" customHeight="1" x14ac:dyDescent="0.15">
      <c r="B9" s="36" t="s">
        <v>14</v>
      </c>
      <c r="C9" s="36" t="s">
        <v>2</v>
      </c>
      <c r="D9" s="36" t="s">
        <v>15</v>
      </c>
      <c r="E9" s="36" t="s">
        <v>120</v>
      </c>
      <c r="F9" s="36" t="s">
        <v>16</v>
      </c>
      <c r="G9" s="37" t="s">
        <v>119</v>
      </c>
      <c r="H9" s="37" t="s">
        <v>58</v>
      </c>
      <c r="I9" s="38" t="s">
        <v>59</v>
      </c>
      <c r="J9" s="38" t="s">
        <v>60</v>
      </c>
    </row>
    <row r="10" spans="2:10" ht="12.75" x14ac:dyDescent="0.15">
      <c r="B10" s="31" t="s">
        <v>6</v>
      </c>
      <c r="C10" s="31" t="s">
        <v>80</v>
      </c>
      <c r="D10" s="31" t="s">
        <v>52</v>
      </c>
      <c r="E10" s="39">
        <v>100</v>
      </c>
      <c r="F10" s="40" t="s">
        <v>140</v>
      </c>
      <c r="G10" s="23">
        <f>'Toestel referentie prijzen'!J5</f>
        <v>1079.6666666666667</v>
      </c>
      <c r="H10" s="19"/>
      <c r="I10" s="7">
        <f t="shared" ref="I10:I17" si="0">$G10*(1-H10)</f>
        <v>1079.6666666666667</v>
      </c>
      <c r="J10" s="41">
        <f>I10*E10</f>
        <v>107966.66666666667</v>
      </c>
    </row>
    <row r="11" spans="2:10" ht="12.75" x14ac:dyDescent="0.15">
      <c r="B11" s="31" t="s">
        <v>6</v>
      </c>
      <c r="C11" s="31" t="s">
        <v>80</v>
      </c>
      <c r="D11" s="31" t="s">
        <v>53</v>
      </c>
      <c r="E11" s="39">
        <v>3200</v>
      </c>
      <c r="F11" s="40" t="s">
        <v>140</v>
      </c>
      <c r="G11" s="23">
        <f>'Toestel referentie prijzen'!J6</f>
        <v>475.33333333333331</v>
      </c>
      <c r="H11" s="19"/>
      <c r="I11" s="7">
        <f t="shared" si="0"/>
        <v>475.33333333333331</v>
      </c>
      <c r="J11" s="41">
        <f t="shared" ref="J11:J17" si="1">I11*E11</f>
        <v>1521066.6666666665</v>
      </c>
    </row>
    <row r="12" spans="2:10" ht="33.75" x14ac:dyDescent="0.15">
      <c r="B12" s="31" t="s">
        <v>6</v>
      </c>
      <c r="C12" s="31" t="s">
        <v>80</v>
      </c>
      <c r="D12" s="31" t="s">
        <v>53</v>
      </c>
      <c r="E12" s="39">
        <v>9400</v>
      </c>
      <c r="F12" s="42" t="s">
        <v>101</v>
      </c>
      <c r="G12" s="23">
        <f>$G$11</f>
        <v>475.33333333333331</v>
      </c>
      <c r="H12" s="19"/>
      <c r="I12" s="7">
        <f t="shared" ref="I12" si="2">$G12*(1-H12)</f>
        <v>475.33333333333331</v>
      </c>
      <c r="J12" s="41">
        <f t="shared" ref="J12" si="3">I12*E12</f>
        <v>4468133.333333333</v>
      </c>
    </row>
    <row r="13" spans="2:10" ht="12.75" x14ac:dyDescent="0.15">
      <c r="B13" s="31" t="s">
        <v>17</v>
      </c>
      <c r="C13" s="31" t="s">
        <v>80</v>
      </c>
      <c r="D13" s="31" t="s">
        <v>189</v>
      </c>
      <c r="E13" s="39">
        <v>20</v>
      </c>
      <c r="F13" s="40" t="s">
        <v>140</v>
      </c>
      <c r="G13" s="23">
        <f>'Toestel referentie prijzen'!J7</f>
        <v>804.33333333333337</v>
      </c>
      <c r="H13" s="19"/>
      <c r="I13" s="7">
        <f t="shared" si="0"/>
        <v>804.33333333333337</v>
      </c>
      <c r="J13" s="41">
        <f t="shared" si="1"/>
        <v>16086.666666666668</v>
      </c>
    </row>
    <row r="14" spans="2:10" ht="12.75" x14ac:dyDescent="0.15">
      <c r="B14" s="31" t="s">
        <v>17</v>
      </c>
      <c r="C14" s="31" t="s">
        <v>80</v>
      </c>
      <c r="D14" s="31" t="s">
        <v>54</v>
      </c>
      <c r="E14" s="39">
        <v>3200</v>
      </c>
      <c r="F14" s="40" t="s">
        <v>140</v>
      </c>
      <c r="G14" s="23">
        <f>'Toestel referentie prijzen'!J8</f>
        <v>404</v>
      </c>
      <c r="H14" s="19"/>
      <c r="I14" s="7">
        <f t="shared" si="0"/>
        <v>404</v>
      </c>
      <c r="J14" s="41">
        <f t="shared" si="1"/>
        <v>1292800</v>
      </c>
    </row>
    <row r="15" spans="2:10" ht="33.75" x14ac:dyDescent="0.15">
      <c r="B15" s="31" t="s">
        <v>17</v>
      </c>
      <c r="C15" s="31" t="s">
        <v>80</v>
      </c>
      <c r="D15" s="31" t="s">
        <v>54</v>
      </c>
      <c r="E15" s="39">
        <v>16000</v>
      </c>
      <c r="F15" s="42" t="s">
        <v>101</v>
      </c>
      <c r="G15" s="23">
        <f>$G$14</f>
        <v>404</v>
      </c>
      <c r="H15" s="19"/>
      <c r="I15" s="7">
        <f t="shared" ref="I15" si="4">$G15*(1-H15)</f>
        <v>404</v>
      </c>
      <c r="J15" s="41">
        <f t="shared" ref="J15" si="5">I15*E15</f>
        <v>6464000</v>
      </c>
    </row>
    <row r="16" spans="2:10" ht="12.75" x14ac:dyDescent="0.15">
      <c r="B16" s="31" t="s">
        <v>6</v>
      </c>
      <c r="C16" s="31" t="s">
        <v>57</v>
      </c>
      <c r="D16" s="31" t="s">
        <v>55</v>
      </c>
      <c r="E16" s="39">
        <v>50</v>
      </c>
      <c r="F16" s="40" t="s">
        <v>140</v>
      </c>
      <c r="G16" s="23">
        <f>'Toestel referentie prijzen'!J9</f>
        <v>800</v>
      </c>
      <c r="H16" s="19"/>
      <c r="I16" s="7">
        <f t="shared" si="0"/>
        <v>800</v>
      </c>
      <c r="J16" s="41">
        <f t="shared" si="1"/>
        <v>40000</v>
      </c>
    </row>
    <row r="17" spans="2:10" ht="12.75" x14ac:dyDescent="0.15">
      <c r="B17" s="31" t="s">
        <v>6</v>
      </c>
      <c r="C17" s="31" t="s">
        <v>57</v>
      </c>
      <c r="D17" s="31" t="s">
        <v>56</v>
      </c>
      <c r="E17" s="39">
        <v>300</v>
      </c>
      <c r="F17" s="40" t="s">
        <v>140</v>
      </c>
      <c r="G17" s="23">
        <f>'Toestel referentie prijzen'!J10</f>
        <v>527</v>
      </c>
      <c r="H17" s="19"/>
      <c r="I17" s="7">
        <f t="shared" si="0"/>
        <v>527</v>
      </c>
      <c r="J17" s="41">
        <f t="shared" si="1"/>
        <v>158100</v>
      </c>
    </row>
    <row r="18" spans="2:10" ht="13.5" thickBot="1" x14ac:dyDescent="0.2">
      <c r="D18" s="43" t="s">
        <v>23</v>
      </c>
      <c r="E18" s="44">
        <f>SUM(E10:E17)</f>
        <v>32270</v>
      </c>
    </row>
    <row r="19" spans="2:10" ht="13.5" thickBot="1" x14ac:dyDescent="0.2">
      <c r="B19" s="45" t="s">
        <v>18</v>
      </c>
      <c r="C19" s="46">
        <f>J19</f>
        <v>14068153.333333332</v>
      </c>
      <c r="J19" s="47">
        <f>SUM(J10:J17)</f>
        <v>14068153.333333332</v>
      </c>
    </row>
  </sheetData>
  <sheetProtection algorithmName="SHA-512" hashValue="a4eXvp7NCw+1ZSjZBY6m1jU/xVGBUvJMhbkQN6nQN1wOY/bnQV/ADqvkwiGvRRwselKTuKKTF9PL1+19JRV2eQ==" saltValue="LvmK8J567wGNC07wBxrq2w==" spinCount="100000" sheet="1" objects="1" scenarios="1"/>
  <phoneticPr fontId="15" type="noConversion"/>
  <dataValidations count="1">
    <dataValidation type="custom" allowBlank="1" showInputMessage="1" showErrorMessage="1" errorTitle="Let op:" error="Beperk de invoer tot maximaal 2 decimalen." sqref="J10:J18 G10:G17 I10:I17" xr:uid="{57987E9F-2432-4B1C-88ED-895786909980}">
      <formula1>G10-ROUND(G10,2)=0</formula1>
    </dataValidation>
  </dataValidation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9A499D-CABD-4031-919D-7B638CF9A283}">
  <dimension ref="A1:K65"/>
  <sheetViews>
    <sheetView showGridLines="0" zoomScaleNormal="100" workbookViewId="0">
      <selection activeCell="L10" sqref="L10"/>
    </sheetView>
  </sheetViews>
  <sheetFormatPr defaultColWidth="9" defaultRowHeight="12.75" x14ac:dyDescent="0.15"/>
  <cols>
    <col min="1" max="1" width="1" style="55" customWidth="1"/>
    <col min="2" max="2" width="20" style="55" customWidth="1"/>
    <col min="3" max="3" width="36.5" style="55" customWidth="1"/>
    <col min="4" max="4" width="21.5" style="55" customWidth="1"/>
    <col min="5" max="5" width="25.5" style="55" customWidth="1"/>
    <col min="6" max="6" width="20.5" style="55" customWidth="1"/>
    <col min="7" max="7" width="30.5" style="55" customWidth="1"/>
    <col min="8" max="8" width="18.5" style="67" customWidth="1"/>
    <col min="9" max="9" width="11.625" style="27" customWidth="1"/>
    <col min="10" max="10" width="17.25" style="27" customWidth="1"/>
    <col min="11" max="11" width="17.125" style="48" customWidth="1"/>
    <col min="12" max="16384" width="9" style="27"/>
  </cols>
  <sheetData>
    <row r="1" spans="1:11" ht="19.5" x14ac:dyDescent="0.15">
      <c r="A1" s="182" t="s">
        <v>90</v>
      </c>
      <c r="B1" s="183"/>
      <c r="C1" s="183"/>
      <c r="D1" s="183"/>
      <c r="E1" s="183"/>
      <c r="F1" s="183"/>
      <c r="G1" s="183"/>
      <c r="H1" s="183"/>
    </row>
    <row r="2" spans="1:11" x14ac:dyDescent="0.15">
      <c r="A2" s="49"/>
      <c r="B2" s="49"/>
      <c r="C2" s="49"/>
      <c r="D2" s="49"/>
      <c r="E2" s="49"/>
      <c r="F2" s="49"/>
      <c r="G2" s="49"/>
      <c r="H2" s="49"/>
    </row>
    <row r="3" spans="1:11" x14ac:dyDescent="0.15">
      <c r="A3" s="49"/>
      <c r="B3" s="49"/>
      <c r="C3" s="49"/>
      <c r="D3" s="49"/>
      <c r="E3" s="49"/>
      <c r="F3" s="49"/>
      <c r="G3" s="49"/>
      <c r="H3" s="49"/>
    </row>
    <row r="4" spans="1:11" x14ac:dyDescent="0.15">
      <c r="A4" s="49"/>
      <c r="B4" s="49"/>
      <c r="C4" s="49"/>
      <c r="D4" s="49"/>
      <c r="E4" s="49"/>
      <c r="F4" s="49"/>
      <c r="G4" s="49"/>
      <c r="H4" s="49"/>
    </row>
    <row r="5" spans="1:11" x14ac:dyDescent="0.15">
      <c r="A5" s="49"/>
      <c r="B5" s="49"/>
      <c r="C5" s="49"/>
      <c r="D5" s="49"/>
      <c r="E5" s="49"/>
      <c r="F5" s="49"/>
      <c r="G5" s="49"/>
      <c r="H5" s="49"/>
    </row>
    <row r="6" spans="1:11" x14ac:dyDescent="0.15">
      <c r="A6" s="49"/>
      <c r="B6" s="49"/>
      <c r="C6" s="49"/>
      <c r="D6" s="49"/>
      <c r="E6" s="49"/>
      <c r="F6" s="49"/>
      <c r="G6" s="49"/>
      <c r="H6" s="49"/>
    </row>
    <row r="7" spans="1:11" x14ac:dyDescent="0.15">
      <c r="A7" s="49"/>
      <c r="B7" s="49"/>
      <c r="C7" s="49"/>
      <c r="D7" s="49"/>
      <c r="E7" s="49"/>
      <c r="F7" s="49"/>
      <c r="G7" s="49"/>
      <c r="H7" s="49"/>
    </row>
    <row r="8" spans="1:11" x14ac:dyDescent="0.15">
      <c r="A8" s="49"/>
      <c r="B8" s="49"/>
      <c r="C8" s="49"/>
      <c r="D8" s="49"/>
      <c r="E8" s="49"/>
      <c r="F8" s="49"/>
      <c r="G8" s="49"/>
      <c r="H8" s="49"/>
    </row>
    <row r="9" spans="1:11" x14ac:dyDescent="0.15">
      <c r="A9" s="49"/>
      <c r="B9" s="49"/>
      <c r="C9" s="49"/>
      <c r="D9" s="49"/>
      <c r="E9" s="49"/>
      <c r="F9" s="49"/>
      <c r="G9" s="49"/>
      <c r="H9" s="49"/>
    </row>
    <row r="10" spans="1:11" x14ac:dyDescent="0.15">
      <c r="A10" s="49"/>
      <c r="B10" s="49"/>
      <c r="C10" s="49"/>
      <c r="D10" s="49"/>
      <c r="E10" s="49"/>
      <c r="F10" s="49"/>
      <c r="G10" s="49"/>
      <c r="H10" s="49"/>
    </row>
    <row r="11" spans="1:11" x14ac:dyDescent="0.15">
      <c r="A11" s="187"/>
      <c r="B11" s="187"/>
      <c r="C11" s="187"/>
      <c r="D11" s="187"/>
      <c r="E11" s="187"/>
      <c r="F11" s="187"/>
      <c r="G11" s="187"/>
      <c r="H11" s="187"/>
    </row>
    <row r="12" spans="1:11" x14ac:dyDescent="0.15">
      <c r="A12" s="184"/>
      <c r="B12" s="185"/>
      <c r="C12" s="185"/>
      <c r="D12" s="185"/>
      <c r="E12" s="185"/>
      <c r="F12" s="185"/>
      <c r="G12" s="185"/>
      <c r="H12" s="185"/>
    </row>
    <row r="13" spans="1:11" ht="19.5" x14ac:dyDescent="0.15">
      <c r="A13" s="186" t="s">
        <v>19</v>
      </c>
      <c r="B13" s="181"/>
      <c r="C13" s="181"/>
      <c r="D13" s="181"/>
      <c r="E13" s="181"/>
      <c r="F13" s="181"/>
      <c r="G13" s="181"/>
      <c r="H13" s="181"/>
    </row>
    <row r="14" spans="1:11" ht="45" x14ac:dyDescent="0.15">
      <c r="A14" s="50"/>
      <c r="B14" s="51" t="s">
        <v>1</v>
      </c>
      <c r="C14" s="52" t="s">
        <v>2</v>
      </c>
      <c r="D14" s="52" t="s">
        <v>15</v>
      </c>
      <c r="E14" s="53" t="s">
        <v>125</v>
      </c>
      <c r="F14" s="52"/>
      <c r="G14" s="52"/>
      <c r="H14" s="53" t="s">
        <v>137</v>
      </c>
      <c r="I14" s="37" t="s">
        <v>58</v>
      </c>
      <c r="J14" s="38" t="s">
        <v>59</v>
      </c>
      <c r="K14" s="54" t="s">
        <v>60</v>
      </c>
    </row>
    <row r="15" spans="1:11" ht="25.5" x14ac:dyDescent="0.15">
      <c r="A15" s="154"/>
      <c r="B15" s="31" t="s">
        <v>98</v>
      </c>
      <c r="C15" s="31" t="s">
        <v>154</v>
      </c>
      <c r="D15" s="56" t="s">
        <v>102</v>
      </c>
      <c r="E15" s="39">
        <v>1000</v>
      </c>
      <c r="F15" s="178" t="s">
        <v>171</v>
      </c>
      <c r="G15" s="179"/>
      <c r="H15" s="57">
        <v>12</v>
      </c>
      <c r="I15" s="19"/>
      <c r="J15" s="20">
        <f t="shared" ref="J15:J17" si="0">$H15*(1-I15)</f>
        <v>12</v>
      </c>
      <c r="K15" s="58">
        <f t="shared" ref="K15:K17" si="1">E15*J15</f>
        <v>12000</v>
      </c>
    </row>
    <row r="16" spans="1:11" ht="25.5" x14ac:dyDescent="0.15">
      <c r="A16" s="154"/>
      <c r="B16" s="31" t="s">
        <v>98</v>
      </c>
      <c r="C16" s="31" t="s">
        <v>155</v>
      </c>
      <c r="D16" s="56" t="s">
        <v>102</v>
      </c>
      <c r="E16" s="39">
        <v>15000</v>
      </c>
      <c r="F16" s="178" t="s">
        <v>172</v>
      </c>
      <c r="G16" s="179"/>
      <c r="H16" s="57">
        <v>12</v>
      </c>
      <c r="I16" s="19"/>
      <c r="J16" s="20">
        <f t="shared" si="0"/>
        <v>12</v>
      </c>
      <c r="K16" s="58">
        <f t="shared" si="1"/>
        <v>180000</v>
      </c>
    </row>
    <row r="17" spans="1:11" ht="25.5" x14ac:dyDescent="0.15">
      <c r="A17" s="154"/>
      <c r="B17" s="31" t="s">
        <v>7</v>
      </c>
      <c r="C17" s="31" t="s">
        <v>160</v>
      </c>
      <c r="D17" s="56" t="s">
        <v>102</v>
      </c>
      <c r="E17" s="39">
        <v>2000</v>
      </c>
      <c r="F17" s="178" t="s">
        <v>173</v>
      </c>
      <c r="G17" s="179"/>
      <c r="H17" s="57">
        <v>12</v>
      </c>
      <c r="I17" s="19"/>
      <c r="J17" s="20">
        <f t="shared" si="0"/>
        <v>12</v>
      </c>
      <c r="K17" s="58">
        <f t="shared" si="1"/>
        <v>24000</v>
      </c>
    </row>
    <row r="18" spans="1:11" ht="25.5" x14ac:dyDescent="0.15">
      <c r="B18" s="31" t="s">
        <v>7</v>
      </c>
      <c r="C18" s="31" t="s">
        <v>161</v>
      </c>
      <c r="D18" s="56" t="s">
        <v>102</v>
      </c>
      <c r="E18" s="39">
        <v>21000</v>
      </c>
      <c r="F18" s="178" t="s">
        <v>174</v>
      </c>
      <c r="G18" s="179"/>
      <c r="H18" s="57">
        <v>12</v>
      </c>
      <c r="I18" s="19"/>
      <c r="J18" s="20">
        <f t="shared" ref="J18" si="2">$H18*(1-I18)</f>
        <v>12</v>
      </c>
      <c r="K18" s="58">
        <f t="shared" ref="K18" si="3">E18*J18</f>
        <v>252000</v>
      </c>
    </row>
    <row r="19" spans="1:11" x14ac:dyDescent="0.15">
      <c r="F19" s="59"/>
      <c r="G19" s="60"/>
      <c r="H19" s="61"/>
      <c r="I19" s="62"/>
      <c r="J19" s="62"/>
      <c r="K19" s="63">
        <f>SUM(K15:K18)</f>
        <v>468000</v>
      </c>
    </row>
    <row r="20" spans="1:11" ht="19.5" x14ac:dyDescent="0.15">
      <c r="A20" s="186" t="s">
        <v>95</v>
      </c>
      <c r="B20" s="181"/>
      <c r="C20" s="181"/>
      <c r="D20" s="181"/>
      <c r="E20" s="181"/>
      <c r="F20" s="181"/>
      <c r="G20" s="181"/>
      <c r="H20" s="181"/>
    </row>
    <row r="21" spans="1:11" ht="45" x14ac:dyDescent="0.15">
      <c r="A21" s="64"/>
      <c r="B21" s="51" t="s">
        <v>1</v>
      </c>
      <c r="C21" s="52" t="s">
        <v>2</v>
      </c>
      <c r="D21" s="52" t="s">
        <v>15</v>
      </c>
      <c r="E21" s="53" t="s">
        <v>125</v>
      </c>
      <c r="F21" s="52" t="s">
        <v>20</v>
      </c>
      <c r="G21" s="52" t="s">
        <v>21</v>
      </c>
      <c r="H21" s="53" t="s">
        <v>137</v>
      </c>
      <c r="I21" s="37" t="s">
        <v>58</v>
      </c>
      <c r="J21" s="38" t="s">
        <v>59</v>
      </c>
      <c r="K21" s="54" t="s">
        <v>60</v>
      </c>
    </row>
    <row r="22" spans="1:11" ht="30" customHeight="1" x14ac:dyDescent="0.15">
      <c r="A22" s="153"/>
      <c r="B22" s="31" t="s">
        <v>98</v>
      </c>
      <c r="C22" s="56" t="s">
        <v>166</v>
      </c>
      <c r="D22" s="31" t="s">
        <v>94</v>
      </c>
      <c r="E22" s="39">
        <v>2000</v>
      </c>
      <c r="F22" s="178" t="s">
        <v>168</v>
      </c>
      <c r="G22" s="179"/>
      <c r="H22" s="57">
        <v>25</v>
      </c>
      <c r="I22" s="19"/>
      <c r="J22" s="7">
        <f t="shared" ref="J22:J23" si="4">$H22*(1-I22)</f>
        <v>25</v>
      </c>
      <c r="K22" s="58">
        <f t="shared" ref="K22:K23" si="5">E22*J22</f>
        <v>50000</v>
      </c>
    </row>
    <row r="23" spans="1:11" ht="28.5" customHeight="1" x14ac:dyDescent="0.15">
      <c r="A23" s="153"/>
      <c r="B23" s="31" t="s">
        <v>98</v>
      </c>
      <c r="C23" s="31" t="s">
        <v>155</v>
      </c>
      <c r="D23" s="31" t="s">
        <v>94</v>
      </c>
      <c r="E23" s="39">
        <v>10000</v>
      </c>
      <c r="F23" s="178" t="s">
        <v>169</v>
      </c>
      <c r="G23" s="179"/>
      <c r="H23" s="57">
        <v>25</v>
      </c>
      <c r="I23" s="19"/>
      <c r="J23" s="7">
        <f t="shared" si="4"/>
        <v>25</v>
      </c>
      <c r="K23" s="58">
        <f t="shared" si="5"/>
        <v>250000</v>
      </c>
    </row>
    <row r="24" spans="1:11" s="66" customFormat="1" ht="29.25" customHeight="1" x14ac:dyDescent="0.15">
      <c r="A24" s="65"/>
      <c r="B24" s="31" t="s">
        <v>7</v>
      </c>
      <c r="C24" s="31" t="s">
        <v>167</v>
      </c>
      <c r="D24" s="31" t="s">
        <v>94</v>
      </c>
      <c r="E24" s="39">
        <v>24000</v>
      </c>
      <c r="F24" s="178" t="s">
        <v>170</v>
      </c>
      <c r="G24" s="179"/>
      <c r="H24" s="57">
        <v>25</v>
      </c>
      <c r="I24" s="19"/>
      <c r="J24" s="7">
        <f t="shared" ref="J24" si="6">$H24*(1-I24)</f>
        <v>25</v>
      </c>
      <c r="K24" s="58">
        <f t="shared" ref="K24" si="7">E24*J24</f>
        <v>600000</v>
      </c>
    </row>
    <row r="25" spans="1:11" x14ac:dyDescent="0.15">
      <c r="A25" s="65"/>
      <c r="B25" s="65"/>
      <c r="C25" s="65"/>
      <c r="E25" s="67"/>
      <c r="F25" s="67"/>
      <c r="G25" s="67"/>
      <c r="H25" s="68"/>
      <c r="I25" s="69"/>
      <c r="J25" s="69"/>
      <c r="K25" s="63">
        <f>SUM(K22:K24)</f>
        <v>900000</v>
      </c>
    </row>
    <row r="26" spans="1:11" x14ac:dyDescent="0.15">
      <c r="A26" s="65"/>
      <c r="B26" s="65"/>
      <c r="C26" s="65"/>
      <c r="E26" s="67"/>
      <c r="F26" s="67"/>
      <c r="G26" s="67"/>
      <c r="H26" s="68"/>
    </row>
    <row r="27" spans="1:11" ht="19.5" x14ac:dyDescent="0.15">
      <c r="A27" s="186" t="s">
        <v>22</v>
      </c>
      <c r="B27" s="181"/>
      <c r="C27" s="181"/>
      <c r="D27" s="181"/>
      <c r="E27" s="181"/>
      <c r="F27" s="181"/>
      <c r="G27" s="181"/>
      <c r="H27" s="181"/>
    </row>
    <row r="28" spans="1:11" ht="45" x14ac:dyDescent="0.15">
      <c r="A28" s="64"/>
      <c r="B28" s="51" t="s">
        <v>1</v>
      </c>
      <c r="C28" s="52" t="s">
        <v>2</v>
      </c>
      <c r="D28" s="52" t="s">
        <v>15</v>
      </c>
      <c r="E28" s="53" t="s">
        <v>125</v>
      </c>
      <c r="F28" s="52" t="s">
        <v>20</v>
      </c>
      <c r="G28" s="52" t="s">
        <v>21</v>
      </c>
      <c r="H28" s="53" t="s">
        <v>137</v>
      </c>
      <c r="I28" s="37" t="s">
        <v>58</v>
      </c>
      <c r="J28" s="38" t="s">
        <v>59</v>
      </c>
      <c r="K28" s="54" t="s">
        <v>60</v>
      </c>
    </row>
    <row r="29" spans="1:11" ht="28.5" customHeight="1" x14ac:dyDescent="0.15">
      <c r="A29" s="153"/>
      <c r="B29" s="31" t="s">
        <v>98</v>
      </c>
      <c r="C29" s="31" t="s">
        <v>154</v>
      </c>
      <c r="D29" s="31" t="s">
        <v>82</v>
      </c>
      <c r="E29" s="39">
        <v>1000</v>
      </c>
      <c r="F29" s="178" t="s">
        <v>158</v>
      </c>
      <c r="G29" s="179"/>
      <c r="H29" s="57">
        <v>7.5</v>
      </c>
      <c r="I29" s="19"/>
      <c r="J29" s="7">
        <f t="shared" ref="J29:J33" si="8">$H29*(1-I29)</f>
        <v>7.5</v>
      </c>
      <c r="K29" s="58">
        <f t="shared" ref="K29:K33" si="9">E29*J29</f>
        <v>7500</v>
      </c>
    </row>
    <row r="30" spans="1:11" ht="30" customHeight="1" x14ac:dyDescent="0.15">
      <c r="A30" s="153"/>
      <c r="B30" s="31" t="s">
        <v>98</v>
      </c>
      <c r="C30" s="31" t="s">
        <v>155</v>
      </c>
      <c r="D30" s="31" t="s">
        <v>82</v>
      </c>
      <c r="E30" s="39">
        <v>13000</v>
      </c>
      <c r="F30" s="178" t="s">
        <v>159</v>
      </c>
      <c r="G30" s="179"/>
      <c r="H30" s="57">
        <v>7.5</v>
      </c>
      <c r="I30" s="19"/>
      <c r="J30" s="7">
        <f t="shared" si="8"/>
        <v>7.5</v>
      </c>
      <c r="K30" s="58">
        <f t="shared" si="9"/>
        <v>97500</v>
      </c>
    </row>
    <row r="31" spans="1:11" ht="24.75" customHeight="1" x14ac:dyDescent="0.15">
      <c r="A31" s="153"/>
      <c r="B31" s="31" t="s">
        <v>98</v>
      </c>
      <c r="C31" s="31" t="s">
        <v>157</v>
      </c>
      <c r="D31" s="31" t="s">
        <v>82</v>
      </c>
      <c r="E31" s="39">
        <v>400</v>
      </c>
      <c r="F31" s="178" t="s">
        <v>165</v>
      </c>
      <c r="G31" s="179"/>
      <c r="H31" s="57">
        <v>25</v>
      </c>
      <c r="I31" s="19"/>
      <c r="J31" s="7">
        <f t="shared" si="8"/>
        <v>25</v>
      </c>
      <c r="K31" s="58">
        <f t="shared" si="9"/>
        <v>10000</v>
      </c>
    </row>
    <row r="32" spans="1:11" ht="27" customHeight="1" x14ac:dyDescent="0.15">
      <c r="A32" s="153"/>
      <c r="B32" s="31" t="s">
        <v>98</v>
      </c>
      <c r="C32" s="31" t="s">
        <v>156</v>
      </c>
      <c r="D32" s="31" t="s">
        <v>82</v>
      </c>
      <c r="E32" s="39">
        <v>600</v>
      </c>
      <c r="F32" s="178" t="s">
        <v>164</v>
      </c>
      <c r="G32" s="179"/>
      <c r="H32" s="57">
        <v>25</v>
      </c>
      <c r="I32" s="19"/>
      <c r="J32" s="7">
        <f t="shared" si="8"/>
        <v>25</v>
      </c>
      <c r="K32" s="58">
        <f t="shared" si="9"/>
        <v>15000</v>
      </c>
    </row>
    <row r="33" spans="1:11" ht="29.25" customHeight="1" x14ac:dyDescent="0.15">
      <c r="A33" s="153"/>
      <c r="B33" s="31" t="s">
        <v>7</v>
      </c>
      <c r="C33" s="31" t="s">
        <v>160</v>
      </c>
      <c r="D33" s="31" t="s">
        <v>82</v>
      </c>
      <c r="E33" s="39">
        <v>1000</v>
      </c>
      <c r="F33" s="178" t="s">
        <v>162</v>
      </c>
      <c r="G33" s="179"/>
      <c r="H33" s="57">
        <v>7.5</v>
      </c>
      <c r="I33" s="19"/>
      <c r="J33" s="7">
        <f t="shared" si="8"/>
        <v>7.5</v>
      </c>
      <c r="K33" s="58">
        <f t="shared" si="9"/>
        <v>7500</v>
      </c>
    </row>
    <row r="34" spans="1:11" s="66" customFormat="1" ht="26.25" customHeight="1" x14ac:dyDescent="0.15">
      <c r="A34" s="65"/>
      <c r="B34" s="31" t="s">
        <v>7</v>
      </c>
      <c r="C34" s="31" t="s">
        <v>161</v>
      </c>
      <c r="D34" s="31" t="s">
        <v>82</v>
      </c>
      <c r="E34" s="39">
        <v>21000</v>
      </c>
      <c r="F34" s="178" t="s">
        <v>163</v>
      </c>
      <c r="G34" s="179"/>
      <c r="H34" s="57">
        <v>7.5</v>
      </c>
      <c r="I34" s="19"/>
      <c r="J34" s="7">
        <f t="shared" ref="J34" si="10">$H34*(1-I34)</f>
        <v>7.5</v>
      </c>
      <c r="K34" s="58">
        <f t="shared" ref="K34" si="11">E34*J34</f>
        <v>157500</v>
      </c>
    </row>
    <row r="35" spans="1:11" x14ac:dyDescent="0.15">
      <c r="A35" s="65"/>
      <c r="B35" s="65"/>
      <c r="C35" s="65"/>
      <c r="E35" s="67"/>
      <c r="F35" s="67"/>
      <c r="G35" s="67"/>
      <c r="H35" s="68"/>
      <c r="K35" s="63">
        <f>SUM(K29:K34)</f>
        <v>295000</v>
      </c>
    </row>
    <row r="36" spans="1:11" x14ac:dyDescent="0.15">
      <c r="A36" s="65"/>
      <c r="B36" s="65"/>
      <c r="C36" s="65"/>
      <c r="F36" s="70"/>
      <c r="G36" s="70"/>
      <c r="H36" s="71"/>
    </row>
    <row r="37" spans="1:11" ht="19.5" x14ac:dyDescent="0.15">
      <c r="A37" s="180" t="s">
        <v>138</v>
      </c>
      <c r="B37" s="181"/>
      <c r="C37" s="181"/>
      <c r="D37" s="181"/>
      <c r="E37" s="181"/>
      <c r="F37" s="181"/>
      <c r="G37" s="181"/>
      <c r="H37" s="181"/>
    </row>
    <row r="38" spans="1:11" ht="45" x14ac:dyDescent="0.15">
      <c r="A38" s="72"/>
      <c r="B38" s="51" t="s">
        <v>1</v>
      </c>
      <c r="C38" s="52" t="s">
        <v>2</v>
      </c>
      <c r="D38" s="52" t="s">
        <v>15</v>
      </c>
      <c r="E38" s="53" t="s">
        <v>125</v>
      </c>
      <c r="F38" s="52" t="s">
        <v>20</v>
      </c>
      <c r="G38" s="52" t="s">
        <v>21</v>
      </c>
      <c r="H38" s="53" t="s">
        <v>137</v>
      </c>
      <c r="I38" s="37" t="s">
        <v>58</v>
      </c>
      <c r="J38" s="38" t="s">
        <v>59</v>
      </c>
      <c r="K38" s="54" t="s">
        <v>60</v>
      </c>
    </row>
    <row r="39" spans="1:11" ht="30.75" customHeight="1" x14ac:dyDescent="0.15">
      <c r="A39" s="152"/>
      <c r="B39" s="31" t="s">
        <v>98</v>
      </c>
      <c r="C39" s="31" t="s">
        <v>154</v>
      </c>
      <c r="D39" s="31" t="s">
        <v>100</v>
      </c>
      <c r="E39" s="39">
        <v>500</v>
      </c>
      <c r="F39" s="178" t="s">
        <v>151</v>
      </c>
      <c r="G39" s="179"/>
      <c r="H39" s="57">
        <v>23</v>
      </c>
      <c r="I39" s="19"/>
      <c r="J39" s="7">
        <f t="shared" ref="J39:J40" si="12">$H39*(1-I39)</f>
        <v>23</v>
      </c>
      <c r="K39" s="58">
        <f t="shared" ref="K39:K40" si="13">E39*J39</f>
        <v>11500</v>
      </c>
    </row>
    <row r="40" spans="1:11" ht="24.75" customHeight="1" x14ac:dyDescent="0.15">
      <c r="A40" s="152"/>
      <c r="B40" s="31" t="s">
        <v>98</v>
      </c>
      <c r="C40" s="31" t="s">
        <v>155</v>
      </c>
      <c r="D40" s="31" t="s">
        <v>100</v>
      </c>
      <c r="E40" s="39">
        <v>1500</v>
      </c>
      <c r="F40" s="178" t="s">
        <v>152</v>
      </c>
      <c r="G40" s="179"/>
      <c r="H40" s="57">
        <v>23</v>
      </c>
      <c r="I40" s="19"/>
      <c r="J40" s="7">
        <f t="shared" si="12"/>
        <v>23</v>
      </c>
      <c r="K40" s="58">
        <f t="shared" si="13"/>
        <v>34500</v>
      </c>
    </row>
    <row r="41" spans="1:11" ht="33" customHeight="1" x14ac:dyDescent="0.15">
      <c r="B41" s="31" t="s">
        <v>7</v>
      </c>
      <c r="C41" s="31" t="s">
        <v>167</v>
      </c>
      <c r="D41" s="31" t="s">
        <v>100</v>
      </c>
      <c r="E41" s="39">
        <v>4000</v>
      </c>
      <c r="F41" s="178" t="s">
        <v>153</v>
      </c>
      <c r="G41" s="179"/>
      <c r="H41" s="57">
        <v>23</v>
      </c>
      <c r="I41" s="19"/>
      <c r="J41" s="7">
        <f t="shared" ref="J41" si="14">$H41*(1-I41)</f>
        <v>23</v>
      </c>
      <c r="K41" s="58">
        <f t="shared" ref="K41" si="15">E41*J41</f>
        <v>92000</v>
      </c>
    </row>
    <row r="42" spans="1:11" x14ac:dyDescent="0.15">
      <c r="B42" s="59"/>
      <c r="C42" s="73"/>
      <c r="D42" s="59"/>
      <c r="E42" s="73"/>
      <c r="F42" s="59"/>
      <c r="G42" s="73"/>
      <c r="H42" s="59"/>
      <c r="I42" s="62"/>
      <c r="J42" s="62"/>
      <c r="K42" s="63">
        <f>SUM(K39:K41)</f>
        <v>138000</v>
      </c>
    </row>
    <row r="43" spans="1:11" x14ac:dyDescent="0.15">
      <c r="D43" s="27"/>
      <c r="E43" s="27"/>
      <c r="F43" s="59"/>
      <c r="G43" s="73"/>
      <c r="H43" s="59"/>
      <c r="I43" s="62"/>
      <c r="J43" s="62"/>
    </row>
    <row r="44" spans="1:11" ht="19.5" x14ac:dyDescent="0.15">
      <c r="A44" s="180" t="s">
        <v>61</v>
      </c>
      <c r="B44" s="181"/>
      <c r="C44" s="181"/>
      <c r="D44" s="181"/>
      <c r="E44" s="181"/>
      <c r="F44" s="181"/>
      <c r="G44" s="181"/>
      <c r="H44" s="181"/>
    </row>
    <row r="45" spans="1:11" ht="45" x14ac:dyDescent="0.15">
      <c r="A45" s="72"/>
      <c r="B45" s="51" t="s">
        <v>1</v>
      </c>
      <c r="C45" s="52" t="s">
        <v>2</v>
      </c>
      <c r="D45" s="52" t="s">
        <v>15</v>
      </c>
      <c r="E45" s="53" t="s">
        <v>125</v>
      </c>
      <c r="F45" s="52" t="s">
        <v>20</v>
      </c>
      <c r="G45" s="52" t="s">
        <v>21</v>
      </c>
      <c r="H45" s="53" t="s">
        <v>137</v>
      </c>
      <c r="I45" s="37" t="s">
        <v>58</v>
      </c>
      <c r="J45" s="38" t="s">
        <v>59</v>
      </c>
      <c r="K45" s="54" t="s">
        <v>60</v>
      </c>
    </row>
    <row r="46" spans="1:11" ht="38.25" x14ac:dyDescent="0.15">
      <c r="A46" s="152"/>
      <c r="B46" s="31" t="s">
        <v>75</v>
      </c>
      <c r="C46" s="56" t="s">
        <v>182</v>
      </c>
      <c r="D46" s="31" t="s">
        <v>83</v>
      </c>
      <c r="E46" s="39">
        <v>12800</v>
      </c>
      <c r="F46" s="178" t="s">
        <v>183</v>
      </c>
      <c r="G46" s="179"/>
      <c r="H46" s="57">
        <v>15</v>
      </c>
      <c r="I46" s="19"/>
      <c r="J46" s="7">
        <f t="shared" ref="J46:J48" si="16">$H46*(1-I46)</f>
        <v>15</v>
      </c>
      <c r="K46" s="58">
        <f t="shared" ref="K46:K48" si="17">E46*J46</f>
        <v>192000</v>
      </c>
    </row>
    <row r="47" spans="1:11" ht="25.5" x14ac:dyDescent="0.15">
      <c r="A47" s="152"/>
      <c r="B47" s="31" t="s">
        <v>98</v>
      </c>
      <c r="C47" s="56" t="s">
        <v>184</v>
      </c>
      <c r="D47" s="31" t="s">
        <v>83</v>
      </c>
      <c r="E47" s="39">
        <v>12000</v>
      </c>
      <c r="F47" s="178" t="s">
        <v>185</v>
      </c>
      <c r="G47" s="179"/>
      <c r="H47" s="57">
        <v>15</v>
      </c>
      <c r="I47" s="19"/>
      <c r="J47" s="7">
        <f t="shared" si="16"/>
        <v>15</v>
      </c>
      <c r="K47" s="58">
        <f t="shared" si="17"/>
        <v>180000</v>
      </c>
    </row>
    <row r="48" spans="1:11" ht="25.5" x14ac:dyDescent="0.15">
      <c r="B48" s="31" t="s">
        <v>7</v>
      </c>
      <c r="C48" s="56" t="s">
        <v>186</v>
      </c>
      <c r="D48" s="31" t="s">
        <v>83</v>
      </c>
      <c r="E48" s="39">
        <v>12000</v>
      </c>
      <c r="F48" s="178" t="s">
        <v>187</v>
      </c>
      <c r="G48" s="179"/>
      <c r="H48" s="57">
        <v>15</v>
      </c>
      <c r="I48" s="19"/>
      <c r="J48" s="7">
        <f t="shared" si="16"/>
        <v>15</v>
      </c>
      <c r="K48" s="58">
        <f t="shared" si="17"/>
        <v>180000</v>
      </c>
    </row>
    <row r="49" spans="1:11" x14ac:dyDescent="0.15">
      <c r="C49" s="65"/>
      <c r="F49" s="74"/>
      <c r="G49" s="74"/>
      <c r="H49" s="68"/>
      <c r="K49" s="63">
        <f>SUM(K46:K48)</f>
        <v>552000</v>
      </c>
    </row>
    <row r="50" spans="1:11" x14ac:dyDescent="0.15">
      <c r="C50" s="65"/>
      <c r="F50" s="74"/>
      <c r="G50" s="74"/>
      <c r="H50" s="68"/>
    </row>
    <row r="51" spans="1:11" ht="19.5" x14ac:dyDescent="0.15">
      <c r="A51" s="180" t="s">
        <v>84</v>
      </c>
      <c r="B51" s="181"/>
      <c r="C51" s="181"/>
      <c r="D51" s="181"/>
      <c r="E51" s="181"/>
      <c r="F51" s="181"/>
      <c r="G51" s="181"/>
      <c r="H51" s="181"/>
    </row>
    <row r="52" spans="1:11" ht="45" x14ac:dyDescent="0.15">
      <c r="A52" s="72"/>
      <c r="B52" s="51" t="s">
        <v>1</v>
      </c>
      <c r="C52" s="52" t="s">
        <v>2</v>
      </c>
      <c r="D52" s="52" t="s">
        <v>15</v>
      </c>
      <c r="E52" s="53" t="s">
        <v>125</v>
      </c>
      <c r="F52" s="52" t="s">
        <v>20</v>
      </c>
      <c r="G52" s="52" t="s">
        <v>21</v>
      </c>
      <c r="H52" s="53" t="s">
        <v>137</v>
      </c>
      <c r="I52" s="37" t="s">
        <v>58</v>
      </c>
      <c r="J52" s="38" t="s">
        <v>59</v>
      </c>
      <c r="K52" s="54" t="s">
        <v>60</v>
      </c>
    </row>
    <row r="53" spans="1:11" ht="25.5" x14ac:dyDescent="0.15">
      <c r="B53" s="31" t="s">
        <v>6</v>
      </c>
      <c r="C53" s="31" t="s">
        <v>114</v>
      </c>
      <c r="D53" s="56" t="s">
        <v>103</v>
      </c>
      <c r="E53" s="39">
        <v>400</v>
      </c>
      <c r="F53" s="188" t="s">
        <v>147</v>
      </c>
      <c r="G53" s="189"/>
      <c r="H53" s="57">
        <v>8.25</v>
      </c>
      <c r="I53" s="19"/>
      <c r="J53" s="7">
        <f t="shared" ref="J53" si="18">$H53*(1-I53)</f>
        <v>8.25</v>
      </c>
      <c r="K53" s="58">
        <f t="shared" ref="K53" si="19">E53*J53</f>
        <v>3300</v>
      </c>
    </row>
    <row r="54" spans="1:11" ht="25.5" x14ac:dyDescent="0.15">
      <c r="B54" s="31" t="s">
        <v>75</v>
      </c>
      <c r="C54" s="31" t="s">
        <v>114</v>
      </c>
      <c r="D54" s="56" t="s">
        <v>97</v>
      </c>
      <c r="E54" s="39">
        <v>250</v>
      </c>
      <c r="F54" s="188" t="s">
        <v>148</v>
      </c>
      <c r="G54" s="189"/>
      <c r="H54" s="57">
        <v>15</v>
      </c>
      <c r="I54" s="19"/>
      <c r="J54" s="7">
        <f t="shared" ref="J54" si="20">$H54*(1-I54)</f>
        <v>15</v>
      </c>
      <c r="K54" s="58">
        <f t="shared" ref="K54" si="21">E54*J54</f>
        <v>3750</v>
      </c>
    </row>
    <row r="55" spans="1:11" ht="29.25" customHeight="1" x14ac:dyDescent="0.15">
      <c r="B55" s="31" t="s">
        <v>75</v>
      </c>
      <c r="C55" s="31" t="s">
        <v>114</v>
      </c>
      <c r="D55" s="31" t="s">
        <v>96</v>
      </c>
      <c r="E55" s="39">
        <v>600</v>
      </c>
      <c r="F55" s="178" t="s">
        <v>149</v>
      </c>
      <c r="G55" s="179"/>
      <c r="H55" s="57">
        <v>20</v>
      </c>
      <c r="I55" s="19"/>
      <c r="J55" s="7">
        <f t="shared" ref="J55" si="22">$H55*(1-I55)</f>
        <v>20</v>
      </c>
      <c r="K55" s="58">
        <f t="shared" ref="K55" si="23">E55*J55</f>
        <v>12000</v>
      </c>
    </row>
    <row r="56" spans="1:11" ht="30.75" customHeight="1" x14ac:dyDescent="0.15">
      <c r="B56" s="31" t="s">
        <v>98</v>
      </c>
      <c r="C56" s="31" t="s">
        <v>114</v>
      </c>
      <c r="D56" s="31" t="s">
        <v>99</v>
      </c>
      <c r="E56" s="39">
        <v>250</v>
      </c>
      <c r="F56" s="178" t="s">
        <v>150</v>
      </c>
      <c r="G56" s="179"/>
      <c r="H56" s="57">
        <v>25</v>
      </c>
      <c r="I56" s="19"/>
      <c r="J56" s="7">
        <f t="shared" ref="J56" si="24">$H56*(1-I56)</f>
        <v>25</v>
      </c>
      <c r="K56" s="58">
        <f t="shared" ref="K56" si="25">E56*J56</f>
        <v>6250</v>
      </c>
    </row>
    <row r="57" spans="1:11" ht="37.5" customHeight="1" x14ac:dyDescent="0.15">
      <c r="B57" s="31" t="s">
        <v>98</v>
      </c>
      <c r="C57" s="31" t="s">
        <v>85</v>
      </c>
      <c r="D57" s="31" t="s">
        <v>104</v>
      </c>
      <c r="E57" s="39">
        <v>350</v>
      </c>
      <c r="F57" s="178" t="s">
        <v>180</v>
      </c>
      <c r="G57" s="179"/>
      <c r="H57" s="57">
        <v>125</v>
      </c>
      <c r="I57" s="19"/>
      <c r="J57" s="7">
        <f t="shared" ref="J57" si="26">$H57*(1-I57)</f>
        <v>125</v>
      </c>
      <c r="K57" s="58">
        <f t="shared" ref="K57" si="27">E57*J57</f>
        <v>43750</v>
      </c>
    </row>
    <row r="58" spans="1:11" x14ac:dyDescent="0.15">
      <c r="C58" s="65"/>
      <c r="F58" s="74"/>
      <c r="G58" s="74"/>
      <c r="H58" s="68"/>
      <c r="K58" s="63">
        <f>SUM(K53:K57)</f>
        <v>69050</v>
      </c>
    </row>
    <row r="59" spans="1:11" x14ac:dyDescent="0.15">
      <c r="B59" s="45" t="s">
        <v>18</v>
      </c>
      <c r="C59" s="75">
        <f>K19+K25+K35+K42+K49+K58</f>
        <v>2422050</v>
      </c>
      <c r="F59" s="74"/>
      <c r="G59" s="74"/>
      <c r="H59" s="68"/>
    </row>
    <row r="60" spans="1:11" x14ac:dyDescent="0.15">
      <c r="F60" s="74"/>
      <c r="G60" s="74"/>
      <c r="H60" s="68"/>
    </row>
    <row r="61" spans="1:11" x14ac:dyDescent="0.15">
      <c r="C61" s="65"/>
      <c r="F61" s="74"/>
      <c r="G61" s="74"/>
      <c r="H61" s="68"/>
    </row>
    <row r="62" spans="1:11" x14ac:dyDescent="0.15">
      <c r="B62" s="76"/>
      <c r="D62" s="59"/>
      <c r="E62" s="59"/>
      <c r="F62" s="67"/>
      <c r="G62" s="67"/>
      <c r="H62" s="9"/>
    </row>
    <row r="65" spans="1:11" s="66" customFormat="1" x14ac:dyDescent="0.15">
      <c r="A65" s="55"/>
      <c r="B65" s="55"/>
      <c r="C65" s="55"/>
      <c r="D65" s="55"/>
      <c r="E65" s="55"/>
      <c r="F65" s="55"/>
      <c r="G65" s="55"/>
      <c r="H65" s="67"/>
      <c r="K65" s="77"/>
    </row>
  </sheetData>
  <sheetProtection algorithmName="SHA-512" hashValue="tPDYW9/sjr/5MgYnyEt1NP0ZWKS01ygP30IYNvvl0TTdeqUQlHQmldI66wBzM8O0hz3elY1QcHUpuNGJuqOdXA==" saltValue="QZ+E2U4mwjhvP3Ouw7/05A==" spinCount="100000" sheet="1" objects="1" scenarios="1"/>
  <mergeCells count="33">
    <mergeCell ref="F48:G48"/>
    <mergeCell ref="A51:H51"/>
    <mergeCell ref="F57:G57"/>
    <mergeCell ref="F53:G53"/>
    <mergeCell ref="A44:H44"/>
    <mergeCell ref="F55:G55"/>
    <mergeCell ref="F54:G54"/>
    <mergeCell ref="F56:G56"/>
    <mergeCell ref="F46:G46"/>
    <mergeCell ref="F47:G47"/>
    <mergeCell ref="F41:G41"/>
    <mergeCell ref="A37:H37"/>
    <mergeCell ref="A1:H1"/>
    <mergeCell ref="A12:H12"/>
    <mergeCell ref="A13:H13"/>
    <mergeCell ref="A20:H20"/>
    <mergeCell ref="A27:H27"/>
    <mergeCell ref="F18:G18"/>
    <mergeCell ref="F24:G24"/>
    <mergeCell ref="F34:G34"/>
    <mergeCell ref="A11:H11"/>
    <mergeCell ref="F39:G39"/>
    <mergeCell ref="F40:G40"/>
    <mergeCell ref="F29:G29"/>
    <mergeCell ref="F30:G30"/>
    <mergeCell ref="F31:G31"/>
    <mergeCell ref="F32:G32"/>
    <mergeCell ref="F33:G33"/>
    <mergeCell ref="F22:G22"/>
    <mergeCell ref="F23:G23"/>
    <mergeCell ref="F15:G15"/>
    <mergeCell ref="F16:G16"/>
    <mergeCell ref="F17:G17"/>
  </mergeCells>
  <phoneticPr fontId="15" type="noConversion"/>
  <dataValidations count="1">
    <dataValidation type="custom" allowBlank="1" showInputMessage="1" showErrorMessage="1" errorTitle="Let op:" error="Beperk de invoer tot maximaal 2 decimalen." sqref="J22:J25 J39:J43 J46:J48 J29:J34 J15:J19 J53:J57" xr:uid="{C4617CAF-CC4D-4B44-BAAD-A366F3782B62}">
      <formula1>J15-ROUND(J15,2)=0</formula1>
    </dataValidation>
  </dataValidation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7A4B9A-E5BE-49F2-A2C9-8069548604E9}">
  <dimension ref="A10:J80"/>
  <sheetViews>
    <sheetView showGridLines="0" zoomScaleNormal="100" workbookViewId="0">
      <selection activeCell="I11" sqref="I11"/>
    </sheetView>
  </sheetViews>
  <sheetFormatPr defaultColWidth="20" defaultRowHeight="13.5" customHeight="1" x14ac:dyDescent="0.15"/>
  <cols>
    <col min="1" max="1" width="6.875" style="35" customWidth="1"/>
    <col min="2" max="2" width="42.875" style="35" customWidth="1"/>
    <col min="3" max="3" width="23.25" style="35" customWidth="1"/>
    <col min="4" max="4" width="32" style="35" customWidth="1"/>
    <col min="5" max="5" width="28.875" style="35" customWidth="1"/>
    <col min="6" max="7" width="18.875" style="35" customWidth="1"/>
    <col min="8" max="16384" width="20" style="35"/>
  </cols>
  <sheetData>
    <row r="10" spans="1:7" ht="35.25" customHeight="1" x14ac:dyDescent="0.15"/>
    <row r="11" spans="1:7" s="27" customFormat="1" ht="27" customHeight="1" x14ac:dyDescent="0.15">
      <c r="A11" s="191" t="s">
        <v>130</v>
      </c>
      <c r="B11" s="192"/>
      <c r="C11" s="192"/>
      <c r="D11" s="192"/>
      <c r="E11" s="192"/>
      <c r="F11" s="192"/>
    </row>
    <row r="12" spans="1:7" s="27" customFormat="1" ht="38.1" customHeight="1" x14ac:dyDescent="0.15">
      <c r="A12" s="78"/>
      <c r="B12" s="51" t="s">
        <v>1</v>
      </c>
      <c r="C12" s="52" t="s">
        <v>2</v>
      </c>
      <c r="D12" s="52" t="s">
        <v>15</v>
      </c>
      <c r="E12" s="79" t="s">
        <v>122</v>
      </c>
      <c r="F12" s="80" t="s">
        <v>24</v>
      </c>
      <c r="G12" s="37" t="s">
        <v>121</v>
      </c>
    </row>
    <row r="13" spans="1:7" s="27" customFormat="1" ht="17.25" customHeight="1" x14ac:dyDescent="0.15">
      <c r="A13" s="65"/>
      <c r="B13" s="31" t="s">
        <v>75</v>
      </c>
      <c r="C13" s="31" t="s">
        <v>80</v>
      </c>
      <c r="D13" s="31" t="s">
        <v>89</v>
      </c>
      <c r="E13" s="17"/>
      <c r="F13" s="81">
        <v>8000</v>
      </c>
      <c r="G13" s="7">
        <f>E13*F13</f>
        <v>0</v>
      </c>
    </row>
    <row r="14" spans="1:7" s="66" customFormat="1" ht="12.75" customHeight="1" x14ac:dyDescent="0.15">
      <c r="A14" s="65"/>
      <c r="B14" s="31" t="s">
        <v>179</v>
      </c>
      <c r="C14" s="31" t="s">
        <v>80</v>
      </c>
      <c r="D14" s="31" t="s">
        <v>89</v>
      </c>
      <c r="E14" s="17"/>
      <c r="F14" s="81">
        <v>32000</v>
      </c>
      <c r="G14" s="7">
        <f>E14*F14</f>
        <v>0</v>
      </c>
    </row>
    <row r="15" spans="1:7" s="27" customFormat="1" ht="12.75" x14ac:dyDescent="0.15">
      <c r="A15" s="65"/>
      <c r="B15" s="82"/>
      <c r="C15" s="65"/>
      <c r="D15" s="55"/>
      <c r="E15" s="83" t="s">
        <v>45</v>
      </c>
      <c r="F15" s="84"/>
      <c r="G15" s="21">
        <f>SUM(G13:G14)</f>
        <v>0</v>
      </c>
    </row>
    <row r="16" spans="1:7" s="27" customFormat="1" ht="12.75" x14ac:dyDescent="0.15">
      <c r="A16" s="65"/>
      <c r="B16" s="65"/>
      <c r="C16" s="65"/>
      <c r="D16" s="55"/>
      <c r="E16" s="83"/>
      <c r="F16" s="84"/>
      <c r="G16" s="84"/>
    </row>
    <row r="17" spans="1:7" s="27" customFormat="1" ht="26.25" customHeight="1" x14ac:dyDescent="0.15">
      <c r="A17" s="190" t="s">
        <v>131</v>
      </c>
      <c r="B17" s="190"/>
      <c r="C17" s="190"/>
      <c r="D17" s="190"/>
      <c r="E17" s="190"/>
      <c r="F17" s="190"/>
      <c r="G17" s="80"/>
    </row>
    <row r="18" spans="1:7" s="27" customFormat="1" ht="26.25" customHeight="1" x14ac:dyDescent="0.15">
      <c r="A18" s="78"/>
      <c r="B18" s="85" t="s">
        <v>1</v>
      </c>
      <c r="C18" s="86" t="s">
        <v>2</v>
      </c>
      <c r="D18" s="86" t="s">
        <v>15</v>
      </c>
      <c r="E18" s="79" t="s">
        <v>122</v>
      </c>
      <c r="F18" s="80" t="s">
        <v>24</v>
      </c>
      <c r="G18" s="37" t="s">
        <v>121</v>
      </c>
    </row>
    <row r="19" spans="1:7" s="27" customFormat="1" ht="26.25" customHeight="1" x14ac:dyDescent="0.15">
      <c r="A19" s="78"/>
      <c r="B19" s="87" t="s">
        <v>75</v>
      </c>
      <c r="C19" s="86"/>
      <c r="D19" s="86"/>
      <c r="E19" s="79"/>
      <c r="F19" s="80"/>
      <c r="G19" s="37"/>
    </row>
    <row r="20" spans="1:7" s="66" customFormat="1" ht="12.75" customHeight="1" x14ac:dyDescent="0.15">
      <c r="A20" s="78"/>
      <c r="B20" s="78" t="s">
        <v>81</v>
      </c>
      <c r="C20" s="31" t="s">
        <v>80</v>
      </c>
      <c r="D20" s="31" t="s">
        <v>76</v>
      </c>
      <c r="E20" s="17"/>
      <c r="F20" s="81">
        <v>3000</v>
      </c>
      <c r="G20" s="21">
        <f>E20*F20</f>
        <v>0</v>
      </c>
    </row>
    <row r="21" spans="1:7" s="66" customFormat="1" ht="12.75" customHeight="1" x14ac:dyDescent="0.15">
      <c r="A21" s="78"/>
      <c r="B21" s="78"/>
      <c r="C21" s="78"/>
      <c r="D21" s="31"/>
      <c r="E21" s="88"/>
      <c r="F21" s="89"/>
      <c r="G21" s="23"/>
    </row>
    <row r="22" spans="1:7" s="27" customFormat="1" ht="26.25" customHeight="1" x14ac:dyDescent="0.15">
      <c r="A22" s="190" t="s">
        <v>132</v>
      </c>
      <c r="B22" s="190"/>
      <c r="C22" s="190"/>
      <c r="D22" s="190"/>
      <c r="E22" s="190"/>
      <c r="F22" s="190"/>
      <c r="G22" s="80"/>
    </row>
    <row r="23" spans="1:7" s="27" customFormat="1" ht="26.25" customHeight="1" x14ac:dyDescent="0.15">
      <c r="A23" s="86"/>
      <c r="B23" s="87" t="s">
        <v>77</v>
      </c>
      <c r="C23" s="86" t="s">
        <v>2</v>
      </c>
      <c r="D23" s="86" t="s">
        <v>15</v>
      </c>
      <c r="E23" s="79" t="s">
        <v>122</v>
      </c>
      <c r="F23" s="80" t="s">
        <v>24</v>
      </c>
      <c r="G23" s="37" t="s">
        <v>121</v>
      </c>
    </row>
    <row r="24" spans="1:7" s="27" customFormat="1" ht="13.5" customHeight="1" x14ac:dyDescent="0.15">
      <c r="A24" s="78"/>
      <c r="B24" s="78" t="s">
        <v>67</v>
      </c>
      <c r="C24" s="31" t="s">
        <v>114</v>
      </c>
      <c r="D24" s="31" t="s">
        <v>175</v>
      </c>
      <c r="E24" s="17"/>
      <c r="F24" s="81">
        <v>10</v>
      </c>
      <c r="G24" s="7">
        <f>E24*F24</f>
        <v>0</v>
      </c>
    </row>
    <row r="25" spans="1:7" s="66" customFormat="1" ht="12.75" customHeight="1" x14ac:dyDescent="0.15">
      <c r="A25" s="78"/>
      <c r="B25" s="78" t="s">
        <v>67</v>
      </c>
      <c r="C25" s="31" t="s">
        <v>80</v>
      </c>
      <c r="D25" s="31" t="s">
        <v>176</v>
      </c>
      <c r="E25" s="17"/>
      <c r="F25" s="81">
        <v>90</v>
      </c>
      <c r="G25" s="7">
        <f>E25*F25</f>
        <v>0</v>
      </c>
    </row>
    <row r="26" spans="1:7" s="66" customFormat="1" ht="12.75" customHeight="1" x14ac:dyDescent="0.15">
      <c r="A26" s="78"/>
      <c r="B26" s="78" t="s">
        <v>68</v>
      </c>
      <c r="C26" s="31" t="s">
        <v>80</v>
      </c>
      <c r="D26" s="31" t="s">
        <v>175</v>
      </c>
      <c r="E26" s="17"/>
      <c r="F26" s="81">
        <v>10</v>
      </c>
      <c r="G26" s="7">
        <f t="shared" ref="G26" si="0">E26*F26</f>
        <v>0</v>
      </c>
    </row>
    <row r="27" spans="1:7" s="66" customFormat="1" ht="12.75" customHeight="1" x14ac:dyDescent="0.15">
      <c r="A27" s="78"/>
      <c r="B27" s="78" t="s">
        <v>68</v>
      </c>
      <c r="C27" s="31" t="s">
        <v>80</v>
      </c>
      <c r="D27" s="31" t="s">
        <v>176</v>
      </c>
      <c r="E27" s="17"/>
      <c r="F27" s="81">
        <v>90</v>
      </c>
      <c r="G27" s="7">
        <f t="shared" ref="G27" si="1">E27*F27</f>
        <v>0</v>
      </c>
    </row>
    <row r="28" spans="1:7" s="66" customFormat="1" ht="12.75" customHeight="1" x14ac:dyDescent="0.15">
      <c r="A28" s="78"/>
      <c r="B28" s="78"/>
      <c r="C28" s="78"/>
      <c r="D28" s="31"/>
      <c r="E28" s="83" t="s">
        <v>45</v>
      </c>
      <c r="F28" s="84"/>
      <c r="G28" s="21">
        <f>SUM(G24:G27)</f>
        <v>0</v>
      </c>
    </row>
    <row r="29" spans="1:7" s="27" customFormat="1" ht="26.25" customHeight="1" x14ac:dyDescent="0.15">
      <c r="A29" s="78"/>
      <c r="B29" s="87" t="s">
        <v>78</v>
      </c>
      <c r="C29" s="86" t="s">
        <v>2</v>
      </c>
      <c r="D29" s="86" t="s">
        <v>15</v>
      </c>
      <c r="E29" s="79" t="s">
        <v>122</v>
      </c>
      <c r="F29" s="80" t="s">
        <v>24</v>
      </c>
      <c r="G29" s="37" t="s">
        <v>65</v>
      </c>
    </row>
    <row r="30" spans="1:7" s="27" customFormat="1" ht="12.75" customHeight="1" x14ac:dyDescent="0.15">
      <c r="A30" s="78"/>
      <c r="B30" s="78" t="s">
        <v>69</v>
      </c>
      <c r="C30" s="31" t="s">
        <v>80</v>
      </c>
      <c r="D30" s="31" t="s">
        <v>177</v>
      </c>
      <c r="E30" s="17"/>
      <c r="F30" s="81">
        <v>10</v>
      </c>
      <c r="G30" s="7">
        <f>E30*F30</f>
        <v>0</v>
      </c>
    </row>
    <row r="31" spans="1:7" s="66" customFormat="1" ht="12.75" customHeight="1" x14ac:dyDescent="0.15">
      <c r="A31" s="78"/>
      <c r="B31" s="78" t="s">
        <v>69</v>
      </c>
      <c r="C31" s="31" t="s">
        <v>80</v>
      </c>
      <c r="D31" s="31" t="s">
        <v>178</v>
      </c>
      <c r="E31" s="17"/>
      <c r="F31" s="81">
        <v>40</v>
      </c>
      <c r="G31" s="7">
        <f>E31*F31</f>
        <v>0</v>
      </c>
    </row>
    <row r="32" spans="1:7" s="66" customFormat="1" ht="12.75" customHeight="1" x14ac:dyDescent="0.15">
      <c r="A32" s="78"/>
      <c r="B32" s="78" t="s">
        <v>70</v>
      </c>
      <c r="C32" s="31" t="s">
        <v>80</v>
      </c>
      <c r="D32" s="31" t="s">
        <v>177</v>
      </c>
      <c r="E32" s="17"/>
      <c r="F32" s="81">
        <v>10</v>
      </c>
      <c r="G32" s="7">
        <f t="shared" ref="G32" si="2">E32*F32</f>
        <v>0</v>
      </c>
    </row>
    <row r="33" spans="1:8" s="66" customFormat="1" ht="12.75" customHeight="1" x14ac:dyDescent="0.15">
      <c r="A33" s="78"/>
      <c r="B33" s="78" t="s">
        <v>70</v>
      </c>
      <c r="C33" s="31" t="s">
        <v>80</v>
      </c>
      <c r="D33" s="31" t="s">
        <v>178</v>
      </c>
      <c r="E33" s="17"/>
      <c r="F33" s="81">
        <v>40</v>
      </c>
      <c r="G33" s="7">
        <f t="shared" ref="G33:G41" si="3">E33*F33</f>
        <v>0</v>
      </c>
    </row>
    <row r="34" spans="1:8" s="66" customFormat="1" ht="12.75" customHeight="1" x14ac:dyDescent="0.15">
      <c r="A34" s="78"/>
      <c r="B34" s="78" t="s">
        <v>71</v>
      </c>
      <c r="C34" s="31" t="s">
        <v>80</v>
      </c>
      <c r="D34" s="31" t="s">
        <v>177</v>
      </c>
      <c r="E34" s="17"/>
      <c r="F34" s="81">
        <v>10</v>
      </c>
      <c r="G34" s="7">
        <f t="shared" ref="G34" si="4">E34*F34</f>
        <v>0</v>
      </c>
    </row>
    <row r="35" spans="1:8" s="66" customFormat="1" ht="12.75" customHeight="1" x14ac:dyDescent="0.15">
      <c r="A35" s="78"/>
      <c r="B35" s="78" t="s">
        <v>71</v>
      </c>
      <c r="C35" s="31" t="s">
        <v>80</v>
      </c>
      <c r="D35" s="31" t="s">
        <v>178</v>
      </c>
      <c r="E35" s="17"/>
      <c r="F35" s="81">
        <v>90</v>
      </c>
      <c r="G35" s="7">
        <f t="shared" si="3"/>
        <v>0</v>
      </c>
    </row>
    <row r="36" spans="1:8" s="66" customFormat="1" ht="12.75" customHeight="1" x14ac:dyDescent="0.15">
      <c r="A36" s="78"/>
      <c r="B36" s="78" t="s">
        <v>72</v>
      </c>
      <c r="C36" s="31" t="s">
        <v>80</v>
      </c>
      <c r="D36" s="31" t="s">
        <v>177</v>
      </c>
      <c r="E36" s="17"/>
      <c r="F36" s="81">
        <v>10</v>
      </c>
      <c r="G36" s="7">
        <f t="shared" ref="G36" si="5">E36*F36</f>
        <v>0</v>
      </c>
    </row>
    <row r="37" spans="1:8" s="66" customFormat="1" ht="12.75" customHeight="1" x14ac:dyDescent="0.15">
      <c r="A37" s="78"/>
      <c r="B37" s="78" t="s">
        <v>72</v>
      </c>
      <c r="C37" s="31" t="s">
        <v>80</v>
      </c>
      <c r="D37" s="31" t="s">
        <v>178</v>
      </c>
      <c r="E37" s="17"/>
      <c r="F37" s="81">
        <v>90</v>
      </c>
      <c r="G37" s="7">
        <f t="shared" si="3"/>
        <v>0</v>
      </c>
    </row>
    <row r="38" spans="1:8" s="66" customFormat="1" ht="12.75" customHeight="1" x14ac:dyDescent="0.15">
      <c r="A38" s="78"/>
      <c r="B38" s="78" t="s">
        <v>73</v>
      </c>
      <c r="C38" s="31" t="s">
        <v>80</v>
      </c>
      <c r="D38" s="31" t="s">
        <v>177</v>
      </c>
      <c r="E38" s="17"/>
      <c r="F38" s="81">
        <v>10</v>
      </c>
      <c r="G38" s="7">
        <f t="shared" ref="G38" si="6">E38*F38</f>
        <v>0</v>
      </c>
      <c r="H38" s="27"/>
    </row>
    <row r="39" spans="1:8" s="27" customFormat="1" ht="12.75" x14ac:dyDescent="0.15">
      <c r="A39" s="78"/>
      <c r="B39" s="78" t="s">
        <v>73</v>
      </c>
      <c r="C39" s="31" t="s">
        <v>80</v>
      </c>
      <c r="D39" s="31" t="s">
        <v>178</v>
      </c>
      <c r="E39" s="17"/>
      <c r="F39" s="81">
        <v>90</v>
      </c>
      <c r="G39" s="7">
        <f t="shared" si="3"/>
        <v>0</v>
      </c>
    </row>
    <row r="40" spans="1:8" s="27" customFormat="1" ht="12.75" x14ac:dyDescent="0.15">
      <c r="A40" s="78"/>
      <c r="B40" s="78" t="s">
        <v>74</v>
      </c>
      <c r="C40" s="31" t="s">
        <v>80</v>
      </c>
      <c r="D40" s="31" t="s">
        <v>177</v>
      </c>
      <c r="E40" s="17"/>
      <c r="F40" s="81">
        <v>10</v>
      </c>
      <c r="G40" s="7">
        <f t="shared" ref="G40" si="7">E40*F40</f>
        <v>0</v>
      </c>
    </row>
    <row r="41" spans="1:8" s="27" customFormat="1" ht="12.75" x14ac:dyDescent="0.15">
      <c r="A41" s="78"/>
      <c r="B41" s="78" t="s">
        <v>74</v>
      </c>
      <c r="C41" s="31" t="s">
        <v>80</v>
      </c>
      <c r="D41" s="31" t="s">
        <v>178</v>
      </c>
      <c r="E41" s="17"/>
      <c r="F41" s="81">
        <v>90</v>
      </c>
      <c r="G41" s="7">
        <f t="shared" si="3"/>
        <v>0</v>
      </c>
    </row>
    <row r="42" spans="1:8" s="27" customFormat="1" ht="12.75" x14ac:dyDescent="0.15">
      <c r="A42" s="78"/>
      <c r="B42" s="78"/>
      <c r="C42" s="78"/>
      <c r="D42" s="31"/>
      <c r="E42" s="83" t="s">
        <v>45</v>
      </c>
      <c r="F42" s="84"/>
      <c r="G42" s="21">
        <f>SUM(G30:G41)</f>
        <v>0</v>
      </c>
    </row>
    <row r="43" spans="1:8" s="27" customFormat="1" ht="45.75" customHeight="1" x14ac:dyDescent="0.15">
      <c r="A43" s="190" t="s">
        <v>181</v>
      </c>
      <c r="B43" s="190"/>
      <c r="C43" s="190"/>
      <c r="D43" s="190"/>
      <c r="E43" s="190"/>
      <c r="F43" s="190"/>
      <c r="G43" s="80"/>
    </row>
    <row r="44" spans="1:8" s="27" customFormat="1" ht="26.25" customHeight="1" x14ac:dyDescent="0.15">
      <c r="A44" s="78"/>
      <c r="B44" s="85" t="s">
        <v>1</v>
      </c>
      <c r="C44" s="86" t="s">
        <v>2</v>
      </c>
      <c r="D44" s="86" t="s">
        <v>15</v>
      </c>
      <c r="E44" s="79" t="s">
        <v>122</v>
      </c>
      <c r="F44" s="80" t="s">
        <v>24</v>
      </c>
      <c r="G44" s="37" t="s">
        <v>121</v>
      </c>
    </row>
    <row r="45" spans="1:8" s="66" customFormat="1" ht="12.75" customHeight="1" x14ac:dyDescent="0.15">
      <c r="A45" s="78"/>
      <c r="B45" s="78" t="s">
        <v>25</v>
      </c>
      <c r="C45" s="78" t="s">
        <v>26</v>
      </c>
      <c r="D45" s="31" t="s">
        <v>27</v>
      </c>
      <c r="E45" s="17"/>
      <c r="F45" s="81">
        <v>32000</v>
      </c>
      <c r="G45" s="21">
        <f>E45*F45</f>
        <v>0</v>
      </c>
    </row>
    <row r="46" spans="1:8" s="66" customFormat="1" ht="12.75" customHeight="1" x14ac:dyDescent="0.15">
      <c r="A46" s="78"/>
      <c r="B46" s="78"/>
      <c r="C46" s="78"/>
      <c r="D46" s="31"/>
      <c r="E46" s="81"/>
      <c r="F46" s="81"/>
      <c r="G46" s="23"/>
    </row>
    <row r="47" spans="1:8" s="27" customFormat="1" ht="26.25" customHeight="1" x14ac:dyDescent="0.15">
      <c r="A47" s="190" t="s">
        <v>133</v>
      </c>
      <c r="B47" s="190"/>
      <c r="C47" s="190"/>
      <c r="D47" s="190"/>
      <c r="E47" s="190"/>
      <c r="F47" s="190"/>
      <c r="G47" s="80"/>
    </row>
    <row r="48" spans="1:8" s="27" customFormat="1" ht="29.1" customHeight="1" x14ac:dyDescent="0.15">
      <c r="A48" s="78"/>
      <c r="B48" s="85" t="s">
        <v>1</v>
      </c>
      <c r="C48" s="86" t="s">
        <v>2</v>
      </c>
      <c r="D48" s="86" t="s">
        <v>15</v>
      </c>
      <c r="E48" s="79" t="s">
        <v>122</v>
      </c>
      <c r="F48" s="80" t="s">
        <v>24</v>
      </c>
      <c r="G48" s="37" t="s">
        <v>121</v>
      </c>
    </row>
    <row r="49" spans="1:10" s="66" customFormat="1" ht="12.75" customHeight="1" x14ac:dyDescent="0.15">
      <c r="A49" s="78"/>
      <c r="B49" s="78" t="s">
        <v>25</v>
      </c>
      <c r="C49" s="78" t="s">
        <v>26</v>
      </c>
      <c r="D49" s="31" t="s">
        <v>27</v>
      </c>
      <c r="E49" s="17"/>
      <c r="F49" s="81">
        <v>3600</v>
      </c>
      <c r="G49" s="21">
        <f>E49*F49</f>
        <v>0</v>
      </c>
    </row>
    <row r="50" spans="1:10" s="66" customFormat="1" ht="12.75" customHeight="1" x14ac:dyDescent="0.15">
      <c r="A50" s="78"/>
      <c r="B50" s="78"/>
      <c r="C50" s="78"/>
      <c r="D50" s="31"/>
      <c r="E50" s="81"/>
      <c r="F50" s="81"/>
      <c r="G50" s="23"/>
    </row>
    <row r="51" spans="1:10" s="27" customFormat="1" ht="26.25" customHeight="1" x14ac:dyDescent="0.15">
      <c r="A51" s="190" t="s">
        <v>134</v>
      </c>
      <c r="B51" s="190"/>
      <c r="C51" s="190"/>
      <c r="D51" s="190"/>
      <c r="E51" s="190"/>
      <c r="F51" s="190"/>
      <c r="G51" s="80"/>
    </row>
    <row r="52" spans="1:10" s="27" customFormat="1" ht="36.75" customHeight="1" x14ac:dyDescent="0.15">
      <c r="A52" s="78"/>
      <c r="B52" s="85" t="s">
        <v>1</v>
      </c>
      <c r="C52" s="86" t="s">
        <v>2</v>
      </c>
      <c r="D52" s="86" t="s">
        <v>15</v>
      </c>
      <c r="E52" s="79" t="s">
        <v>115</v>
      </c>
      <c r="F52" s="80" t="s">
        <v>107</v>
      </c>
      <c r="G52" s="37" t="s">
        <v>65</v>
      </c>
    </row>
    <row r="53" spans="1:10" s="66" customFormat="1" ht="25.5" customHeight="1" x14ac:dyDescent="0.15">
      <c r="A53" s="78"/>
      <c r="B53" s="90" t="s">
        <v>106</v>
      </c>
      <c r="C53" s="78" t="s">
        <v>26</v>
      </c>
      <c r="D53" s="31" t="s">
        <v>27</v>
      </c>
      <c r="E53" s="17"/>
      <c r="F53" s="81">
        <v>4</v>
      </c>
      <c r="G53" s="21">
        <f>E53*F53</f>
        <v>0</v>
      </c>
    </row>
    <row r="54" spans="1:10" s="66" customFormat="1" ht="32.25" customHeight="1" x14ac:dyDescent="0.15">
      <c r="A54" s="78"/>
      <c r="B54" s="90" t="s">
        <v>105</v>
      </c>
      <c r="C54" s="78" t="s">
        <v>26</v>
      </c>
      <c r="D54" s="31" t="s">
        <v>27</v>
      </c>
      <c r="E54" s="17"/>
      <c r="F54" s="81">
        <v>4</v>
      </c>
      <c r="G54" s="21">
        <f>E54*F54</f>
        <v>0</v>
      </c>
    </row>
    <row r="55" spans="1:10" s="66" customFormat="1" ht="12.75" customHeight="1" x14ac:dyDescent="0.15">
      <c r="A55" s="78"/>
      <c r="B55" s="78"/>
      <c r="C55" s="78"/>
      <c r="D55" s="31"/>
      <c r="E55" s="88"/>
      <c r="F55" s="91"/>
      <c r="G55" s="92"/>
    </row>
    <row r="56" spans="1:10" s="27" customFormat="1" ht="26.25" customHeight="1" x14ac:dyDescent="0.15">
      <c r="A56" s="190" t="s">
        <v>135</v>
      </c>
      <c r="B56" s="190"/>
      <c r="C56" s="190"/>
      <c r="D56" s="190"/>
      <c r="E56" s="190"/>
      <c r="F56" s="190"/>
      <c r="G56" s="80"/>
    </row>
    <row r="57" spans="1:10" s="66" customFormat="1" ht="33" customHeight="1" x14ac:dyDescent="0.15">
      <c r="A57" s="78"/>
      <c r="B57" s="85" t="s">
        <v>51</v>
      </c>
      <c r="C57" s="86" t="s">
        <v>2</v>
      </c>
      <c r="D57" s="86" t="s">
        <v>15</v>
      </c>
      <c r="E57" s="79" t="s">
        <v>122</v>
      </c>
      <c r="F57" s="80" t="s">
        <v>24</v>
      </c>
      <c r="G57" s="37" t="s">
        <v>121</v>
      </c>
    </row>
    <row r="58" spans="1:10" s="66" customFormat="1" ht="12.75" customHeight="1" x14ac:dyDescent="0.15">
      <c r="A58" s="78"/>
      <c r="B58" s="78" t="s">
        <v>50</v>
      </c>
      <c r="C58" s="78" t="s">
        <v>26</v>
      </c>
      <c r="D58" s="31" t="s">
        <v>27</v>
      </c>
      <c r="E58" s="17"/>
      <c r="F58" s="81">
        <v>12000</v>
      </c>
      <c r="G58" s="21">
        <f t="shared" ref="G58" si="8">E58*F58</f>
        <v>0</v>
      </c>
    </row>
    <row r="59" spans="1:10" s="66" customFormat="1" ht="12.75" customHeight="1" x14ac:dyDescent="0.15">
      <c r="A59" s="78"/>
      <c r="B59" s="78"/>
      <c r="C59" s="78"/>
      <c r="D59" s="31"/>
      <c r="E59" s="81"/>
      <c r="F59" s="81"/>
      <c r="G59" s="81"/>
    </row>
    <row r="60" spans="1:10" s="27" customFormat="1" ht="26.25" customHeight="1" x14ac:dyDescent="0.15">
      <c r="A60" s="190" t="s">
        <v>136</v>
      </c>
      <c r="B60" s="190"/>
      <c r="C60" s="190"/>
      <c r="D60" s="190"/>
      <c r="E60" s="190"/>
      <c r="F60" s="190"/>
      <c r="G60" s="80"/>
    </row>
    <row r="61" spans="1:10" s="66" customFormat="1" ht="53.25" customHeight="1" x14ac:dyDescent="0.15">
      <c r="A61" s="78"/>
      <c r="B61" s="85" t="s">
        <v>111</v>
      </c>
      <c r="C61" s="86" t="s">
        <v>2</v>
      </c>
      <c r="D61" s="86" t="s">
        <v>15</v>
      </c>
      <c r="E61" s="79" t="s">
        <v>122</v>
      </c>
      <c r="F61" s="80" t="s">
        <v>109</v>
      </c>
      <c r="G61" s="37" t="s">
        <v>121</v>
      </c>
      <c r="H61" s="27"/>
      <c r="J61" s="27"/>
    </row>
    <row r="62" spans="1:10" s="66" customFormat="1" ht="41.45" customHeight="1" x14ac:dyDescent="0.15">
      <c r="A62" s="78"/>
      <c r="B62" s="90" t="s">
        <v>108</v>
      </c>
      <c r="C62" s="78" t="s">
        <v>26</v>
      </c>
      <c r="D62" s="31" t="s">
        <v>27</v>
      </c>
      <c r="E62" s="17"/>
      <c r="F62" s="81">
        <v>16000</v>
      </c>
      <c r="G62" s="22">
        <f t="shared" ref="G62" si="9">E62*F62</f>
        <v>0</v>
      </c>
      <c r="I62" s="27"/>
      <c r="J62" s="27"/>
    </row>
    <row r="63" spans="1:10" s="66" customFormat="1" ht="12.75" customHeight="1" x14ac:dyDescent="0.15">
      <c r="A63" s="78"/>
      <c r="B63" s="78" t="s">
        <v>110</v>
      </c>
      <c r="C63" s="78" t="s">
        <v>26</v>
      </c>
      <c r="D63" s="31" t="s">
        <v>27</v>
      </c>
      <c r="E63" s="17"/>
      <c r="F63" s="81">
        <v>16000</v>
      </c>
      <c r="G63" s="22">
        <f t="shared" ref="G63" si="10">E63*F63</f>
        <v>0</v>
      </c>
      <c r="I63" s="27"/>
      <c r="J63" s="27"/>
    </row>
    <row r="64" spans="1:10" s="27" customFormat="1" ht="12.75" x14ac:dyDescent="0.15">
      <c r="A64" s="78"/>
      <c r="B64" s="78"/>
      <c r="C64" s="78"/>
      <c r="D64" s="31"/>
      <c r="E64" s="81"/>
      <c r="F64" s="81"/>
      <c r="G64" s="21">
        <f>SUM(G62:G63)</f>
        <v>0</v>
      </c>
    </row>
    <row r="65" spans="1:7" s="27" customFormat="1" ht="26.25" customHeight="1" x14ac:dyDescent="0.15">
      <c r="A65" s="190" t="s">
        <v>139</v>
      </c>
      <c r="B65" s="190"/>
      <c r="C65" s="190"/>
      <c r="D65" s="190"/>
      <c r="E65" s="190"/>
      <c r="F65" s="190"/>
      <c r="G65" s="80"/>
    </row>
    <row r="66" spans="1:7" s="27" customFormat="1" ht="34.5" customHeight="1" x14ac:dyDescent="0.15">
      <c r="A66" s="78"/>
      <c r="B66" s="85" t="s">
        <v>28</v>
      </c>
      <c r="C66" s="86"/>
      <c r="D66" s="86"/>
      <c r="E66" s="79" t="s">
        <v>123</v>
      </c>
      <c r="F66" s="80" t="s">
        <v>124</v>
      </c>
      <c r="G66" s="37" t="s">
        <v>121</v>
      </c>
    </row>
    <row r="67" spans="1:7" s="66" customFormat="1" ht="18.75" customHeight="1" x14ac:dyDescent="0.15">
      <c r="A67" s="78"/>
      <c r="B67" s="78" t="s">
        <v>29</v>
      </c>
      <c r="C67" s="78"/>
      <c r="D67" s="31"/>
      <c r="E67" s="17"/>
      <c r="F67" s="81">
        <v>6000</v>
      </c>
      <c r="G67" s="22">
        <f t="shared" ref="G67:G69" si="11">E67*F67</f>
        <v>0</v>
      </c>
    </row>
    <row r="68" spans="1:7" s="66" customFormat="1" ht="17.25" customHeight="1" x14ac:dyDescent="0.15">
      <c r="A68" s="78"/>
      <c r="B68" s="90" t="s">
        <v>30</v>
      </c>
      <c r="C68" s="78"/>
      <c r="D68" s="31"/>
      <c r="E68" s="17"/>
      <c r="F68" s="81">
        <v>17000</v>
      </c>
      <c r="G68" s="22">
        <f t="shared" si="11"/>
        <v>0</v>
      </c>
    </row>
    <row r="69" spans="1:7" s="93" customFormat="1" ht="12.75" customHeight="1" x14ac:dyDescent="0.15">
      <c r="A69" s="78"/>
      <c r="B69" s="78" t="s">
        <v>31</v>
      </c>
      <c r="C69" s="78"/>
      <c r="D69" s="31"/>
      <c r="E69" s="17"/>
      <c r="F69" s="81">
        <v>3500</v>
      </c>
      <c r="G69" s="22">
        <f t="shared" si="11"/>
        <v>0</v>
      </c>
    </row>
    <row r="70" spans="1:7" s="93" customFormat="1" ht="12.75" customHeight="1" x14ac:dyDescent="0.15">
      <c r="A70" s="78"/>
      <c r="B70" s="78"/>
      <c r="C70" s="78"/>
      <c r="D70" s="31"/>
      <c r="E70" s="81"/>
      <c r="F70" s="81"/>
      <c r="G70" s="94">
        <f>SUM(G67:G69)</f>
        <v>0</v>
      </c>
    </row>
    <row r="71" spans="1:7" s="93" customFormat="1" ht="27" customHeight="1" x14ac:dyDescent="0.15">
      <c r="A71" s="190" t="s">
        <v>79</v>
      </c>
      <c r="B71" s="190"/>
      <c r="C71" s="190"/>
      <c r="D71" s="190"/>
      <c r="E71" s="190"/>
      <c r="F71" s="190"/>
      <c r="G71" s="80"/>
    </row>
    <row r="72" spans="1:7" s="93" customFormat="1" ht="26.1" customHeight="1" x14ac:dyDescent="0.15">
      <c r="A72" s="78"/>
      <c r="B72" s="85" t="s">
        <v>28</v>
      </c>
      <c r="C72" s="86"/>
      <c r="D72" s="86"/>
      <c r="E72" s="79" t="s">
        <v>123</v>
      </c>
      <c r="F72" s="80" t="s">
        <v>124</v>
      </c>
      <c r="G72" s="37" t="s">
        <v>121</v>
      </c>
    </row>
    <row r="73" spans="1:7" ht="13.5" customHeight="1" x14ac:dyDescent="0.15">
      <c r="A73" s="78"/>
      <c r="B73" s="78" t="s">
        <v>29</v>
      </c>
      <c r="C73" s="78"/>
      <c r="D73" s="31"/>
      <c r="E73" s="17"/>
      <c r="F73" s="81">
        <v>100</v>
      </c>
      <c r="G73" s="21">
        <f t="shared" ref="G73" si="12">E73*F73</f>
        <v>0</v>
      </c>
    </row>
    <row r="74" spans="1:7" ht="13.5" customHeight="1" x14ac:dyDescent="0.15">
      <c r="A74" s="78"/>
      <c r="B74" s="78"/>
      <c r="C74" s="78"/>
      <c r="D74" s="31"/>
      <c r="E74" s="88"/>
      <c r="F74" s="81"/>
      <c r="G74" s="23"/>
    </row>
    <row r="75" spans="1:7" s="27" customFormat="1" ht="26.25" customHeight="1" x14ac:dyDescent="0.15">
      <c r="A75" s="190" t="s">
        <v>86</v>
      </c>
      <c r="B75" s="190"/>
      <c r="C75" s="190"/>
      <c r="D75" s="190"/>
      <c r="E75" s="190"/>
      <c r="F75" s="190"/>
      <c r="G75" s="80"/>
    </row>
    <row r="76" spans="1:7" s="66" customFormat="1" ht="27.6" customHeight="1" x14ac:dyDescent="0.15">
      <c r="A76" s="78"/>
      <c r="B76" s="85"/>
      <c r="C76" s="86" t="s">
        <v>2</v>
      </c>
      <c r="D76" s="86" t="s">
        <v>15</v>
      </c>
      <c r="E76" s="79" t="s">
        <v>122</v>
      </c>
      <c r="F76" s="80" t="s">
        <v>24</v>
      </c>
      <c r="G76" s="37" t="s">
        <v>121</v>
      </c>
    </row>
    <row r="77" spans="1:7" s="66" customFormat="1" ht="12.75" customHeight="1" x14ac:dyDescent="0.15">
      <c r="A77" s="78"/>
      <c r="B77" s="78" t="s">
        <v>87</v>
      </c>
      <c r="C77" s="78" t="s">
        <v>88</v>
      </c>
      <c r="D77" s="31" t="s">
        <v>27</v>
      </c>
      <c r="E77" s="88">
        <v>5.3</v>
      </c>
      <c r="F77" s="81">
        <v>19200</v>
      </c>
      <c r="G77" s="21">
        <f t="shared" ref="G77" si="13">E77*F77</f>
        <v>101760</v>
      </c>
    </row>
    <row r="78" spans="1:7" ht="17.25" customHeight="1" x14ac:dyDescent="0.15">
      <c r="A78" s="65"/>
      <c r="B78" s="65"/>
      <c r="C78" s="65"/>
      <c r="D78" s="55"/>
      <c r="E78" s="84"/>
      <c r="F78" s="84"/>
      <c r="G78" s="66"/>
    </row>
    <row r="80" spans="1:7" ht="13.5" customHeight="1" x14ac:dyDescent="0.15">
      <c r="A80" s="95" t="s">
        <v>32</v>
      </c>
      <c r="B80" s="95" t="s">
        <v>18</v>
      </c>
      <c r="C80" s="46">
        <f>G15+G20+G28+G42+G45+G49+G53+G54+G58+G64+G70+G73+G77</f>
        <v>101760</v>
      </c>
      <c r="E80" s="96"/>
    </row>
  </sheetData>
  <sheetProtection algorithmName="SHA-512" hashValue="N8ORU9UOPkElum2OxkYbtJFgPSHESueuawnbZxQcIgptjC7fQulupiuNTMvusguQFyMUIP7be2t29GB3bN6Bkw==" saltValue="wueeqHun7zv0eJpV6FaVZA==" spinCount="100000" sheet="1" objects="1" scenarios="1"/>
  <mergeCells count="11">
    <mergeCell ref="A75:F75"/>
    <mergeCell ref="A65:F65"/>
    <mergeCell ref="A11:F11"/>
    <mergeCell ref="A71:F71"/>
    <mergeCell ref="A17:F17"/>
    <mergeCell ref="A43:F43"/>
    <mergeCell ref="A47:F47"/>
    <mergeCell ref="A51:F51"/>
    <mergeCell ref="A22:F22"/>
    <mergeCell ref="A56:F56"/>
    <mergeCell ref="A60:F60"/>
  </mergeCells>
  <phoneticPr fontId="15" type="noConversion"/>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A8423B-CA51-4A6F-B943-C2E940B0EC5E}">
  <dimension ref="A1:J113"/>
  <sheetViews>
    <sheetView zoomScale="85" zoomScaleNormal="85" workbookViewId="0">
      <selection activeCell="J18" sqref="J18"/>
    </sheetView>
  </sheetViews>
  <sheetFormatPr defaultColWidth="0" defaultRowHeight="14.25" zeroHeight="1" x14ac:dyDescent="0.2"/>
  <cols>
    <col min="1" max="1" width="10.875" style="135" customWidth="1"/>
    <col min="2" max="2" width="27.5" style="135" customWidth="1"/>
    <col min="3" max="3" width="41.625" style="135" customWidth="1"/>
    <col min="4" max="4" width="20.5" style="135" customWidth="1"/>
    <col min="5" max="5" width="15.25" style="135" customWidth="1"/>
    <col min="6" max="6" width="17.25" style="135" customWidth="1"/>
    <col min="7" max="7" width="20.875" style="135" customWidth="1"/>
    <col min="8" max="8" width="16.75" style="135" customWidth="1"/>
    <col min="9" max="9" width="12.375" style="135" customWidth="1"/>
    <col min="10" max="10" width="11.5" style="135" customWidth="1"/>
    <col min="11" max="16384" width="11.5" style="135" hidden="1"/>
  </cols>
  <sheetData>
    <row r="1" spans="2:9" ht="43.5" customHeight="1" x14ac:dyDescent="0.2">
      <c r="B1" s="133" t="s">
        <v>116</v>
      </c>
      <c r="C1" s="134"/>
      <c r="D1" s="134"/>
      <c r="E1" s="134"/>
      <c r="F1" s="134"/>
      <c r="G1" s="134"/>
      <c r="H1" s="134"/>
      <c r="I1" s="134"/>
    </row>
    <row r="2" spans="2:9" ht="207" customHeight="1" x14ac:dyDescent="0.2">
      <c r="B2" s="195" t="s">
        <v>141</v>
      </c>
      <c r="C2" s="196"/>
      <c r="D2" s="196"/>
      <c r="E2" s="196"/>
      <c r="F2" s="196"/>
      <c r="G2" s="196"/>
      <c r="H2" s="197"/>
      <c r="I2" s="136"/>
    </row>
    <row r="3" spans="2:9" x14ac:dyDescent="0.2">
      <c r="B3" s="137"/>
      <c r="C3" s="137"/>
      <c r="D3" s="137"/>
      <c r="E3" s="137"/>
      <c r="F3" s="137"/>
      <c r="G3" s="137"/>
      <c r="H3" s="137"/>
      <c r="I3" s="136"/>
    </row>
    <row r="4" spans="2:9" x14ac:dyDescent="0.2">
      <c r="B4" s="138" t="s">
        <v>117</v>
      </c>
      <c r="C4" s="136"/>
      <c r="D4" s="136"/>
      <c r="E4" s="136"/>
      <c r="F4" s="136"/>
      <c r="G4" s="136"/>
      <c r="H4" s="136"/>
      <c r="I4" s="136"/>
    </row>
    <row r="5" spans="2:9" ht="31.5" x14ac:dyDescent="0.2">
      <c r="B5" s="139" t="s">
        <v>33</v>
      </c>
      <c r="C5" s="140" t="s">
        <v>34</v>
      </c>
      <c r="D5" s="141" t="s">
        <v>35</v>
      </c>
      <c r="E5" s="136"/>
      <c r="F5" s="136"/>
      <c r="G5" s="136"/>
      <c r="H5" s="136"/>
      <c r="I5" s="136"/>
    </row>
    <row r="6" spans="2:9" x14ac:dyDescent="0.2">
      <c r="B6" s="142" t="s">
        <v>36</v>
      </c>
      <c r="C6" s="143" t="str">
        <f>D12</f>
        <v>Stap 1: Inrichten bestelportaal incl. E-bonding</v>
      </c>
      <c r="D6" s="8">
        <f>I19</f>
        <v>0</v>
      </c>
      <c r="E6" s="136"/>
      <c r="F6" s="136"/>
      <c r="G6" s="136"/>
      <c r="H6" s="136"/>
      <c r="I6" s="136"/>
    </row>
    <row r="7" spans="2:9" x14ac:dyDescent="0.2">
      <c r="B7" s="142" t="s">
        <v>37</v>
      </c>
      <c r="C7" s="143" t="str">
        <f>D22</f>
        <v>Stap 2: Inrichten van de logistieke processen</v>
      </c>
      <c r="D7" s="8">
        <f>I30</f>
        <v>0</v>
      </c>
      <c r="E7" s="136"/>
      <c r="F7" s="136"/>
      <c r="G7" s="136"/>
      <c r="H7" s="136"/>
      <c r="I7" s="136"/>
    </row>
    <row r="8" spans="2:9" ht="15" thickBot="1" x14ac:dyDescent="0.25">
      <c r="B8" s="142" t="s">
        <v>38</v>
      </c>
      <c r="C8" s="143" t="str">
        <f>D33</f>
        <v>Stap 3: Diverse projectkosten implementatie</v>
      </c>
      <c r="D8" s="8">
        <f>I41</f>
        <v>0</v>
      </c>
      <c r="E8" s="136"/>
      <c r="F8" s="136"/>
      <c r="G8" s="136"/>
      <c r="H8" s="136"/>
      <c r="I8" s="136"/>
    </row>
    <row r="9" spans="2:9" ht="15" thickBot="1" x14ac:dyDescent="0.25">
      <c r="B9" s="198" t="s">
        <v>93</v>
      </c>
      <c r="C9" s="199"/>
      <c r="D9" s="97">
        <f>SUM(D6:D8)</f>
        <v>0</v>
      </c>
      <c r="E9" s="98"/>
      <c r="F9" s="144"/>
      <c r="G9" s="144"/>
      <c r="H9" s="144"/>
      <c r="I9" s="144"/>
    </row>
    <row r="10" spans="2:9" x14ac:dyDescent="0.2">
      <c r="B10" s="145"/>
      <c r="C10" s="136"/>
      <c r="D10" s="136"/>
      <c r="E10" s="136"/>
      <c r="F10" s="136"/>
      <c r="G10" s="136"/>
      <c r="H10" s="136"/>
      <c r="I10" s="136"/>
    </row>
    <row r="11" spans="2:9" x14ac:dyDescent="0.2">
      <c r="B11" s="138" t="s">
        <v>39</v>
      </c>
      <c r="C11" s="136"/>
      <c r="D11" s="136"/>
      <c r="E11" s="136"/>
      <c r="F11" s="136"/>
      <c r="G11" s="136"/>
      <c r="H11" s="136"/>
      <c r="I11" s="136"/>
    </row>
    <row r="12" spans="2:9" ht="24" customHeight="1" x14ac:dyDescent="0.2">
      <c r="B12" s="200" t="s">
        <v>142</v>
      </c>
      <c r="C12" s="200"/>
      <c r="D12" s="201" t="s">
        <v>62</v>
      </c>
      <c r="E12" s="202"/>
      <c r="F12" s="146"/>
      <c r="G12" s="203" t="s">
        <v>64</v>
      </c>
      <c r="H12" s="204"/>
      <c r="I12" s="147"/>
    </row>
    <row r="13" spans="2:9" ht="35.25" customHeight="1" x14ac:dyDescent="0.2">
      <c r="B13" s="141" t="s">
        <v>40</v>
      </c>
      <c r="C13" s="148" t="s">
        <v>41</v>
      </c>
      <c r="D13" s="149" t="s">
        <v>42</v>
      </c>
      <c r="E13" s="141" t="s">
        <v>43</v>
      </c>
      <c r="F13" s="141" t="s">
        <v>44</v>
      </c>
      <c r="G13" s="141" t="s">
        <v>126</v>
      </c>
      <c r="H13" s="141" t="s">
        <v>127</v>
      </c>
      <c r="I13" s="141" t="s">
        <v>128</v>
      </c>
    </row>
    <row r="14" spans="2:9" x14ac:dyDescent="0.2">
      <c r="B14" s="205" t="s">
        <v>36</v>
      </c>
      <c r="C14" s="10"/>
      <c r="D14" s="11"/>
      <c r="E14" s="12"/>
      <c r="F14" s="12"/>
      <c r="G14" s="13"/>
      <c r="H14" s="18"/>
      <c r="I14" s="8">
        <f>G14*H14</f>
        <v>0</v>
      </c>
    </row>
    <row r="15" spans="2:9" x14ac:dyDescent="0.2">
      <c r="B15" s="205"/>
      <c r="C15" s="10"/>
      <c r="D15" s="11"/>
      <c r="E15" s="12"/>
      <c r="F15" s="12"/>
      <c r="G15" s="13"/>
      <c r="H15" s="18"/>
      <c r="I15" s="8">
        <f t="shared" ref="I15:I18" si="0">G15*H15</f>
        <v>0</v>
      </c>
    </row>
    <row r="16" spans="2:9" x14ac:dyDescent="0.2">
      <c r="B16" s="205"/>
      <c r="C16" s="14"/>
      <c r="D16" s="11"/>
      <c r="E16" s="12"/>
      <c r="F16" s="12"/>
      <c r="G16" s="13"/>
      <c r="H16" s="18"/>
      <c r="I16" s="8">
        <f t="shared" si="0"/>
        <v>0</v>
      </c>
    </row>
    <row r="17" spans="2:9" x14ac:dyDescent="0.2">
      <c r="B17" s="205"/>
      <c r="C17" s="14"/>
      <c r="D17" s="11"/>
      <c r="E17" s="12"/>
      <c r="F17" s="12"/>
      <c r="G17" s="13"/>
      <c r="H17" s="18"/>
      <c r="I17" s="8">
        <f t="shared" si="0"/>
        <v>0</v>
      </c>
    </row>
    <row r="18" spans="2:9" ht="15" thickBot="1" x14ac:dyDescent="0.25">
      <c r="B18" s="205"/>
      <c r="C18" s="15"/>
      <c r="D18" s="11"/>
      <c r="E18" s="12"/>
      <c r="F18" s="12"/>
      <c r="G18" s="13"/>
      <c r="H18" s="18"/>
      <c r="I18" s="8">
        <f t="shared" si="0"/>
        <v>0</v>
      </c>
    </row>
    <row r="19" spans="2:9" ht="15" thickBot="1" x14ac:dyDescent="0.25">
      <c r="B19" s="193" t="s">
        <v>45</v>
      </c>
      <c r="C19" s="194"/>
      <c r="D19" s="150"/>
      <c r="E19" s="150"/>
      <c r="F19" s="150"/>
      <c r="G19" s="99">
        <f>SUM(G14:G18)</f>
        <v>0</v>
      </c>
      <c r="H19" s="150"/>
      <c r="I19" s="151">
        <f>SUM(I14:I18)</f>
        <v>0</v>
      </c>
    </row>
    <row r="20" spans="2:9" x14ac:dyDescent="0.2">
      <c r="B20" s="145"/>
      <c r="C20" s="136"/>
      <c r="D20" s="136"/>
      <c r="E20" s="136"/>
      <c r="F20" s="136"/>
      <c r="G20" s="136"/>
      <c r="H20" s="136"/>
      <c r="I20" s="136"/>
    </row>
    <row r="21" spans="2:9" x14ac:dyDescent="0.2">
      <c r="B21" s="138" t="s">
        <v>46</v>
      </c>
      <c r="C21" s="136"/>
      <c r="D21" s="136"/>
      <c r="E21" s="136"/>
      <c r="F21" s="136"/>
      <c r="G21" s="136"/>
      <c r="H21" s="136"/>
      <c r="I21" s="136"/>
    </row>
    <row r="22" spans="2:9" ht="23.1" customHeight="1" x14ac:dyDescent="0.2">
      <c r="B22" s="200" t="s">
        <v>143</v>
      </c>
      <c r="C22" s="200"/>
      <c r="D22" s="201" t="s">
        <v>63</v>
      </c>
      <c r="E22" s="202"/>
      <c r="F22" s="146"/>
      <c r="G22" s="203" t="s">
        <v>64</v>
      </c>
      <c r="H22" s="204"/>
      <c r="I22" s="147"/>
    </row>
    <row r="23" spans="2:9" ht="36" customHeight="1" x14ac:dyDescent="0.2">
      <c r="B23" s="141" t="s">
        <v>40</v>
      </c>
      <c r="C23" s="148" t="s">
        <v>41</v>
      </c>
      <c r="D23" s="149" t="s">
        <v>42</v>
      </c>
      <c r="E23" s="141" t="s">
        <v>43</v>
      </c>
      <c r="F23" s="141" t="s">
        <v>44</v>
      </c>
      <c r="G23" s="141" t="s">
        <v>126</v>
      </c>
      <c r="H23" s="141" t="s">
        <v>127</v>
      </c>
      <c r="I23" s="141" t="s">
        <v>128</v>
      </c>
    </row>
    <row r="24" spans="2:9" x14ac:dyDescent="0.2">
      <c r="B24" s="205" t="s">
        <v>37</v>
      </c>
      <c r="C24" s="10"/>
      <c r="D24" s="11"/>
      <c r="E24" s="12"/>
      <c r="F24" s="12"/>
      <c r="G24" s="13"/>
      <c r="H24" s="18"/>
      <c r="I24" s="8">
        <f>G24*H24</f>
        <v>0</v>
      </c>
    </row>
    <row r="25" spans="2:9" x14ac:dyDescent="0.2">
      <c r="B25" s="205"/>
      <c r="C25" s="10"/>
      <c r="D25" s="11"/>
      <c r="E25" s="12"/>
      <c r="F25" s="12"/>
      <c r="G25" s="13"/>
      <c r="H25" s="18"/>
      <c r="I25" s="8">
        <f t="shared" ref="I25:I29" si="1">G25*H25</f>
        <v>0</v>
      </c>
    </row>
    <row r="26" spans="2:9" x14ac:dyDescent="0.2">
      <c r="B26" s="205"/>
      <c r="C26" s="14"/>
      <c r="D26" s="11"/>
      <c r="E26" s="12"/>
      <c r="F26" s="12"/>
      <c r="G26" s="13"/>
      <c r="H26" s="18"/>
      <c r="I26" s="8">
        <f t="shared" si="1"/>
        <v>0</v>
      </c>
    </row>
    <row r="27" spans="2:9" x14ac:dyDescent="0.2">
      <c r="B27" s="205"/>
      <c r="C27" s="14"/>
      <c r="D27" s="11"/>
      <c r="E27" s="12"/>
      <c r="F27" s="12"/>
      <c r="G27" s="13"/>
      <c r="H27" s="18"/>
      <c r="I27" s="8">
        <f t="shared" si="1"/>
        <v>0</v>
      </c>
    </row>
    <row r="28" spans="2:9" x14ac:dyDescent="0.2">
      <c r="B28" s="205"/>
      <c r="C28" s="14"/>
      <c r="D28" s="11"/>
      <c r="E28" s="12"/>
      <c r="F28" s="12"/>
      <c r="G28" s="13"/>
      <c r="H28" s="18"/>
      <c r="I28" s="8">
        <f t="shared" si="1"/>
        <v>0</v>
      </c>
    </row>
    <row r="29" spans="2:9" ht="15" thickBot="1" x14ac:dyDescent="0.25">
      <c r="B29" s="205"/>
      <c r="C29" s="15"/>
      <c r="D29" s="11"/>
      <c r="E29" s="12"/>
      <c r="F29" s="16"/>
      <c r="G29" s="13"/>
      <c r="H29" s="18"/>
      <c r="I29" s="8">
        <f t="shared" si="1"/>
        <v>0</v>
      </c>
    </row>
    <row r="30" spans="2:9" ht="15" thickBot="1" x14ac:dyDescent="0.25">
      <c r="B30" s="193" t="s">
        <v>45</v>
      </c>
      <c r="C30" s="194"/>
      <c r="D30" s="150"/>
      <c r="E30" s="150"/>
      <c r="F30" s="150"/>
      <c r="G30" s="99">
        <f>SUM(G24:G29)</f>
        <v>0</v>
      </c>
      <c r="H30" s="150"/>
      <c r="I30" s="151">
        <f>SUM(I24:I29)</f>
        <v>0</v>
      </c>
    </row>
    <row r="31" spans="2:9" x14ac:dyDescent="0.2">
      <c r="B31" s="145"/>
      <c r="C31" s="136"/>
      <c r="D31" s="136"/>
      <c r="E31" s="136"/>
      <c r="F31" s="136"/>
      <c r="G31" s="136"/>
      <c r="H31" s="136"/>
      <c r="I31" s="136"/>
    </row>
    <row r="32" spans="2:9" x14ac:dyDescent="0.2">
      <c r="B32" s="138" t="s">
        <v>47</v>
      </c>
      <c r="C32" s="136"/>
      <c r="D32" s="136"/>
      <c r="E32" s="136"/>
      <c r="F32" s="136"/>
      <c r="G32" s="136"/>
      <c r="H32" s="136"/>
      <c r="I32" s="136"/>
    </row>
    <row r="33" spans="2:9" ht="25.5" customHeight="1" x14ac:dyDescent="0.2">
      <c r="B33" s="200" t="s">
        <v>144</v>
      </c>
      <c r="C33" s="200"/>
      <c r="D33" s="201" t="s">
        <v>118</v>
      </c>
      <c r="E33" s="202"/>
      <c r="F33" s="146"/>
      <c r="G33" s="203" t="s">
        <v>64</v>
      </c>
      <c r="H33" s="204"/>
      <c r="I33" s="147"/>
    </row>
    <row r="34" spans="2:9" ht="36" customHeight="1" x14ac:dyDescent="0.2">
      <c r="B34" s="141" t="s">
        <v>40</v>
      </c>
      <c r="C34" s="148" t="s">
        <v>41</v>
      </c>
      <c r="D34" s="149" t="s">
        <v>42</v>
      </c>
      <c r="E34" s="141" t="s">
        <v>43</v>
      </c>
      <c r="F34" s="141" t="s">
        <v>44</v>
      </c>
      <c r="G34" s="141" t="s">
        <v>126</v>
      </c>
      <c r="H34" s="141" t="s">
        <v>127</v>
      </c>
      <c r="I34" s="141" t="s">
        <v>128</v>
      </c>
    </row>
    <row r="35" spans="2:9" x14ac:dyDescent="0.2">
      <c r="B35" s="205" t="s">
        <v>38</v>
      </c>
      <c r="C35" s="10"/>
      <c r="D35" s="11"/>
      <c r="E35" s="12"/>
      <c r="F35" s="12"/>
      <c r="G35" s="13"/>
      <c r="H35" s="18"/>
      <c r="I35" s="8">
        <f>G35*H35</f>
        <v>0</v>
      </c>
    </row>
    <row r="36" spans="2:9" x14ac:dyDescent="0.2">
      <c r="B36" s="205"/>
      <c r="C36" s="10"/>
      <c r="D36" s="11"/>
      <c r="E36" s="12"/>
      <c r="F36" s="12"/>
      <c r="G36" s="13"/>
      <c r="H36" s="18"/>
      <c r="I36" s="8">
        <f t="shared" ref="I36:I40" si="2">G36*H36</f>
        <v>0</v>
      </c>
    </row>
    <row r="37" spans="2:9" x14ac:dyDescent="0.2">
      <c r="B37" s="205"/>
      <c r="C37" s="14"/>
      <c r="D37" s="11"/>
      <c r="E37" s="12"/>
      <c r="F37" s="12"/>
      <c r="G37" s="13"/>
      <c r="H37" s="18"/>
      <c r="I37" s="8">
        <f t="shared" si="2"/>
        <v>0</v>
      </c>
    </row>
    <row r="38" spans="2:9" x14ac:dyDescent="0.2">
      <c r="B38" s="205"/>
      <c r="C38" s="14"/>
      <c r="D38" s="11"/>
      <c r="E38" s="12"/>
      <c r="F38" s="12"/>
      <c r="G38" s="13"/>
      <c r="H38" s="18"/>
      <c r="I38" s="8">
        <f t="shared" si="2"/>
        <v>0</v>
      </c>
    </row>
    <row r="39" spans="2:9" x14ac:dyDescent="0.2">
      <c r="B39" s="205"/>
      <c r="C39" s="15"/>
      <c r="D39" s="11"/>
      <c r="E39" s="12"/>
      <c r="F39" s="16"/>
      <c r="G39" s="13"/>
      <c r="H39" s="18"/>
      <c r="I39" s="8">
        <f t="shared" si="2"/>
        <v>0</v>
      </c>
    </row>
    <row r="40" spans="2:9" ht="15" thickBot="1" x14ac:dyDescent="0.25">
      <c r="B40" s="205"/>
      <c r="C40" s="15"/>
      <c r="D40" s="11"/>
      <c r="E40" s="12"/>
      <c r="F40" s="16"/>
      <c r="G40" s="13"/>
      <c r="H40" s="18"/>
      <c r="I40" s="8">
        <f t="shared" si="2"/>
        <v>0</v>
      </c>
    </row>
    <row r="41" spans="2:9" ht="15" thickBot="1" x14ac:dyDescent="0.25">
      <c r="B41" s="193" t="s">
        <v>45</v>
      </c>
      <c r="C41" s="194"/>
      <c r="D41" s="150"/>
      <c r="E41" s="150"/>
      <c r="F41" s="150"/>
      <c r="G41" s="99">
        <f>SUM(G35:G40)</f>
        <v>0</v>
      </c>
      <c r="H41" s="150"/>
      <c r="I41" s="151">
        <f>SUM(I35:I40)</f>
        <v>0</v>
      </c>
    </row>
    <row r="42" spans="2:9" x14ac:dyDescent="0.2">
      <c r="B42" s="145"/>
      <c r="C42" s="136"/>
      <c r="D42" s="136"/>
      <c r="E42" s="136"/>
      <c r="F42" s="136"/>
      <c r="G42" s="136"/>
      <c r="H42" s="136"/>
      <c r="I42" s="136"/>
    </row>
    <row r="43" spans="2:9" x14ac:dyDescent="0.2"/>
    <row r="44" spans="2:9" x14ac:dyDescent="0.2"/>
    <row r="45" spans="2:9" x14ac:dyDescent="0.2"/>
    <row r="46" spans="2:9" x14ac:dyDescent="0.2"/>
    <row r="47" spans="2:9" x14ac:dyDescent="0.2"/>
    <row r="48" spans="2:9" x14ac:dyDescent="0.2"/>
    <row r="49" x14ac:dyDescent="0.2"/>
    <row r="50" x14ac:dyDescent="0.2"/>
    <row r="51" x14ac:dyDescent="0.2"/>
    <row r="52" x14ac:dyDescent="0.2"/>
    <row r="53" x14ac:dyDescent="0.2"/>
    <row r="54" x14ac:dyDescent="0.2"/>
    <row r="55" x14ac:dyDescent="0.2"/>
    <row r="56" x14ac:dyDescent="0.2"/>
    <row r="57" x14ac:dyDescent="0.2"/>
    <row r="58" x14ac:dyDescent="0.2"/>
    <row r="59" x14ac:dyDescent="0.2"/>
    <row r="60" x14ac:dyDescent="0.2"/>
    <row r="61" x14ac:dyDescent="0.2"/>
    <row r="62" x14ac:dyDescent="0.2"/>
    <row r="63" x14ac:dyDescent="0.2"/>
    <row r="64" x14ac:dyDescent="0.2"/>
    <row r="65" x14ac:dyDescent="0.2"/>
    <row r="66" x14ac:dyDescent="0.2"/>
    <row r="67" x14ac:dyDescent="0.2"/>
    <row r="68" x14ac:dyDescent="0.2"/>
    <row r="69" x14ac:dyDescent="0.2"/>
    <row r="70" x14ac:dyDescent="0.2"/>
    <row r="71" x14ac:dyDescent="0.2"/>
    <row r="72" x14ac:dyDescent="0.2"/>
    <row r="73" x14ac:dyDescent="0.2"/>
    <row r="74" x14ac:dyDescent="0.2"/>
    <row r="75" x14ac:dyDescent="0.2"/>
    <row r="76" x14ac:dyDescent="0.2"/>
    <row r="77" x14ac:dyDescent="0.2"/>
    <row r="78" x14ac:dyDescent="0.2"/>
    <row r="79" x14ac:dyDescent="0.2"/>
    <row r="80" x14ac:dyDescent="0.2"/>
    <row r="81" x14ac:dyDescent="0.2"/>
    <row r="82" x14ac:dyDescent="0.2"/>
    <row r="83" x14ac:dyDescent="0.2"/>
    <row r="84" x14ac:dyDescent="0.2"/>
    <row r="85" x14ac:dyDescent="0.2"/>
    <row r="86" x14ac:dyDescent="0.2"/>
    <row r="87" x14ac:dyDescent="0.2"/>
    <row r="88" x14ac:dyDescent="0.2"/>
    <row r="89" x14ac:dyDescent="0.2"/>
    <row r="90" x14ac:dyDescent="0.2"/>
    <row r="91" x14ac:dyDescent="0.2"/>
    <row r="92" x14ac:dyDescent="0.2"/>
    <row r="93" x14ac:dyDescent="0.2"/>
    <row r="94" x14ac:dyDescent="0.2"/>
    <row r="95" x14ac:dyDescent="0.2"/>
    <row r="96" x14ac:dyDescent="0.2"/>
    <row r="97" x14ac:dyDescent="0.2"/>
    <row r="98" x14ac:dyDescent="0.2"/>
    <row r="99" x14ac:dyDescent="0.2"/>
    <row r="100" x14ac:dyDescent="0.2"/>
    <row r="101" x14ac:dyDescent="0.2"/>
    <row r="102" x14ac:dyDescent="0.2"/>
    <row r="103" x14ac:dyDescent="0.2"/>
    <row r="104" x14ac:dyDescent="0.2"/>
    <row r="105" x14ac:dyDescent="0.2"/>
    <row r="106" x14ac:dyDescent="0.2"/>
    <row r="107" x14ac:dyDescent="0.2"/>
    <row r="108" x14ac:dyDescent="0.2"/>
    <row r="109" x14ac:dyDescent="0.2"/>
    <row r="110" x14ac:dyDescent="0.2"/>
    <row r="111" x14ac:dyDescent="0.2"/>
    <row r="112" x14ac:dyDescent="0.2"/>
    <row r="113" x14ac:dyDescent="0.2"/>
  </sheetData>
  <sheetProtection algorithmName="SHA-512" hashValue="8ZIpqsBJ1ud3UAJ3+QZy91cr/BwaTZO8nMU84MWCfHR0sTKqFLWAcGcTljavZgXMuRiueC7QyzwOxvzfAsTGdg==" saltValue="giCGlmODV9RTc/7Iu3/JWA==" spinCount="100000" sheet="1" objects="1" scenarios="1"/>
  <mergeCells count="17">
    <mergeCell ref="B33:C33"/>
    <mergeCell ref="D33:E33"/>
    <mergeCell ref="G33:H33"/>
    <mergeCell ref="B35:B40"/>
    <mergeCell ref="B41:C41"/>
    <mergeCell ref="B30:C30"/>
    <mergeCell ref="B2:H2"/>
    <mergeCell ref="B9:C9"/>
    <mergeCell ref="B12:C12"/>
    <mergeCell ref="D12:E12"/>
    <mergeCell ref="G12:H12"/>
    <mergeCell ref="B14:B18"/>
    <mergeCell ref="B19:C19"/>
    <mergeCell ref="B22:C22"/>
    <mergeCell ref="D22:E22"/>
    <mergeCell ref="G22:H22"/>
    <mergeCell ref="B24:B29"/>
  </mergeCells>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72E46B-50D6-413B-AE79-849743271C2E}">
  <dimension ref="A1"/>
  <sheetViews>
    <sheetView workbookViewId="0"/>
  </sheetViews>
  <sheetFormatPr defaultRowHeight="11.25" x14ac:dyDescent="0.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B30CA212B10AAD4BBC6E765BEB5B24AE" ma:contentTypeVersion="14" ma:contentTypeDescription="Een nieuw document maken." ma:contentTypeScope="" ma:versionID="22a6ff7fb0114b2cc42850ecaea02a7f">
  <xsd:schema xmlns:xsd="http://www.w3.org/2001/XMLSchema" xmlns:xs="http://www.w3.org/2001/XMLSchema" xmlns:p="http://schemas.microsoft.com/office/2006/metadata/properties" xmlns:ns2="5976950d-f5c8-4a84-b442-8b9faad1e7e2" xmlns:ns3="c892affd-9aea-4100-a63a-0b29159ee2f9" targetNamespace="http://schemas.microsoft.com/office/2006/metadata/properties" ma:root="true" ma:fieldsID="fbfe7ef1f16ff0f47df47cb0d6f8c668" ns2:_="" ns3:_="">
    <xsd:import namespace="5976950d-f5c8-4a84-b442-8b9faad1e7e2"/>
    <xsd:import namespace="c892affd-9aea-4100-a63a-0b29159ee2f9"/>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3:SharedWithUsers" minOccurs="0"/>
                <xsd:element ref="ns3:SharedWithDetails" minOccurs="0"/>
                <xsd:element ref="ns2:MediaServiceSearchPropertie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76950d-f5c8-4a84-b442-8b9faad1e7e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lcf76f155ced4ddcb4097134ff3c332f" ma:index="19" nillable="true" ma:taxonomy="true" ma:internalName="lcf76f155ced4ddcb4097134ff3c332f" ma:taxonomyFieldName="MediaServiceImageTags" ma:displayName="Afbeeldingtags" ma:readOnly="false" ma:fieldId="{5cf76f15-5ced-4ddc-b409-7134ff3c332f}" ma:taxonomyMulti="true" ma:sspId="ecadf510-6fd9-4589-915b-e40c5db06ce5"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892affd-9aea-4100-a63a-0b29159ee2f9" elementFormDefault="qualified">
    <xsd:import namespace="http://schemas.microsoft.com/office/2006/documentManagement/types"/>
    <xsd:import namespace="http://schemas.microsoft.com/office/infopath/2007/PartnerControls"/>
    <xsd:element name="SharedWithUsers" ma:index="15"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Gedeeld met details" ma:internalName="SharedWithDetails" ma:readOnly="true">
      <xsd:simpleType>
        <xsd:restriction base="dms:Note">
          <xsd:maxLength value="255"/>
        </xsd:restriction>
      </xsd:simpleType>
    </xsd:element>
    <xsd:element name="TaxCatchAll" ma:index="20" nillable="true" ma:displayName="Taxonomy Catch All Column" ma:hidden="true" ma:list="{3fff7ca9-7038-4af9-a51d-708bc48961f0}" ma:internalName="TaxCatchAll" ma:showField="CatchAllData" ma:web="c892affd-9aea-4100-a63a-0b29159ee2f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c892affd-9aea-4100-a63a-0b29159ee2f9" xsi:nil="true"/>
    <lcf76f155ced4ddcb4097134ff3c332f xmlns="5976950d-f5c8-4a84-b442-8b9faad1e7e2">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38243C65-73CA-4191-B005-DD40B4487020}">
  <ds:schemaRefs>
    <ds:schemaRef ds:uri="http://schemas.microsoft.com/sharepoint/v3/contenttype/forms"/>
  </ds:schemaRefs>
</ds:datastoreItem>
</file>

<file path=customXml/itemProps2.xml><?xml version="1.0" encoding="utf-8"?>
<ds:datastoreItem xmlns:ds="http://schemas.openxmlformats.org/officeDocument/2006/customXml" ds:itemID="{3DBE81C7-7F56-425A-B5C1-0717BA8F569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976950d-f5c8-4a84-b442-8b9faad1e7e2"/>
    <ds:schemaRef ds:uri="c892affd-9aea-4100-a63a-0b29159ee2f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2CED19A-820E-4863-B393-5D9FD756E6C2}">
  <ds:schemaRefs>
    <ds:schemaRef ds:uri="http://schemas.microsoft.com/office/infopath/2007/PartnerControls"/>
    <ds:schemaRef ds:uri="http://purl.org/dc/terms/"/>
    <ds:schemaRef ds:uri="http://schemas.microsoft.com/office/2006/documentManagement/types"/>
    <ds:schemaRef ds:uri="http://www.w3.org/XML/1998/namespace"/>
    <ds:schemaRef ds:uri="http://schemas.openxmlformats.org/package/2006/metadata/core-properties"/>
    <ds:schemaRef ds:uri="73a65aab-e01d-43ed-998b-e33abeb211e3"/>
    <ds:schemaRef ds:uri="http://purl.org/dc/dcmitype/"/>
    <ds:schemaRef ds:uri="5440e361-7cd8-4ada-9176-75f9c5bb03ba"/>
    <ds:schemaRef ds:uri="http://schemas.microsoft.com/office/2006/metadata/properties"/>
    <ds:schemaRef ds:uri="http://purl.org/dc/elements/1.1/"/>
    <ds:schemaRef ds:uri="c892affd-9aea-4100-a63a-0b29159ee2f9"/>
    <ds:schemaRef ds:uri="5976950d-f5c8-4a84-b442-8b9faad1e7e2"/>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8</vt:i4>
      </vt:variant>
    </vt:vector>
  </HeadingPairs>
  <TitlesOfParts>
    <vt:vector size="8" baseType="lpstr">
      <vt:lpstr>Instructie </vt:lpstr>
      <vt:lpstr>Toestel referentie prijzen</vt:lpstr>
      <vt:lpstr>Totaal fictieve aanneemsom</vt:lpstr>
      <vt:lpstr>Werkblad toestellen</vt:lpstr>
      <vt:lpstr>Werkblad accessoires</vt:lpstr>
      <vt:lpstr>Werkblad diensten</vt:lpstr>
      <vt:lpstr>Werkblad implementatie</vt: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Mulder, Marita (M.)</dc:creator>
  <cp:keywords/>
  <dc:description/>
  <cp:lastModifiedBy>Fermont, Dominique (D.)</cp:lastModifiedBy>
  <cp:revision/>
  <dcterms:created xsi:type="dcterms:W3CDTF">2020-12-29T16:21:12Z</dcterms:created>
  <dcterms:modified xsi:type="dcterms:W3CDTF">2024-06-05T07:08:37Z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0x010100B30CA212B10AAD4BBC6E765BEB5B24AE</vt:lpwstr>
  </property>
  <property fmtid="{D5CDD505-2E9C-101B-9397-08002B2CF9AE}" pid="3" name="Order">
    <vt:r8>100</vt:r8>
  </property>
  <property fmtid="{D5CDD505-2E9C-101B-9397-08002B2CF9AE}" pid="4" name="MediaServiceImageTags">
    <vt:lpwstr/>
  </property>
</Properties>
</file>