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cuvision.sharepoint.com/sites/DocuVision_Data/Gedeelde documenten/GSG Groningen/Share GSG DocuVision/Te publiceren Aanbestedingsdocumenten/"/>
    </mc:Choice>
  </mc:AlternateContent>
  <xr:revisionPtr revIDLastSave="2" documentId="13_ncr:1_{B446C407-5B85-4D45-B95D-1249BECA157A}" xr6:coauthVersionLast="47" xr6:coauthVersionMax="47" xr10:uidLastSave="{77C47342-8220-4026-AEB5-D5600F4E55AE}"/>
  <bookViews>
    <workbookView xWindow="-120" yWindow="-120" windowWidth="29040" windowHeight="15720" xr2:uid="{00000000-000D-0000-FFFF-FFFF00000000}"/>
  </bookViews>
  <sheets>
    <sheet name="Inventarisatie GSG" sheetId="2" r:id="rId1"/>
    <sheet name="Canon-verbruik Q1-Q4 2023" sheetId="3" state="hidden" r:id="rId2"/>
    <sheet name="Voorstel minder printers" sheetId="4" state="hidden" r:id="rId3"/>
  </sheets>
  <definedNames>
    <definedName name="_xlnm._FilterDatabase" localSheetId="1" hidden="1">'Canon-verbruik Q1-Q4 2023'!$A$10:$J$66</definedName>
    <definedName name="_xlnm._FilterDatabase" localSheetId="0" hidden="1">'Inventarisatie GSG'!$A$5:$L$58</definedName>
    <definedName name="_xlnm.Print_Area" localSheetId="0">'Inventarisatie GSG'!$A$1:$M$58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" l="1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Z26" i="3"/>
  <c r="Z27" i="3"/>
  <c r="Z42" i="3"/>
  <c r="Z43" i="3"/>
  <c r="Z58" i="3"/>
  <c r="Z59" i="3"/>
  <c r="X12" i="3"/>
  <c r="Z12" i="3" s="1"/>
  <c r="X13" i="3"/>
  <c r="Z13" i="3" s="1"/>
  <c r="X14" i="3"/>
  <c r="Z14" i="3" s="1"/>
  <c r="X15" i="3"/>
  <c r="Z15" i="3" s="1"/>
  <c r="X16" i="3"/>
  <c r="Z16" i="3" s="1"/>
  <c r="X17" i="3"/>
  <c r="Z17" i="3" s="1"/>
  <c r="X18" i="3"/>
  <c r="Z18" i="3" s="1"/>
  <c r="X19" i="3"/>
  <c r="Z19" i="3" s="1"/>
  <c r="X20" i="3"/>
  <c r="X21" i="3"/>
  <c r="Z21" i="3" s="1"/>
  <c r="X22" i="3"/>
  <c r="Z22" i="3" s="1"/>
  <c r="X23" i="3"/>
  <c r="X24" i="3"/>
  <c r="X25" i="3"/>
  <c r="X26" i="3"/>
  <c r="X27" i="3"/>
  <c r="X28" i="3"/>
  <c r="Z28" i="3" s="1"/>
  <c r="X29" i="3"/>
  <c r="Z29" i="3" s="1"/>
  <c r="X30" i="3"/>
  <c r="Z30" i="3" s="1"/>
  <c r="X31" i="3"/>
  <c r="Z31" i="3" s="1"/>
  <c r="X32" i="3"/>
  <c r="Z32" i="3" s="1"/>
  <c r="X33" i="3"/>
  <c r="Z33" i="3" s="1"/>
  <c r="X34" i="3"/>
  <c r="Z34" i="3" s="1"/>
  <c r="X35" i="3"/>
  <c r="Z35" i="3" s="1"/>
  <c r="X36" i="3"/>
  <c r="X37" i="3"/>
  <c r="Z37" i="3" s="1"/>
  <c r="X38" i="3"/>
  <c r="Z38" i="3" s="1"/>
  <c r="X39" i="3"/>
  <c r="X40" i="3"/>
  <c r="X41" i="3"/>
  <c r="X42" i="3"/>
  <c r="X43" i="3"/>
  <c r="X44" i="3"/>
  <c r="Z44" i="3" s="1"/>
  <c r="X45" i="3"/>
  <c r="Z45" i="3" s="1"/>
  <c r="X46" i="3"/>
  <c r="Z46" i="3" s="1"/>
  <c r="X47" i="3"/>
  <c r="Z47" i="3" s="1"/>
  <c r="X48" i="3"/>
  <c r="Z48" i="3" s="1"/>
  <c r="X49" i="3"/>
  <c r="Z49" i="3" s="1"/>
  <c r="X50" i="3"/>
  <c r="Z50" i="3" s="1"/>
  <c r="X51" i="3"/>
  <c r="Z51" i="3" s="1"/>
  <c r="X52" i="3"/>
  <c r="X53" i="3"/>
  <c r="Z53" i="3" s="1"/>
  <c r="X54" i="3"/>
  <c r="Z54" i="3" s="1"/>
  <c r="X55" i="3"/>
  <c r="X56" i="3"/>
  <c r="X57" i="3"/>
  <c r="X58" i="3"/>
  <c r="X59" i="3"/>
  <c r="X60" i="3"/>
  <c r="Z60" i="3" s="1"/>
  <c r="X61" i="3"/>
  <c r="Z61" i="3" s="1"/>
  <c r="X62" i="3"/>
  <c r="Z62" i="3" s="1"/>
  <c r="X63" i="3"/>
  <c r="Z63" i="3" s="1"/>
  <c r="X65" i="3"/>
  <c r="X66" i="3"/>
  <c r="Z66" i="3" s="1"/>
  <c r="X11" i="3"/>
  <c r="Z11" i="3" s="1"/>
  <c r="Y12" i="3"/>
  <c r="Y13" i="3"/>
  <c r="Y14" i="3"/>
  <c r="Y15" i="3"/>
  <c r="Y16" i="3"/>
  <c r="Y17" i="3"/>
  <c r="Y18" i="3"/>
  <c r="Y19" i="3"/>
  <c r="Y20" i="3"/>
  <c r="Z20" i="3" s="1"/>
  <c r="Y21" i="3"/>
  <c r="Y22" i="3"/>
  <c r="Y23" i="3"/>
  <c r="Z23" i="3" s="1"/>
  <c r="Y24" i="3"/>
  <c r="Z24" i="3" s="1"/>
  <c r="Y25" i="3"/>
  <c r="Z25" i="3" s="1"/>
  <c r="Y26" i="3"/>
  <c r="Y27" i="3"/>
  <c r="Y28" i="3"/>
  <c r="Y29" i="3"/>
  <c r="Y30" i="3"/>
  <c r="Y31" i="3"/>
  <c r="Y32" i="3"/>
  <c r="Y33" i="3"/>
  <c r="Y34" i="3"/>
  <c r="Y35" i="3"/>
  <c r="Y36" i="3"/>
  <c r="Z36" i="3" s="1"/>
  <c r="Y37" i="3"/>
  <c r="Y38" i="3"/>
  <c r="Y39" i="3"/>
  <c r="Z39" i="3" s="1"/>
  <c r="Y40" i="3"/>
  <c r="Z40" i="3" s="1"/>
  <c r="Y41" i="3"/>
  <c r="Z41" i="3" s="1"/>
  <c r="Y42" i="3"/>
  <c r="Y43" i="3"/>
  <c r="Y44" i="3"/>
  <c r="Y45" i="3"/>
  <c r="Y46" i="3"/>
  <c r="Y47" i="3"/>
  <c r="Y48" i="3"/>
  <c r="Y49" i="3"/>
  <c r="Y50" i="3"/>
  <c r="Y51" i="3"/>
  <c r="Y52" i="3"/>
  <c r="Z52" i="3" s="1"/>
  <c r="Y53" i="3"/>
  <c r="Y54" i="3"/>
  <c r="Y55" i="3"/>
  <c r="Z55" i="3" s="1"/>
  <c r="Y56" i="3"/>
  <c r="Z56" i="3" s="1"/>
  <c r="Y57" i="3"/>
  <c r="Z57" i="3" s="1"/>
  <c r="Y58" i="3"/>
  <c r="Y59" i="3"/>
  <c r="Y60" i="3"/>
  <c r="Y61" i="3"/>
  <c r="Y62" i="3"/>
  <c r="Y63" i="3"/>
  <c r="Y66" i="3"/>
  <c r="Y11" i="3"/>
  <c r="K6" i="2"/>
  <c r="D25" i="4"/>
  <c r="D24" i="4"/>
  <c r="D23" i="4"/>
  <c r="D22" i="4"/>
  <c r="D21" i="4"/>
  <c r="D13" i="4"/>
  <c r="D12" i="4"/>
  <c r="D8" i="4"/>
  <c r="D7" i="4"/>
  <c r="D6" i="4"/>
  <c r="D5" i="4"/>
  <c r="C83" i="3"/>
  <c r="V73" i="3"/>
  <c r="T73" i="3"/>
  <c r="R73" i="3"/>
  <c r="P73" i="3"/>
  <c r="T72" i="3"/>
  <c r="P72" i="3"/>
  <c r="L72" i="3"/>
  <c r="H72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V70" i="3"/>
  <c r="U70" i="3"/>
  <c r="T70" i="3"/>
  <c r="S70" i="3"/>
  <c r="R70" i="3"/>
  <c r="Q70" i="3"/>
  <c r="P70" i="3"/>
  <c r="O70" i="3"/>
  <c r="N70" i="3"/>
  <c r="M70" i="3"/>
  <c r="K70" i="3"/>
  <c r="J70" i="3"/>
  <c r="I70" i="3"/>
  <c r="H70" i="3"/>
  <c r="G70" i="3"/>
  <c r="T69" i="3"/>
  <c r="S69" i="3"/>
  <c r="P69" i="3"/>
  <c r="O69" i="3"/>
  <c r="L69" i="3"/>
  <c r="K69" i="3"/>
  <c r="H69" i="3"/>
  <c r="G69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D64" i="3"/>
  <c r="B64" i="3"/>
  <c r="X64" i="3" l="1"/>
  <c r="Z64" i="3" s="1"/>
  <c r="G65" i="3"/>
  <c r="K65" i="3"/>
  <c r="O65" i="3"/>
  <c r="Y64" i="3"/>
  <c r="S65" i="3"/>
  <c r="J58" i="2"/>
  <c r="M58" i="2"/>
  <c r="I58" i="2"/>
  <c r="L58" i="2"/>
  <c r="Y65" i="3" l="1"/>
  <c r="Z65" i="3" s="1"/>
  <c r="K58" i="2"/>
</calcChain>
</file>

<file path=xl/sharedStrings.xml><?xml version="1.0" encoding="utf-8"?>
<sst xmlns="http://schemas.openxmlformats.org/spreadsheetml/2006/main" count="603" uniqueCount="223">
  <si>
    <t>Bijlage E - Volume- en machineoverzicht GSG</t>
  </si>
  <si>
    <t>Nieuw te plaatsen</t>
  </si>
  <si>
    <t>Gemiddelde volume per maand</t>
  </si>
  <si>
    <t>Type 1</t>
  </si>
  <si>
    <t>Type 2</t>
  </si>
  <si>
    <t>MFP A3 kleur</t>
  </si>
  <si>
    <t>Locatie</t>
  </si>
  <si>
    <t>School</t>
  </si>
  <si>
    <t>Interne locatie (indien bekend)</t>
  </si>
  <si>
    <t>Model</t>
  </si>
  <si>
    <t>Kleur / mono</t>
  </si>
  <si>
    <t>Max formaat</t>
  </si>
  <si>
    <t>Type</t>
  </si>
  <si>
    <t>Snelheid (ppm)</t>
  </si>
  <si>
    <t>kleur</t>
  </si>
  <si>
    <t>mono</t>
  </si>
  <si>
    <t>totaal</t>
  </si>
  <si>
    <t>35 ppm</t>
  </si>
  <si>
    <t>45ppm</t>
  </si>
  <si>
    <t>Vondelpad 1 Groningen</t>
  </si>
  <si>
    <t>Gomarus, bovenbouw VO</t>
  </si>
  <si>
    <t>Kopieerruimte bg</t>
  </si>
  <si>
    <t>IR ADV 6565I</t>
  </si>
  <si>
    <t>Kleur</t>
  </si>
  <si>
    <t>A3</t>
  </si>
  <si>
    <t>MFP</t>
  </si>
  <si>
    <t>IR ADVC 5535I</t>
  </si>
  <si>
    <t>Lokaal A15a</t>
  </si>
  <si>
    <t>LBP253X_EU</t>
  </si>
  <si>
    <t>Zwart</t>
  </si>
  <si>
    <t>A4</t>
  </si>
  <si>
    <t>Printer</t>
  </si>
  <si>
    <t>Lokaal A26</t>
  </si>
  <si>
    <t>Counselor/vertrouwenspersoon</t>
  </si>
  <si>
    <t>TOA-ruimte</t>
  </si>
  <si>
    <t>Ruimte C06 (VP3)?</t>
  </si>
  <si>
    <t>Lokaal A20b</t>
  </si>
  <si>
    <t>Examensecretariaat</t>
  </si>
  <si>
    <t>Vondelpad 2 Groningen</t>
  </si>
  <si>
    <t>Gomarus, praktijk</t>
  </si>
  <si>
    <t>Administratie bg</t>
  </si>
  <si>
    <t>Z&amp;W- oud (zie contract 15321)</t>
  </si>
  <si>
    <t>Zorg&amp;Welzijn, 2e verd.</t>
  </si>
  <si>
    <t>IR ADVC2591</t>
  </si>
  <si>
    <t>IR ADVC2592</t>
  </si>
  <si>
    <t>Vondelpad 3 Groningen</t>
  </si>
  <si>
    <t>Gomarus, onderbouw VO</t>
  </si>
  <si>
    <t>Lokaal C25</t>
  </si>
  <si>
    <t>Lokaal C19</t>
  </si>
  <si>
    <t>Vondelpad 4 Groningen</t>
  </si>
  <si>
    <t>ROC Menso Alting</t>
  </si>
  <si>
    <t>Receptie bg</t>
  </si>
  <si>
    <t>IR ADV C7280I</t>
  </si>
  <si>
    <t>Ruimte 0.34 bg</t>
  </si>
  <si>
    <t>Ruimte 0.14 bg mediatheek</t>
  </si>
  <si>
    <t>Gang 1e etage 1.09A</t>
  </si>
  <si>
    <t>1e hal studenten</t>
  </si>
  <si>
    <t>Gang 2e etage</t>
  </si>
  <si>
    <t>Gang 3e etage</t>
  </si>
  <si>
    <t>Lavendelweg 5 Groningen</t>
  </si>
  <si>
    <t>OST 1e etage</t>
  </si>
  <si>
    <t>Lavendelweg 7 Groningen</t>
  </si>
  <si>
    <t>GSG, bestuursbureau</t>
  </si>
  <si>
    <t>PRO bg</t>
  </si>
  <si>
    <t>Financien OST</t>
  </si>
  <si>
    <t>De Drift 38 Drachten</t>
  </si>
  <si>
    <t>Gomarus, VO</t>
  </si>
  <si>
    <t>Irenestraat 5 Leeuwarden</t>
  </si>
  <si>
    <t>Badweg 2 (verplaatst naar nieuwbouw)</t>
  </si>
  <si>
    <t>Magnoliastraat 1 Groningen</t>
  </si>
  <si>
    <t xml:space="preserve">Administratie  </t>
  </si>
  <si>
    <t>Lokaal 15</t>
  </si>
  <si>
    <t>Printer 2e etage</t>
  </si>
  <si>
    <t>Lokaal 03</t>
  </si>
  <si>
    <t>Mr. Groen v. Pinstererlaan 20 Assen</t>
  </si>
  <si>
    <t>1e</t>
  </si>
  <si>
    <t>Totalen</t>
  </si>
  <si>
    <t>Verbruik printers Canon</t>
  </si>
  <si>
    <t>klantnummer</t>
  </si>
  <si>
    <t>overeenkomst</t>
  </si>
  <si>
    <t>2020/01123528/01</t>
  </si>
  <si>
    <t>expiratiedatum</t>
  </si>
  <si>
    <t>prijs/kopie A4</t>
  </si>
  <si>
    <t>0,0027 ct.</t>
  </si>
  <si>
    <t>prijs/kopie A3</t>
  </si>
  <si>
    <t>0,035 ct.</t>
  </si>
  <si>
    <t>Q1 2023</t>
  </si>
  <si>
    <t>Q2 2023</t>
  </si>
  <si>
    <t>Q3 2023</t>
  </si>
  <si>
    <t>Q4 2023</t>
  </si>
  <si>
    <t>Zwart-wit</t>
  </si>
  <si>
    <t>contract</t>
  </si>
  <si>
    <t>type</t>
  </si>
  <si>
    <t>huur/mnd</t>
  </si>
  <si>
    <t>serienummer</t>
  </si>
  <si>
    <t>ruimte</t>
  </si>
  <si>
    <t>A3 (112)</t>
  </si>
  <si>
    <t>A4 (113)</t>
  </si>
  <si>
    <t>A3 (122)</t>
  </si>
  <si>
    <t>A4 (123)</t>
  </si>
  <si>
    <t>Kleur mnd</t>
  </si>
  <si>
    <t>Zwart wit maand</t>
  </si>
  <si>
    <t>VP1</t>
  </si>
  <si>
    <t>SMQ02143</t>
  </si>
  <si>
    <t>kopieerruimte bg</t>
  </si>
  <si>
    <t>M_IR ADVC 5535I</t>
  </si>
  <si>
    <t>WHR29086</t>
  </si>
  <si>
    <t>WHR29264</t>
  </si>
  <si>
    <t>WHR29301</t>
  </si>
  <si>
    <t>M_LBP253X_EU</t>
  </si>
  <si>
    <t>NDXA014352</t>
  </si>
  <si>
    <t>lokaal A15a</t>
  </si>
  <si>
    <t>NDXA014377</t>
  </si>
  <si>
    <t>lokaal A26</t>
  </si>
  <si>
    <t>NDXA014380</t>
  </si>
  <si>
    <t>counselor/vertrouwenspersoon</t>
  </si>
  <si>
    <t>NDXA014385</t>
  </si>
  <si>
    <t>NDXA014386</t>
  </si>
  <si>
    <t>ruimte C06 (VP3)?</t>
  </si>
  <si>
    <t>NDXA014387</t>
  </si>
  <si>
    <t>lokaal A20b</t>
  </si>
  <si>
    <t>NDXA015069</t>
  </si>
  <si>
    <t>examensecretariaat</t>
  </si>
  <si>
    <t>VP2</t>
  </si>
  <si>
    <t>WHR28891</t>
  </si>
  <si>
    <t>WHR28896</t>
  </si>
  <si>
    <t>WHR28906</t>
  </si>
  <si>
    <t>WHR28909</t>
  </si>
  <si>
    <t>WHR28914</t>
  </si>
  <si>
    <t>NDXA014541</t>
  </si>
  <si>
    <t>administratie bg</t>
  </si>
  <si>
    <t>NDXA014576</t>
  </si>
  <si>
    <t>is zoek…..</t>
  </si>
  <si>
    <t>NDXA014639</t>
  </si>
  <si>
    <r>
      <t xml:space="preserve">Z&amp;W- oud (zie contract </t>
    </r>
    <r>
      <rPr>
        <sz val="10"/>
        <color rgb="FFFF0000"/>
        <rFont val="Calibri (Hoofdtekst)"/>
      </rPr>
      <t>15321</t>
    </r>
    <r>
      <rPr>
        <sz val="10"/>
        <color theme="1"/>
        <rFont val="Calibri"/>
        <family val="2"/>
        <scheme val="minor"/>
      </rPr>
      <t>)</t>
    </r>
  </si>
  <si>
    <t>NDXA015074</t>
  </si>
  <si>
    <t>M_IRADVC2591</t>
  </si>
  <si>
    <t>4HX00734</t>
  </si>
  <si>
    <t>M_IRADVC2592</t>
  </si>
  <si>
    <t>4HX00740</t>
  </si>
  <si>
    <t>VP3</t>
  </si>
  <si>
    <t>SMQ02067</t>
  </si>
  <si>
    <t>WHR29063</t>
  </si>
  <si>
    <t>NDXA014635</t>
  </si>
  <si>
    <t>lokaal C25</t>
  </si>
  <si>
    <t>NDXA014636</t>
  </si>
  <si>
    <t>lokaal C19</t>
  </si>
  <si>
    <t>VP4</t>
  </si>
  <si>
    <t>UKP00564</t>
  </si>
  <si>
    <t>receptie bg</t>
  </si>
  <si>
    <t>WHR28637</t>
  </si>
  <si>
    <t>ruimte 0.34 bg</t>
  </si>
  <si>
    <t>WHR28639</t>
  </si>
  <si>
    <t>WHR28939</t>
  </si>
  <si>
    <t>gang 1e etage</t>
  </si>
  <si>
    <t>WHR28944</t>
  </si>
  <si>
    <t>WHR29962</t>
  </si>
  <si>
    <t>gang 2e etage</t>
  </si>
  <si>
    <t>XMH00559</t>
  </si>
  <si>
    <t>gang 3e etage</t>
  </si>
  <si>
    <t>NDXA014580</t>
  </si>
  <si>
    <t>Lavendel 5</t>
  </si>
  <si>
    <t>WHN03316</t>
  </si>
  <si>
    <t>Lavendel 7</t>
  </si>
  <si>
    <t>WHR29261</t>
  </si>
  <si>
    <t>WHR29299</t>
  </si>
  <si>
    <t>NDXA014351</t>
  </si>
  <si>
    <t>financien OST</t>
  </si>
  <si>
    <t>Drachten</t>
  </si>
  <si>
    <t>WHR29509</t>
  </si>
  <si>
    <t>WHR29514</t>
  </si>
  <si>
    <t>Leeuwarden</t>
  </si>
  <si>
    <t>WHR29508</t>
  </si>
  <si>
    <t>WHR29671</t>
  </si>
  <si>
    <t>WHR28474</t>
  </si>
  <si>
    <t>Magnolia</t>
  </si>
  <si>
    <t>WHR29720</t>
  </si>
  <si>
    <t>XMH00560</t>
  </si>
  <si>
    <t>NDXA014382</t>
  </si>
  <si>
    <t xml:space="preserve">administratie  </t>
  </si>
  <si>
    <t>NDXA015057</t>
  </si>
  <si>
    <t>lokaal 15</t>
  </si>
  <si>
    <t>NDXA015061</t>
  </si>
  <si>
    <t>printer 2e etage</t>
  </si>
  <si>
    <t>NDXA015073</t>
  </si>
  <si>
    <t>lokaal 03</t>
  </si>
  <si>
    <t>Assen</t>
  </si>
  <si>
    <t>WHR29530</t>
  </si>
  <si>
    <t>WHR29534</t>
  </si>
  <si>
    <t>NDXA015070</t>
  </si>
  <si>
    <t>Totaal verbruik</t>
  </si>
  <si>
    <t>Totaal factuur, excl.btw</t>
  </si>
  <si>
    <t>Verbruik per machine</t>
  </si>
  <si>
    <t>2 x</t>
  </si>
  <si>
    <t>37,20/kwartaal</t>
  </si>
  <si>
    <t>1 x</t>
  </si>
  <si>
    <t>7,20/kwartaal</t>
  </si>
  <si>
    <t>27 x</t>
  </si>
  <si>
    <t>22,20/kwartaal</t>
  </si>
  <si>
    <t>20 x</t>
  </si>
  <si>
    <t>M_IRADVC2591/92</t>
  </si>
  <si>
    <t>2x</t>
  </si>
  <si>
    <t>?</t>
  </si>
  <si>
    <t>zorg&amp;welzijn VP2</t>
  </si>
  <si>
    <t>huur machines per contract / kwartaal</t>
  </si>
  <si>
    <t>NL-0177064-OMS</t>
  </si>
  <si>
    <t>Uniflow</t>
  </si>
  <si>
    <t>NL-1183371-OKS</t>
  </si>
  <si>
    <t>verbruik 2023</t>
  </si>
  <si>
    <t>Totaal</t>
  </si>
  <si>
    <t>toevoeging</t>
  </si>
  <si>
    <t>akkoord</t>
  </si>
  <si>
    <t>toelichting</t>
  </si>
  <si>
    <t>magazijn VP1/buiten gebruik</t>
  </si>
  <si>
    <t>werd/wordt als reserve gebruikt</t>
  </si>
  <si>
    <t>vervangen door 2 nieuwe printers, apart contract</t>
  </si>
  <si>
    <t>is zoek/afgevoerd</t>
  </si>
  <si>
    <t>onbekend/afgevoerd</t>
  </si>
  <si>
    <t>ja</t>
  </si>
  <si>
    <t>Lavendel</t>
  </si>
  <si>
    <t>magazijn Lavendel/buiten gebruik</t>
  </si>
  <si>
    <t>lijst afgestemd en gecontroleerd met ICT (10-09-2024)</t>
  </si>
  <si>
    <t>Zorg&amp;Welzijn, 3e verd.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</si>
</sst>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"/>
  </numFmts>
  <fonts count="28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 (Hoofdtekst)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277E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0691854609822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</cellStyleXfs>
  <cellXfs count="149">
    <xf numFmtId="0" fontId="0" fillId="0" borderId="0" xfId="0"/>
    <xf numFmtId="164" fontId="4" fillId="0" borderId="10" xfId="1" applyNumberFormat="1" applyFont="1" applyFill="1" applyBorder="1"/>
    <xf numFmtId="164" fontId="4" fillId="0" borderId="11" xfId="1" applyNumberFormat="1" applyFont="1" applyFill="1" applyBorder="1"/>
    <xf numFmtId="0" fontId="5" fillId="0" borderId="0" xfId="3" applyFont="1"/>
    <xf numFmtId="0" fontId="5" fillId="0" borderId="0" xfId="3" applyFont="1" applyAlignment="1">
      <alignment horizontal="center"/>
    </xf>
    <xf numFmtId="0" fontId="1" fillId="0" borderId="0" xfId="3" applyFont="1"/>
    <xf numFmtId="2" fontId="1" fillId="0" borderId="0" xfId="3" applyNumberFormat="1" applyFont="1" applyAlignment="1">
      <alignment horizontal="center"/>
    </xf>
    <xf numFmtId="0" fontId="6" fillId="0" borderId="0" xfId="3"/>
    <xf numFmtId="3" fontId="6" fillId="0" borderId="0" xfId="3" applyNumberForma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8" fillId="0" borderId="0" xfId="3" applyFont="1" applyAlignment="1">
      <alignment horizontal="left"/>
    </xf>
    <xf numFmtId="2" fontId="8" fillId="0" borderId="0" xfId="3" applyNumberFormat="1" applyFont="1" applyAlignment="1">
      <alignment horizontal="center"/>
    </xf>
    <xf numFmtId="14" fontId="6" fillId="0" borderId="0" xfId="3" applyNumberFormat="1" applyAlignment="1">
      <alignment horizontal="left"/>
    </xf>
    <xf numFmtId="0" fontId="9" fillId="0" borderId="0" xfId="3" applyFont="1"/>
    <xf numFmtId="0" fontId="9" fillId="0" borderId="0" xfId="3" applyFont="1" applyAlignment="1">
      <alignment horizontal="center"/>
    </xf>
    <xf numFmtId="0" fontId="6" fillId="0" borderId="20" xfId="3" applyBorder="1" applyAlignment="1">
      <alignment vertical="center"/>
    </xf>
    <xf numFmtId="0" fontId="6" fillId="0" borderId="20" xfId="3" applyBorder="1" applyAlignment="1">
      <alignment horizontal="center" vertical="center"/>
    </xf>
    <xf numFmtId="0" fontId="1" fillId="0" borderId="20" xfId="3" applyFont="1" applyBorder="1" applyAlignment="1">
      <alignment vertical="center"/>
    </xf>
    <xf numFmtId="2" fontId="1" fillId="0" borderId="20" xfId="3" applyNumberFormat="1" applyFont="1" applyBorder="1" applyAlignment="1">
      <alignment horizontal="center" vertical="center"/>
    </xf>
    <xf numFmtId="0" fontId="6" fillId="0" borderId="0" xfId="3" applyAlignment="1">
      <alignment vertical="center"/>
    </xf>
    <xf numFmtId="0" fontId="10" fillId="5" borderId="20" xfId="3" applyFont="1" applyFill="1" applyBorder="1" applyAlignment="1">
      <alignment vertical="center"/>
    </xf>
    <xf numFmtId="0" fontId="10" fillId="5" borderId="20" xfId="3" applyFont="1" applyFill="1" applyBorder="1" applyAlignment="1">
      <alignment horizontal="center" vertical="center"/>
    </xf>
    <xf numFmtId="0" fontId="12" fillId="5" borderId="20" xfId="3" applyFont="1" applyFill="1" applyBorder="1" applyAlignment="1">
      <alignment vertical="center"/>
    </xf>
    <xf numFmtId="2" fontId="12" fillId="5" borderId="20" xfId="3" applyNumberFormat="1" applyFont="1" applyFill="1" applyBorder="1" applyAlignment="1">
      <alignment horizontal="center" vertical="center"/>
    </xf>
    <xf numFmtId="3" fontId="10" fillId="5" borderId="20" xfId="3" applyNumberFormat="1" applyFont="1" applyFill="1" applyBorder="1" applyAlignment="1">
      <alignment horizontal="center" vertical="center"/>
    </xf>
    <xf numFmtId="0" fontId="6" fillId="0" borderId="20" xfId="3" applyBorder="1"/>
    <xf numFmtId="0" fontId="6" fillId="0" borderId="20" xfId="3" applyBorder="1" applyAlignment="1">
      <alignment horizontal="center"/>
    </xf>
    <xf numFmtId="0" fontId="1" fillId="0" borderId="20" xfId="3" applyFont="1" applyBorder="1"/>
    <xf numFmtId="2" fontId="1" fillId="0" borderId="20" xfId="3" applyNumberFormat="1" applyFont="1" applyBorder="1" applyAlignment="1">
      <alignment horizontal="center"/>
    </xf>
    <xf numFmtId="3" fontId="6" fillId="0" borderId="20" xfId="3" applyNumberFormat="1" applyBorder="1" applyAlignment="1">
      <alignment horizontal="center"/>
    </xf>
    <xf numFmtId="2" fontId="1" fillId="0" borderId="20" xfId="3" quotePrefix="1" applyNumberFormat="1" applyFont="1" applyBorder="1" applyAlignment="1">
      <alignment horizontal="center"/>
    </xf>
    <xf numFmtId="3" fontId="6" fillId="0" borderId="20" xfId="3" quotePrefix="1" applyNumberFormat="1" applyBorder="1" applyAlignment="1">
      <alignment horizontal="center"/>
    </xf>
    <xf numFmtId="3" fontId="6" fillId="0" borderId="0" xfId="3" applyNumberFormat="1"/>
    <xf numFmtId="0" fontId="14" fillId="6" borderId="20" xfId="3" applyFont="1" applyFill="1" applyBorder="1"/>
    <xf numFmtId="0" fontId="6" fillId="6" borderId="20" xfId="3" applyFill="1" applyBorder="1"/>
    <xf numFmtId="0" fontId="15" fillId="0" borderId="20" xfId="3" applyFont="1" applyBorder="1"/>
    <xf numFmtId="0" fontId="13" fillId="0" borderId="20" xfId="3" applyFont="1" applyBorder="1" applyAlignment="1">
      <alignment horizontal="center"/>
    </xf>
    <xf numFmtId="3" fontId="17" fillId="0" borderId="20" xfId="3" applyNumberFormat="1" applyFont="1" applyBorder="1" applyAlignment="1">
      <alignment horizontal="center"/>
    </xf>
    <xf numFmtId="3" fontId="6" fillId="0" borderId="21" xfId="3" quotePrefix="1" applyNumberFormat="1" applyBorder="1" applyAlignment="1">
      <alignment horizontal="center"/>
    </xf>
    <xf numFmtId="3" fontId="6" fillId="0" borderId="21" xfId="3" applyNumberFormat="1" applyBorder="1" applyAlignment="1">
      <alignment horizontal="center"/>
    </xf>
    <xf numFmtId="3" fontId="6" fillId="0" borderId="22" xfId="3" quotePrefix="1" applyNumberFormat="1" applyBorder="1" applyAlignment="1">
      <alignment horizontal="center"/>
    </xf>
    <xf numFmtId="3" fontId="6" fillId="0" borderId="23" xfId="3" applyNumberFormat="1" applyBorder="1" applyAlignment="1">
      <alignment horizontal="center"/>
    </xf>
    <xf numFmtId="3" fontId="6" fillId="0" borderId="24" xfId="3" quotePrefix="1" applyNumberFormat="1" applyBorder="1" applyAlignment="1">
      <alignment horizontal="center"/>
    </xf>
    <xf numFmtId="3" fontId="6" fillId="0" borderId="24" xfId="3" applyNumberFormat="1" applyBorder="1" applyAlignment="1">
      <alignment horizontal="center"/>
    </xf>
    <xf numFmtId="0" fontId="9" fillId="0" borderId="20" xfId="3" applyFont="1" applyBorder="1" applyAlignment="1">
      <alignment vertical="center"/>
    </xf>
    <xf numFmtId="0" fontId="9" fillId="0" borderId="20" xfId="3" applyFont="1" applyBorder="1" applyAlignment="1">
      <alignment horizontal="center" vertical="center"/>
    </xf>
    <xf numFmtId="0" fontId="3" fillId="0" borderId="20" xfId="3" applyFont="1" applyBorder="1" applyAlignment="1">
      <alignment vertical="center"/>
    </xf>
    <xf numFmtId="2" fontId="3" fillId="0" borderId="20" xfId="3" applyNumberFormat="1" applyFont="1" applyBorder="1" applyAlignment="1">
      <alignment horizontal="center" vertical="center"/>
    </xf>
    <xf numFmtId="3" fontId="9" fillId="0" borderId="21" xfId="3" applyNumberFormat="1" applyFont="1" applyBorder="1" applyAlignment="1">
      <alignment horizontal="center" vertical="center"/>
    </xf>
    <xf numFmtId="0" fontId="9" fillId="0" borderId="0" xfId="3" applyFont="1" applyAlignment="1">
      <alignment vertical="center"/>
    </xf>
    <xf numFmtId="0" fontId="6" fillId="0" borderId="0" xfId="3" applyAlignment="1">
      <alignment horizontal="center"/>
    </xf>
    <xf numFmtId="0" fontId="6" fillId="0" borderId="0" xfId="3" applyAlignment="1">
      <alignment horizontal="center" vertical="center"/>
    </xf>
    <xf numFmtId="0" fontId="1" fillId="0" borderId="0" xfId="3" applyFont="1" applyAlignment="1">
      <alignment vertical="center"/>
    </xf>
    <xf numFmtId="2" fontId="1" fillId="0" borderId="0" xfId="3" applyNumberFormat="1" applyFont="1" applyAlignment="1">
      <alignment horizontal="center" vertical="center"/>
    </xf>
    <xf numFmtId="165" fontId="5" fillId="0" borderId="0" xfId="3" applyNumberFormat="1" applyFont="1" applyAlignment="1">
      <alignment horizontal="center" vertical="center"/>
    </xf>
    <xf numFmtId="3" fontId="6" fillId="0" borderId="0" xfId="3" applyNumberFormat="1" applyAlignment="1">
      <alignment horizontal="center" vertical="center"/>
    </xf>
    <xf numFmtId="0" fontId="6" fillId="0" borderId="23" xfId="3" applyBorder="1"/>
    <xf numFmtId="0" fontId="6" fillId="0" borderId="23" xfId="3" applyBorder="1" applyAlignment="1">
      <alignment horizontal="center"/>
    </xf>
    <xf numFmtId="3" fontId="6" fillId="0" borderId="31" xfId="3" applyNumberFormat="1" applyBorder="1" applyAlignment="1">
      <alignment horizontal="center"/>
    </xf>
    <xf numFmtId="3" fontId="6" fillId="0" borderId="32" xfId="3" applyNumberFormat="1" applyBorder="1" applyAlignment="1">
      <alignment horizontal="center"/>
    </xf>
    <xf numFmtId="3" fontId="6" fillId="0" borderId="33" xfId="3" applyNumberFormat="1" applyBorder="1" applyAlignment="1">
      <alignment horizontal="center"/>
    </xf>
    <xf numFmtId="3" fontId="6" fillId="0" borderId="34" xfId="3" applyNumberFormat="1" applyBorder="1" applyAlignment="1">
      <alignment horizontal="center"/>
    </xf>
    <xf numFmtId="3" fontId="6" fillId="0" borderId="35" xfId="3" applyNumberFormat="1" applyBorder="1" applyAlignment="1">
      <alignment horizontal="center"/>
    </xf>
    <xf numFmtId="0" fontId="1" fillId="0" borderId="23" xfId="3" applyFont="1" applyBorder="1"/>
    <xf numFmtId="3" fontId="6" fillId="0" borderId="36" xfId="3" applyNumberFormat="1" applyBorder="1" applyAlignment="1">
      <alignment horizontal="center"/>
    </xf>
    <xf numFmtId="3" fontId="6" fillId="0" borderId="37" xfId="3" applyNumberFormat="1" applyBorder="1" applyAlignment="1">
      <alignment horizontal="center"/>
    </xf>
    <xf numFmtId="3" fontId="6" fillId="0" borderId="38" xfId="3" applyNumberFormat="1" applyBorder="1" applyAlignment="1">
      <alignment horizontal="center"/>
    </xf>
    <xf numFmtId="3" fontId="10" fillId="5" borderId="22" xfId="3" applyNumberFormat="1" applyFont="1" applyFill="1" applyBorder="1" applyAlignment="1">
      <alignment horizontal="center" vertical="center"/>
    </xf>
    <xf numFmtId="0" fontId="18" fillId="0" borderId="20" xfId="3" applyFont="1" applyBorder="1" applyAlignment="1">
      <alignment horizontal="right" vertical="center"/>
    </xf>
    <xf numFmtId="3" fontId="10" fillId="5" borderId="20" xfId="3" applyNumberFormat="1" applyFont="1" applyFill="1" applyBorder="1" applyAlignment="1">
      <alignment horizontal="left" vertical="center"/>
    </xf>
    <xf numFmtId="3" fontId="15" fillId="0" borderId="20" xfId="3" applyNumberFormat="1" applyFont="1" applyBorder="1" applyAlignment="1">
      <alignment horizontal="center"/>
    </xf>
    <xf numFmtId="3" fontId="15" fillId="0" borderId="20" xfId="3" applyNumberFormat="1" applyFont="1" applyBorder="1"/>
    <xf numFmtId="0" fontId="19" fillId="0" borderId="20" xfId="3" applyFont="1" applyBorder="1"/>
    <xf numFmtId="3" fontId="6" fillId="0" borderId="22" xfId="3" applyNumberFormat="1" applyBorder="1" applyAlignment="1">
      <alignment horizontal="center"/>
    </xf>
    <xf numFmtId="3" fontId="9" fillId="0" borderId="0" xfId="3" applyNumberFormat="1" applyFont="1"/>
    <xf numFmtId="0" fontId="20" fillId="0" borderId="0" xfId="0" applyFont="1"/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44" fontId="20" fillId="0" borderId="0" xfId="2" applyFont="1"/>
    <xf numFmtId="0" fontId="21" fillId="0" borderId="0" xfId="0" applyFont="1"/>
    <xf numFmtId="0" fontId="20" fillId="0" borderId="0" xfId="0" applyFont="1" applyAlignment="1">
      <alignment wrapText="1"/>
    </xf>
    <xf numFmtId="0" fontId="23" fillId="0" borderId="0" xfId="0" applyFont="1"/>
    <xf numFmtId="0" fontId="21" fillId="0" borderId="0" xfId="0" applyFont="1" applyAlignment="1">
      <alignment horizontal="center"/>
    </xf>
    <xf numFmtId="0" fontId="22" fillId="2" borderId="19" xfId="0" applyFont="1" applyFill="1" applyBorder="1" applyAlignment="1">
      <alignment horizontal="center"/>
    </xf>
    <xf numFmtId="44" fontId="21" fillId="0" borderId="0" xfId="2" applyFont="1"/>
    <xf numFmtId="0" fontId="24" fillId="0" borderId="0" xfId="0" applyFont="1"/>
    <xf numFmtId="0" fontId="22" fillId="2" borderId="3" xfId="0" applyFont="1" applyFill="1" applyBorder="1" applyAlignment="1">
      <alignment wrapText="1"/>
    </xf>
    <xf numFmtId="0" fontId="22" fillId="2" borderId="4" xfId="0" applyFont="1" applyFill="1" applyBorder="1" applyAlignment="1">
      <alignment wrapText="1"/>
    </xf>
    <xf numFmtId="0" fontId="22" fillId="2" borderId="5" xfId="0" applyFont="1" applyFill="1" applyBorder="1" applyAlignment="1">
      <alignment horizontal="center" wrapText="1"/>
    </xf>
    <xf numFmtId="44" fontId="21" fillId="0" borderId="0" xfId="2" applyFont="1" applyAlignment="1">
      <alignment wrapText="1"/>
    </xf>
    <xf numFmtId="0" fontId="21" fillId="0" borderId="0" xfId="0" applyFont="1" applyAlignment="1">
      <alignment wrapText="1"/>
    </xf>
    <xf numFmtId="0" fontId="20" fillId="0" borderId="8" xfId="0" applyFont="1" applyBorder="1"/>
    <xf numFmtId="0" fontId="20" fillId="0" borderId="9" xfId="0" applyFont="1" applyBorder="1" applyAlignment="1">
      <alignment horizontal="center"/>
    </xf>
    <xf numFmtId="164" fontId="21" fillId="0" borderId="12" xfId="1" applyNumberFormat="1" applyFont="1" applyFill="1" applyBorder="1"/>
    <xf numFmtId="44" fontId="20" fillId="0" borderId="0" xfId="2" applyFont="1" applyFill="1" applyBorder="1" applyAlignment="1">
      <alignment horizontal="center"/>
    </xf>
    <xf numFmtId="0" fontId="20" fillId="0" borderId="8" xfId="0" quotePrefix="1" applyFont="1" applyBorder="1"/>
    <xf numFmtId="0" fontId="4" fillId="0" borderId="9" xfId="0" applyFont="1" applyBorder="1" applyAlignment="1">
      <alignment horizontal="center"/>
    </xf>
    <xf numFmtId="0" fontId="4" fillId="3" borderId="8" xfId="0" applyFont="1" applyFill="1" applyBorder="1"/>
    <xf numFmtId="0" fontId="4" fillId="0" borderId="8" xfId="0" applyFont="1" applyBorder="1"/>
    <xf numFmtId="164" fontId="25" fillId="0" borderId="12" xfId="1" applyNumberFormat="1" applyFont="1" applyFill="1" applyBorder="1"/>
    <xf numFmtId="1" fontId="4" fillId="0" borderId="14" xfId="1" applyNumberFormat="1" applyFont="1" applyFill="1" applyBorder="1" applyAlignment="1">
      <alignment horizontal="center"/>
    </xf>
    <xf numFmtId="44" fontId="4" fillId="0" borderId="0" xfId="2" applyFont="1"/>
    <xf numFmtId="0" fontId="4" fillId="0" borderId="0" xfId="0" applyFont="1"/>
    <xf numFmtId="0" fontId="4" fillId="0" borderId="8" xfId="0" quotePrefix="1" applyFont="1" applyBorder="1"/>
    <xf numFmtId="44" fontId="20" fillId="0" borderId="0" xfId="2" applyFont="1" applyBorder="1" applyAlignment="1">
      <alignment horizontal="center"/>
    </xf>
    <xf numFmtId="0" fontId="26" fillId="0" borderId="7" xfId="0" applyFont="1" applyBorder="1"/>
    <xf numFmtId="0" fontId="25" fillId="0" borderId="7" xfId="0" applyFont="1" applyBorder="1"/>
    <xf numFmtId="0" fontId="26" fillId="0" borderId="39" xfId="0" applyFont="1" applyBorder="1"/>
    <xf numFmtId="0" fontId="25" fillId="0" borderId="40" xfId="0" applyFont="1" applyBorder="1"/>
    <xf numFmtId="3" fontId="6" fillId="0" borderId="0" xfId="3" quotePrefix="1" applyNumberFormat="1" applyAlignment="1">
      <alignment horizontal="center"/>
    </xf>
    <xf numFmtId="3" fontId="9" fillId="0" borderId="0" xfId="3" applyNumberFormat="1" applyFont="1" applyAlignment="1">
      <alignment horizontal="center" vertical="center"/>
    </xf>
    <xf numFmtId="3" fontId="8" fillId="0" borderId="0" xfId="3" applyNumberFormat="1" applyFont="1" applyAlignment="1">
      <alignment horizontal="center" vertical="center"/>
    </xf>
    <xf numFmtId="164" fontId="21" fillId="0" borderId="15" xfId="1" applyNumberFormat="1" applyFont="1" applyBorder="1"/>
    <xf numFmtId="164" fontId="21" fillId="0" borderId="6" xfId="1" applyNumberFormat="1" applyFont="1" applyBorder="1"/>
    <xf numFmtId="0" fontId="27" fillId="0" borderId="0" xfId="0" applyFont="1"/>
    <xf numFmtId="0" fontId="4" fillId="3" borderId="8" xfId="0" quotePrefix="1" applyFont="1" applyFill="1" applyBorder="1"/>
    <xf numFmtId="1" fontId="4" fillId="0" borderId="13" xfId="1" applyNumberFormat="1" applyFont="1" applyFill="1" applyBorder="1" applyAlignment="1">
      <alignment horizontal="center"/>
    </xf>
    <xf numFmtId="1" fontId="4" fillId="3" borderId="14" xfId="1" applyNumberFormat="1" applyFont="1" applyFill="1" applyBorder="1" applyAlignment="1">
      <alignment horizontal="center"/>
    </xf>
    <xf numFmtId="1" fontId="25" fillId="0" borderId="16" xfId="0" applyNumberFormat="1" applyFont="1" applyBorder="1" applyAlignment="1">
      <alignment horizontal="center"/>
    </xf>
    <xf numFmtId="1" fontId="25" fillId="0" borderId="17" xfId="0" applyNumberFormat="1" applyFont="1" applyBorder="1" applyAlignment="1">
      <alignment horizontal="center"/>
    </xf>
    <xf numFmtId="0" fontId="22" fillId="2" borderId="45" xfId="0" applyFont="1" applyFill="1" applyBorder="1" applyAlignment="1">
      <alignment horizontal="center"/>
    </xf>
    <xf numFmtId="0" fontId="22" fillId="2" borderId="47" xfId="0" applyFont="1" applyFill="1" applyBorder="1" applyAlignment="1">
      <alignment horizontal="center" wrapText="1"/>
    </xf>
    <xf numFmtId="1" fontId="22" fillId="2" borderId="44" xfId="0" applyNumberFormat="1" applyFont="1" applyFill="1" applyBorder="1" applyAlignment="1">
      <alignment horizontal="center"/>
    </xf>
    <xf numFmtId="1" fontId="22" fillId="2" borderId="48" xfId="0" applyNumberFormat="1" applyFont="1" applyFill="1" applyBorder="1" applyAlignment="1">
      <alignment horizontal="center"/>
    </xf>
    <xf numFmtId="0" fontId="22" fillId="2" borderId="46" xfId="0" applyFont="1" applyFill="1" applyBorder="1" applyAlignment="1">
      <alignment horizontal="right" wrapText="1"/>
    </xf>
    <xf numFmtId="0" fontId="22" fillId="2" borderId="49" xfId="0" applyFont="1" applyFill="1" applyBorder="1" applyAlignment="1">
      <alignment horizontal="right" wrapText="1"/>
    </xf>
    <xf numFmtId="0" fontId="22" fillId="2" borderId="50" xfId="0" applyFont="1" applyFill="1" applyBorder="1" applyAlignment="1">
      <alignment horizontal="center"/>
    </xf>
    <xf numFmtId="0" fontId="22" fillId="2" borderId="51" xfId="0" applyFont="1" applyFill="1" applyBorder="1" applyAlignment="1">
      <alignment horizontal="center" wrapText="1"/>
    </xf>
    <xf numFmtId="1" fontId="22" fillId="2" borderId="45" xfId="0" applyNumberFormat="1" applyFont="1" applyFill="1" applyBorder="1" applyAlignment="1">
      <alignment horizontal="center"/>
    </xf>
    <xf numFmtId="0" fontId="22" fillId="2" borderId="47" xfId="0" applyFont="1" applyFill="1" applyBorder="1" applyAlignment="1">
      <alignment horizontal="right" wrapText="1"/>
    </xf>
    <xf numFmtId="1" fontId="22" fillId="2" borderId="41" xfId="0" applyNumberFormat="1" applyFont="1" applyFill="1" applyBorder="1" applyAlignment="1">
      <alignment horizontal="center" wrapText="1"/>
    </xf>
    <xf numFmtId="1" fontId="22" fillId="2" borderId="42" xfId="0" applyNumberFormat="1" applyFont="1" applyFill="1" applyBorder="1" applyAlignment="1">
      <alignment horizontal="center" wrapText="1"/>
    </xf>
    <xf numFmtId="1" fontId="22" fillId="2" borderId="43" xfId="0" applyNumberFormat="1" applyFont="1" applyFill="1" applyBorder="1" applyAlignment="1">
      <alignment horizontal="center" wrapText="1"/>
    </xf>
    <xf numFmtId="0" fontId="21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14" fontId="22" fillId="2" borderId="1" xfId="0" applyNumberFormat="1" applyFont="1" applyFill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165" fontId="5" fillId="0" borderId="28" xfId="3" applyNumberFormat="1" applyFont="1" applyBorder="1" applyAlignment="1">
      <alignment horizontal="center" vertical="center"/>
    </xf>
    <xf numFmtId="165" fontId="5" fillId="0" borderId="29" xfId="3" applyNumberFormat="1" applyFont="1" applyBorder="1" applyAlignment="1">
      <alignment horizontal="center" vertical="center"/>
    </xf>
    <xf numFmtId="165" fontId="5" fillId="0" borderId="30" xfId="3" applyNumberFormat="1" applyFont="1" applyBorder="1" applyAlignment="1">
      <alignment horizontal="center" vertical="center"/>
    </xf>
    <xf numFmtId="3" fontId="10" fillId="0" borderId="20" xfId="3" applyNumberFormat="1" applyFont="1" applyBorder="1" applyAlignment="1">
      <alignment horizontal="center" vertical="center"/>
    </xf>
    <xf numFmtId="3" fontId="11" fillId="0" borderId="20" xfId="3" applyNumberFormat="1" applyFont="1" applyBorder="1" applyAlignment="1">
      <alignment horizontal="center" vertical="center"/>
    </xf>
    <xf numFmtId="3" fontId="8" fillId="0" borderId="25" xfId="3" applyNumberFormat="1" applyFont="1" applyBorder="1" applyAlignment="1">
      <alignment horizontal="center" vertical="center"/>
    </xf>
    <xf numFmtId="3" fontId="8" fillId="0" borderId="26" xfId="3" applyNumberFormat="1" applyFont="1" applyBorder="1" applyAlignment="1">
      <alignment horizontal="center" vertical="center"/>
    </xf>
    <xf numFmtId="3" fontId="8" fillId="0" borderId="27" xfId="3" applyNumberFormat="1" applyFont="1" applyBorder="1" applyAlignment="1">
      <alignment horizontal="center" vertical="center"/>
    </xf>
    <xf numFmtId="3" fontId="5" fillId="4" borderId="20" xfId="3" applyNumberFormat="1" applyFont="1" applyFill="1" applyBorder="1" applyAlignment="1">
      <alignment horizontal="center" vertical="center"/>
    </xf>
    <xf numFmtId="0" fontId="6" fillId="0" borderId="0" xfId="3" applyAlignment="1">
      <alignment horizontal="center"/>
    </xf>
    <xf numFmtId="0" fontId="5" fillId="0" borderId="20" xfId="3" applyFont="1" applyBorder="1" applyAlignment="1">
      <alignment horizontal="center" vertical="center"/>
    </xf>
  </cellXfs>
  <cellStyles count="4">
    <cellStyle name="Komma" xfId="1" builtinId="3"/>
    <cellStyle name="Standaard" xfId="0" builtinId="0"/>
    <cellStyle name="Standaard 2" xfId="3" xr:uid="{8A91D33F-3C95-4A0E-9DFF-08289FA322BB}"/>
    <cellStyle name="Valuta" xfId="2" builtinId="4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C1DD-B523-4EC5-849B-61C282C19078}">
  <sheetPr>
    <pageSetUpPr fitToPage="1"/>
  </sheetPr>
  <dimension ref="A1:P58"/>
  <sheetViews>
    <sheetView showGridLines="0" tabSelected="1" zoomScaleNormal="100" workbookViewId="0">
      <pane ySplit="5" topLeftCell="A32" activePane="bottomLeft" state="frozen"/>
      <selection pane="bottomLeft" activeCell="O12" sqref="O12"/>
    </sheetView>
  </sheetViews>
  <sheetFormatPr defaultColWidth="10.85546875" defaultRowHeight="11.25"/>
  <cols>
    <col min="1" max="1" width="25.5703125" style="76" customWidth="1"/>
    <col min="2" max="2" width="18.140625" style="76" bestFit="1" customWidth="1"/>
    <col min="3" max="3" width="27.7109375" style="76" bestFit="1" customWidth="1"/>
    <col min="4" max="4" width="12.28515625" style="76" bestFit="1" customWidth="1"/>
    <col min="5" max="8" width="10.85546875" style="77"/>
    <col min="9" max="11" width="10.85546875" style="76"/>
    <col min="12" max="13" width="10.85546875" style="78"/>
    <col min="14" max="14" width="10.85546875" style="79"/>
    <col min="15" max="15" width="11.7109375" style="79" bestFit="1" customWidth="1"/>
    <col min="16" max="16" width="10.85546875" style="79"/>
    <col min="17" max="16384" width="10.85546875" style="76"/>
  </cols>
  <sheetData>
    <row r="1" spans="1:16" ht="15" customHeight="1" thickBot="1"/>
    <row r="2" spans="1:16" ht="19.5" customHeight="1" thickBot="1">
      <c r="A2" s="80" t="s">
        <v>0</v>
      </c>
      <c r="I2" s="81"/>
      <c r="J2" s="81"/>
      <c r="K2" s="81"/>
      <c r="L2" s="136" t="s">
        <v>1</v>
      </c>
      <c r="M2" s="137"/>
    </row>
    <row r="3" spans="1:16" s="80" customFormat="1" ht="15.75" customHeight="1" thickBot="1">
      <c r="A3" s="82"/>
      <c r="E3" s="83"/>
      <c r="F3" s="83"/>
      <c r="G3" s="83"/>
      <c r="H3" s="83"/>
      <c r="I3" s="131" t="s">
        <v>2</v>
      </c>
      <c r="J3" s="132"/>
      <c r="K3" s="133"/>
      <c r="L3" s="84" t="s">
        <v>3</v>
      </c>
      <c r="M3" s="84" t="s">
        <v>4</v>
      </c>
      <c r="N3" s="85"/>
      <c r="O3" s="85"/>
      <c r="P3" s="85"/>
    </row>
    <row r="4" spans="1:16" s="80" customFormat="1" ht="12" thickBot="1">
      <c r="A4" s="86"/>
      <c r="E4" s="83"/>
      <c r="F4" s="83"/>
      <c r="G4" s="83"/>
      <c r="H4" s="83"/>
      <c r="I4" s="123"/>
      <c r="J4" s="124"/>
      <c r="K4" s="129"/>
      <c r="L4" s="127" t="s">
        <v>5</v>
      </c>
      <c r="M4" s="121" t="s">
        <v>5</v>
      </c>
      <c r="N4" s="85"/>
      <c r="O4" s="85"/>
      <c r="P4" s="85"/>
    </row>
    <row r="5" spans="1:16" s="91" customFormat="1" ht="15.95" customHeight="1" thickBot="1">
      <c r="A5" s="87" t="s">
        <v>6</v>
      </c>
      <c r="B5" s="88" t="s">
        <v>7</v>
      </c>
      <c r="C5" s="88" t="s">
        <v>8</v>
      </c>
      <c r="D5" s="88" t="s">
        <v>9</v>
      </c>
      <c r="E5" s="89" t="s">
        <v>10</v>
      </c>
      <c r="F5" s="89" t="s">
        <v>11</v>
      </c>
      <c r="G5" s="89" t="s">
        <v>12</v>
      </c>
      <c r="H5" s="89" t="s">
        <v>13</v>
      </c>
      <c r="I5" s="125" t="s">
        <v>14</v>
      </c>
      <c r="J5" s="126" t="s">
        <v>15</v>
      </c>
      <c r="K5" s="130" t="s">
        <v>16</v>
      </c>
      <c r="L5" s="128" t="s">
        <v>17</v>
      </c>
      <c r="M5" s="122" t="s">
        <v>18</v>
      </c>
      <c r="N5" s="90"/>
      <c r="O5" s="90"/>
      <c r="P5" s="90"/>
    </row>
    <row r="6" spans="1:16" ht="15" customHeight="1">
      <c r="A6" s="108" t="s">
        <v>19</v>
      </c>
      <c r="B6" s="92" t="s">
        <v>20</v>
      </c>
      <c r="C6" s="92" t="s">
        <v>21</v>
      </c>
      <c r="D6" s="92" t="s">
        <v>22</v>
      </c>
      <c r="E6" s="93" t="s">
        <v>23</v>
      </c>
      <c r="F6" s="93" t="s">
        <v>24</v>
      </c>
      <c r="G6" s="93" t="s">
        <v>25</v>
      </c>
      <c r="H6" s="93">
        <v>65</v>
      </c>
      <c r="I6" s="1">
        <v>713</v>
      </c>
      <c r="J6" s="2">
        <v>23462.833333333332</v>
      </c>
      <c r="K6" s="94">
        <f t="shared" ref="K6:K57" si="0">SUM(I6:J6)</f>
        <v>24175.833333333332</v>
      </c>
      <c r="L6" s="117"/>
      <c r="M6" s="101">
        <v>1</v>
      </c>
      <c r="P6" s="95"/>
    </row>
    <row r="7" spans="1:16" ht="15" customHeight="1">
      <c r="A7" s="106"/>
      <c r="B7" s="92" t="s">
        <v>20</v>
      </c>
      <c r="C7" s="92"/>
      <c r="D7" s="92" t="s">
        <v>26</v>
      </c>
      <c r="E7" s="93" t="s">
        <v>23</v>
      </c>
      <c r="F7" s="93" t="s">
        <v>24</v>
      </c>
      <c r="G7" s="93" t="s">
        <v>25</v>
      </c>
      <c r="H7" s="93">
        <v>35</v>
      </c>
      <c r="I7" s="1">
        <v>3416.0833333333335</v>
      </c>
      <c r="J7" s="2">
        <v>1510.6666666666667</v>
      </c>
      <c r="K7" s="94">
        <f t="shared" si="0"/>
        <v>4926.75</v>
      </c>
      <c r="L7" s="117">
        <v>1</v>
      </c>
      <c r="M7" s="101"/>
    </row>
    <row r="8" spans="1:16" ht="15" customHeight="1">
      <c r="A8" s="106"/>
      <c r="B8" s="92" t="s">
        <v>20</v>
      </c>
      <c r="C8" s="92"/>
      <c r="D8" s="92" t="s">
        <v>26</v>
      </c>
      <c r="E8" s="93" t="s">
        <v>23</v>
      </c>
      <c r="F8" s="93" t="s">
        <v>24</v>
      </c>
      <c r="G8" s="93" t="s">
        <v>25</v>
      </c>
      <c r="H8" s="93">
        <v>35</v>
      </c>
      <c r="I8" s="1">
        <v>1434.6666666666667</v>
      </c>
      <c r="J8" s="2">
        <v>4813.583333333333</v>
      </c>
      <c r="K8" s="94">
        <f t="shared" si="0"/>
        <v>6248.25</v>
      </c>
      <c r="L8" s="117">
        <v>1</v>
      </c>
      <c r="M8" s="101"/>
    </row>
    <row r="9" spans="1:16" ht="15" customHeight="1">
      <c r="A9" s="106"/>
      <c r="B9" s="92" t="s">
        <v>20</v>
      </c>
      <c r="C9" s="96"/>
      <c r="D9" s="92" t="s">
        <v>26</v>
      </c>
      <c r="E9" s="93" t="s">
        <v>23</v>
      </c>
      <c r="F9" s="93" t="s">
        <v>24</v>
      </c>
      <c r="G9" s="93" t="s">
        <v>25</v>
      </c>
      <c r="H9" s="93">
        <v>35</v>
      </c>
      <c r="I9" s="1">
        <v>4022.9166666666665</v>
      </c>
      <c r="J9" s="2">
        <v>12120</v>
      </c>
      <c r="K9" s="94">
        <f t="shared" si="0"/>
        <v>16142.916666666666</v>
      </c>
      <c r="L9" s="117">
        <v>1</v>
      </c>
      <c r="M9" s="101"/>
    </row>
    <row r="10" spans="1:16" ht="15" customHeight="1">
      <c r="A10" s="106"/>
      <c r="B10" s="99" t="s">
        <v>20</v>
      </c>
      <c r="C10" s="99" t="s">
        <v>27</v>
      </c>
      <c r="D10" s="99" t="s">
        <v>28</v>
      </c>
      <c r="E10" s="97" t="s">
        <v>29</v>
      </c>
      <c r="F10" s="97" t="s">
        <v>30</v>
      </c>
      <c r="G10" s="97" t="s">
        <v>31</v>
      </c>
      <c r="H10" s="97">
        <v>33</v>
      </c>
      <c r="I10" s="1">
        <v>0</v>
      </c>
      <c r="J10" s="2">
        <v>26.083333333333332</v>
      </c>
      <c r="K10" s="100">
        <f t="shared" si="0"/>
        <v>26.083333333333332</v>
      </c>
      <c r="L10" s="117"/>
      <c r="M10" s="101"/>
    </row>
    <row r="11" spans="1:16" ht="15" customHeight="1">
      <c r="A11" s="106"/>
      <c r="B11" s="99" t="s">
        <v>20</v>
      </c>
      <c r="C11" s="99" t="s">
        <v>32</v>
      </c>
      <c r="D11" s="99" t="s">
        <v>28</v>
      </c>
      <c r="E11" s="97" t="s">
        <v>29</v>
      </c>
      <c r="F11" s="97" t="s">
        <v>30</v>
      </c>
      <c r="G11" s="97" t="s">
        <v>31</v>
      </c>
      <c r="H11" s="97">
        <v>33</v>
      </c>
      <c r="I11" s="1">
        <v>0</v>
      </c>
      <c r="J11" s="2">
        <v>47.166666666666664</v>
      </c>
      <c r="K11" s="100">
        <f t="shared" si="0"/>
        <v>47.166666666666664</v>
      </c>
      <c r="L11" s="117"/>
      <c r="M11" s="101"/>
    </row>
    <row r="12" spans="1:16" ht="15" customHeight="1">
      <c r="A12" s="106"/>
      <c r="B12" s="99" t="s">
        <v>20</v>
      </c>
      <c r="C12" s="99" t="s">
        <v>33</v>
      </c>
      <c r="D12" s="99" t="s">
        <v>28</v>
      </c>
      <c r="E12" s="97" t="s">
        <v>29</v>
      </c>
      <c r="F12" s="97" t="s">
        <v>30</v>
      </c>
      <c r="G12" s="97" t="s">
        <v>31</v>
      </c>
      <c r="H12" s="97">
        <v>33</v>
      </c>
      <c r="I12" s="1">
        <v>0</v>
      </c>
      <c r="J12" s="2">
        <v>32.25</v>
      </c>
      <c r="K12" s="100">
        <f t="shared" si="0"/>
        <v>32.25</v>
      </c>
      <c r="L12" s="117"/>
      <c r="M12" s="101"/>
    </row>
    <row r="13" spans="1:16" ht="15" customHeight="1">
      <c r="A13" s="106"/>
      <c r="B13" s="99" t="s">
        <v>20</v>
      </c>
      <c r="C13" s="99" t="s">
        <v>34</v>
      </c>
      <c r="D13" s="115" t="s">
        <v>28</v>
      </c>
      <c r="E13" s="97" t="s">
        <v>29</v>
      </c>
      <c r="F13" s="97" t="s">
        <v>30</v>
      </c>
      <c r="G13" s="97" t="s">
        <v>31</v>
      </c>
      <c r="H13" s="97">
        <v>33</v>
      </c>
      <c r="I13" s="1">
        <v>0</v>
      </c>
      <c r="J13" s="2">
        <v>53.666666666666664</v>
      </c>
      <c r="K13" s="100">
        <f t="shared" si="0"/>
        <v>53.666666666666664</v>
      </c>
      <c r="L13" s="117"/>
      <c r="M13" s="101"/>
    </row>
    <row r="14" spans="1:16" ht="15" customHeight="1">
      <c r="A14" s="106"/>
      <c r="B14" s="99" t="s">
        <v>20</v>
      </c>
      <c r="C14" s="104" t="s">
        <v>35</v>
      </c>
      <c r="D14" s="99" t="s">
        <v>28</v>
      </c>
      <c r="E14" s="97" t="s">
        <v>29</v>
      </c>
      <c r="F14" s="97" t="s">
        <v>30</v>
      </c>
      <c r="G14" s="97" t="s">
        <v>31</v>
      </c>
      <c r="H14" s="97">
        <v>33</v>
      </c>
      <c r="I14" s="1">
        <v>0</v>
      </c>
      <c r="J14" s="2">
        <v>0</v>
      </c>
      <c r="K14" s="100">
        <f t="shared" si="0"/>
        <v>0</v>
      </c>
      <c r="L14" s="117"/>
      <c r="M14" s="101"/>
    </row>
    <row r="15" spans="1:16" ht="15" customHeight="1">
      <c r="A15" s="106"/>
      <c r="B15" s="99" t="s">
        <v>20</v>
      </c>
      <c r="C15" s="104" t="s">
        <v>36</v>
      </c>
      <c r="D15" s="99" t="s">
        <v>28</v>
      </c>
      <c r="E15" s="97" t="s">
        <v>29</v>
      </c>
      <c r="F15" s="97" t="s">
        <v>30</v>
      </c>
      <c r="G15" s="97" t="s">
        <v>31</v>
      </c>
      <c r="H15" s="97">
        <v>33</v>
      </c>
      <c r="I15" s="1">
        <v>0</v>
      </c>
      <c r="J15" s="2">
        <v>118</v>
      </c>
      <c r="K15" s="100">
        <f t="shared" si="0"/>
        <v>118</v>
      </c>
      <c r="L15" s="117"/>
      <c r="M15" s="101"/>
    </row>
    <row r="16" spans="1:16" ht="15" customHeight="1">
      <c r="A16" s="106"/>
      <c r="B16" s="99" t="s">
        <v>20</v>
      </c>
      <c r="C16" s="104" t="s">
        <v>37</v>
      </c>
      <c r="D16" s="99" t="s">
        <v>28</v>
      </c>
      <c r="E16" s="97" t="s">
        <v>29</v>
      </c>
      <c r="F16" s="97" t="s">
        <v>30</v>
      </c>
      <c r="G16" s="97" t="s">
        <v>31</v>
      </c>
      <c r="H16" s="97">
        <v>33</v>
      </c>
      <c r="I16" s="1">
        <v>0</v>
      </c>
      <c r="J16" s="2">
        <v>94.25</v>
      </c>
      <c r="K16" s="100">
        <f t="shared" si="0"/>
        <v>94.25</v>
      </c>
      <c r="L16" s="117"/>
      <c r="M16" s="101"/>
    </row>
    <row r="17" spans="1:13" ht="15" customHeight="1">
      <c r="A17" s="106" t="s">
        <v>38</v>
      </c>
      <c r="B17" s="99" t="s">
        <v>39</v>
      </c>
      <c r="C17" s="104"/>
      <c r="D17" s="99" t="s">
        <v>26</v>
      </c>
      <c r="E17" s="97" t="s">
        <v>23</v>
      </c>
      <c r="F17" s="97" t="s">
        <v>24</v>
      </c>
      <c r="G17" s="97" t="s">
        <v>25</v>
      </c>
      <c r="H17" s="97">
        <v>35</v>
      </c>
      <c r="I17" s="1">
        <v>3382.1666666666665</v>
      </c>
      <c r="J17" s="2">
        <v>2171.5</v>
      </c>
      <c r="K17" s="100">
        <f t="shared" si="0"/>
        <v>5553.6666666666661</v>
      </c>
      <c r="L17" s="117">
        <v>1</v>
      </c>
      <c r="M17" s="101"/>
    </row>
    <row r="18" spans="1:13" ht="15" customHeight="1">
      <c r="A18" s="106"/>
      <c r="B18" s="99" t="s">
        <v>39</v>
      </c>
      <c r="C18" s="104"/>
      <c r="D18" s="99" t="s">
        <v>26</v>
      </c>
      <c r="E18" s="97" t="s">
        <v>23</v>
      </c>
      <c r="F18" s="97" t="s">
        <v>24</v>
      </c>
      <c r="G18" s="97" t="s">
        <v>25</v>
      </c>
      <c r="H18" s="97">
        <v>35</v>
      </c>
      <c r="I18" s="1">
        <v>2632.4166666666665</v>
      </c>
      <c r="J18" s="2">
        <v>3587.75</v>
      </c>
      <c r="K18" s="100">
        <f t="shared" si="0"/>
        <v>6220.1666666666661</v>
      </c>
      <c r="L18" s="117">
        <v>1</v>
      </c>
      <c r="M18" s="101"/>
    </row>
    <row r="19" spans="1:13" ht="15" customHeight="1">
      <c r="A19" s="106"/>
      <c r="B19" s="99" t="s">
        <v>39</v>
      </c>
      <c r="C19" s="104"/>
      <c r="D19" s="99" t="s">
        <v>26</v>
      </c>
      <c r="E19" s="97" t="s">
        <v>23</v>
      </c>
      <c r="F19" s="97" t="s">
        <v>24</v>
      </c>
      <c r="G19" s="97" t="s">
        <v>25</v>
      </c>
      <c r="H19" s="97">
        <v>35</v>
      </c>
      <c r="I19" s="1">
        <v>7602.5</v>
      </c>
      <c r="J19" s="2">
        <v>14512.5</v>
      </c>
      <c r="K19" s="100">
        <f t="shared" si="0"/>
        <v>22115</v>
      </c>
      <c r="L19" s="117"/>
      <c r="M19" s="101">
        <v>1</v>
      </c>
    </row>
    <row r="20" spans="1:13" ht="15" customHeight="1">
      <c r="A20" s="106"/>
      <c r="B20" s="99" t="s">
        <v>39</v>
      </c>
      <c r="C20" s="116"/>
      <c r="D20" s="98" t="s">
        <v>26</v>
      </c>
      <c r="E20" s="97" t="s">
        <v>23</v>
      </c>
      <c r="F20" s="97" t="s">
        <v>24</v>
      </c>
      <c r="G20" s="97" t="s">
        <v>25</v>
      </c>
      <c r="H20" s="97">
        <v>35</v>
      </c>
      <c r="I20" s="1">
        <v>1979.75</v>
      </c>
      <c r="J20" s="2">
        <v>1201.5</v>
      </c>
      <c r="K20" s="100">
        <f t="shared" si="0"/>
        <v>3181.25</v>
      </c>
      <c r="L20" s="117">
        <v>1</v>
      </c>
      <c r="M20" s="101"/>
    </row>
    <row r="21" spans="1:13" ht="15" customHeight="1">
      <c r="A21" s="106"/>
      <c r="B21" s="99" t="s">
        <v>39</v>
      </c>
      <c r="C21" s="116"/>
      <c r="D21" s="98" t="s">
        <v>26</v>
      </c>
      <c r="E21" s="97" t="s">
        <v>23</v>
      </c>
      <c r="F21" s="97" t="s">
        <v>24</v>
      </c>
      <c r="G21" s="97" t="s">
        <v>25</v>
      </c>
      <c r="H21" s="97">
        <v>35</v>
      </c>
      <c r="I21" s="1">
        <v>4429</v>
      </c>
      <c r="J21" s="2">
        <v>2203.3333333333335</v>
      </c>
      <c r="K21" s="100">
        <f t="shared" si="0"/>
        <v>6632.3333333333339</v>
      </c>
      <c r="L21" s="117">
        <v>1</v>
      </c>
      <c r="M21" s="101"/>
    </row>
    <row r="22" spans="1:13" ht="15" customHeight="1">
      <c r="A22" s="106"/>
      <c r="B22" s="99" t="s">
        <v>39</v>
      </c>
      <c r="C22" s="116" t="s">
        <v>40</v>
      </c>
      <c r="D22" s="98" t="s">
        <v>28</v>
      </c>
      <c r="E22" s="97" t="s">
        <v>29</v>
      </c>
      <c r="F22" s="97" t="s">
        <v>30</v>
      </c>
      <c r="G22" s="97" t="s">
        <v>31</v>
      </c>
      <c r="H22" s="97">
        <v>33</v>
      </c>
      <c r="I22" s="1">
        <v>0</v>
      </c>
      <c r="J22" s="2">
        <v>673.83333333333337</v>
      </c>
      <c r="K22" s="100">
        <f t="shared" si="0"/>
        <v>673.83333333333337</v>
      </c>
      <c r="L22" s="117"/>
      <c r="M22" s="118"/>
    </row>
    <row r="23" spans="1:13" ht="15" customHeight="1">
      <c r="A23" s="106"/>
      <c r="B23" s="99" t="s">
        <v>39</v>
      </c>
      <c r="C23" s="116"/>
      <c r="D23" s="98" t="s">
        <v>28</v>
      </c>
      <c r="E23" s="97" t="s">
        <v>29</v>
      </c>
      <c r="F23" s="97" t="s">
        <v>30</v>
      </c>
      <c r="G23" s="97" t="s">
        <v>31</v>
      </c>
      <c r="H23" s="97">
        <v>33</v>
      </c>
      <c r="I23" s="1">
        <v>0</v>
      </c>
      <c r="J23" s="2">
        <v>5.083333333333333</v>
      </c>
      <c r="K23" s="100">
        <f t="shared" si="0"/>
        <v>5.083333333333333</v>
      </c>
      <c r="L23" s="117"/>
      <c r="M23" s="118"/>
    </row>
    <row r="24" spans="1:13" ht="15" customHeight="1">
      <c r="A24" s="106"/>
      <c r="B24" s="99" t="s">
        <v>39</v>
      </c>
      <c r="C24" s="104" t="s">
        <v>41</v>
      </c>
      <c r="D24" s="99" t="s">
        <v>28</v>
      </c>
      <c r="E24" s="97" t="s">
        <v>29</v>
      </c>
      <c r="F24" s="97" t="s">
        <v>30</v>
      </c>
      <c r="G24" s="97" t="s">
        <v>31</v>
      </c>
      <c r="H24" s="97">
        <v>33</v>
      </c>
      <c r="I24" s="1">
        <v>0</v>
      </c>
      <c r="J24" s="2">
        <v>403.25</v>
      </c>
      <c r="K24" s="100">
        <f t="shared" si="0"/>
        <v>403.25</v>
      </c>
      <c r="L24" s="117"/>
      <c r="M24" s="101"/>
    </row>
    <row r="25" spans="1:13" ht="15" customHeight="1">
      <c r="A25" s="106"/>
      <c r="B25" s="99" t="s">
        <v>39</v>
      </c>
      <c r="C25" s="104"/>
      <c r="D25" s="98" t="s">
        <v>28</v>
      </c>
      <c r="E25" s="97" t="s">
        <v>29</v>
      </c>
      <c r="F25" s="97" t="s">
        <v>30</v>
      </c>
      <c r="G25" s="97" t="s">
        <v>31</v>
      </c>
      <c r="H25" s="97">
        <v>33</v>
      </c>
      <c r="I25" s="1">
        <v>0</v>
      </c>
      <c r="J25" s="2">
        <v>0</v>
      </c>
      <c r="K25" s="100">
        <f t="shared" si="0"/>
        <v>0</v>
      </c>
      <c r="L25" s="117"/>
      <c r="M25" s="101"/>
    </row>
    <row r="26" spans="1:13" ht="15" customHeight="1">
      <c r="A26" s="106"/>
      <c r="B26" s="99" t="s">
        <v>39</v>
      </c>
      <c r="C26" s="104" t="s">
        <v>42</v>
      </c>
      <c r="D26" s="99" t="s">
        <v>43</v>
      </c>
      <c r="E26" s="97" t="s">
        <v>23</v>
      </c>
      <c r="F26" s="97" t="s">
        <v>30</v>
      </c>
      <c r="G26" s="97" t="s">
        <v>25</v>
      </c>
      <c r="H26" s="97">
        <v>25</v>
      </c>
      <c r="I26" s="1">
        <v>640.66666666666663</v>
      </c>
      <c r="J26" s="2">
        <v>652.91666666666663</v>
      </c>
      <c r="K26" s="100">
        <f t="shared" si="0"/>
        <v>1293.5833333333333</v>
      </c>
      <c r="L26" s="117">
        <v>1</v>
      </c>
      <c r="M26" s="101"/>
    </row>
    <row r="27" spans="1:13" ht="15" customHeight="1">
      <c r="A27" s="106"/>
      <c r="B27" s="99" t="s">
        <v>39</v>
      </c>
      <c r="C27" s="104" t="s">
        <v>222</v>
      </c>
      <c r="D27" s="99" t="s">
        <v>44</v>
      </c>
      <c r="E27" s="97" t="s">
        <v>23</v>
      </c>
      <c r="F27" s="97" t="s">
        <v>30</v>
      </c>
      <c r="G27" s="97" t="s">
        <v>25</v>
      </c>
      <c r="H27" s="97">
        <v>25</v>
      </c>
      <c r="I27" s="1">
        <v>92.666666666666671</v>
      </c>
      <c r="J27" s="2">
        <v>634.66666666666663</v>
      </c>
      <c r="K27" s="100">
        <f t="shared" si="0"/>
        <v>727.33333333333326</v>
      </c>
      <c r="L27" s="117">
        <v>1</v>
      </c>
      <c r="M27" s="101"/>
    </row>
    <row r="28" spans="1:13" ht="15" customHeight="1">
      <c r="A28" s="106" t="s">
        <v>45</v>
      </c>
      <c r="B28" s="99" t="s">
        <v>46</v>
      </c>
      <c r="C28" s="104"/>
      <c r="D28" s="99" t="s">
        <v>22</v>
      </c>
      <c r="E28" s="97" t="s">
        <v>23</v>
      </c>
      <c r="F28" s="97" t="s">
        <v>24</v>
      </c>
      <c r="G28" s="97" t="s">
        <v>25</v>
      </c>
      <c r="H28" s="97">
        <v>65</v>
      </c>
      <c r="I28" s="1">
        <v>0</v>
      </c>
      <c r="J28" s="2">
        <v>9628.8333333333339</v>
      </c>
      <c r="K28" s="100">
        <f t="shared" si="0"/>
        <v>9628.8333333333339</v>
      </c>
      <c r="L28" s="117">
        <v>1</v>
      </c>
      <c r="M28" s="101"/>
    </row>
    <row r="29" spans="1:13" ht="15" customHeight="1">
      <c r="A29" s="106"/>
      <c r="B29" s="99" t="s">
        <v>46</v>
      </c>
      <c r="C29" s="104"/>
      <c r="D29" s="99" t="s">
        <v>26</v>
      </c>
      <c r="E29" s="97" t="s">
        <v>23</v>
      </c>
      <c r="F29" s="97" t="s">
        <v>24</v>
      </c>
      <c r="G29" s="97" t="s">
        <v>25</v>
      </c>
      <c r="H29" s="97">
        <v>35</v>
      </c>
      <c r="I29" s="1">
        <v>11318.25</v>
      </c>
      <c r="J29" s="2">
        <v>9221</v>
      </c>
      <c r="K29" s="100">
        <f t="shared" si="0"/>
        <v>20539.25</v>
      </c>
      <c r="L29" s="117"/>
      <c r="M29" s="101">
        <v>1</v>
      </c>
    </row>
    <row r="30" spans="1:13" ht="15" customHeight="1">
      <c r="A30" s="106"/>
      <c r="B30" s="99" t="s">
        <v>46</v>
      </c>
      <c r="C30" s="104" t="s">
        <v>47</v>
      </c>
      <c r="D30" s="99" t="s">
        <v>28</v>
      </c>
      <c r="E30" s="97" t="s">
        <v>29</v>
      </c>
      <c r="F30" s="97" t="s">
        <v>30</v>
      </c>
      <c r="G30" s="97" t="s">
        <v>31</v>
      </c>
      <c r="H30" s="97">
        <v>33</v>
      </c>
      <c r="I30" s="1">
        <v>0</v>
      </c>
      <c r="J30" s="2">
        <v>121.66666666666667</v>
      </c>
      <c r="K30" s="100">
        <f t="shared" si="0"/>
        <v>121.66666666666667</v>
      </c>
      <c r="L30" s="117"/>
      <c r="M30" s="101"/>
    </row>
    <row r="31" spans="1:13" ht="15" customHeight="1">
      <c r="A31" s="106"/>
      <c r="B31" s="99" t="s">
        <v>46</v>
      </c>
      <c r="C31" s="104" t="s">
        <v>48</v>
      </c>
      <c r="D31" s="99" t="s">
        <v>28</v>
      </c>
      <c r="E31" s="97" t="s">
        <v>29</v>
      </c>
      <c r="F31" s="97" t="s">
        <v>30</v>
      </c>
      <c r="G31" s="97" t="s">
        <v>31</v>
      </c>
      <c r="H31" s="97">
        <v>33</v>
      </c>
      <c r="I31" s="1">
        <v>0</v>
      </c>
      <c r="J31" s="2">
        <v>4.416666666666667</v>
      </c>
      <c r="K31" s="100">
        <f t="shared" si="0"/>
        <v>4.416666666666667</v>
      </c>
      <c r="L31" s="117"/>
      <c r="M31" s="101"/>
    </row>
    <row r="32" spans="1:13" ht="15" customHeight="1">
      <c r="A32" s="106" t="s">
        <v>49</v>
      </c>
      <c r="B32" s="99" t="s">
        <v>50</v>
      </c>
      <c r="C32" s="104" t="s">
        <v>51</v>
      </c>
      <c r="D32" s="99" t="s">
        <v>52</v>
      </c>
      <c r="E32" s="97" t="s">
        <v>23</v>
      </c>
      <c r="F32" s="97" t="s">
        <v>24</v>
      </c>
      <c r="G32" s="97" t="s">
        <v>25</v>
      </c>
      <c r="H32" s="97">
        <v>80</v>
      </c>
      <c r="I32" s="1">
        <v>427.75</v>
      </c>
      <c r="J32" s="2">
        <v>428</v>
      </c>
      <c r="K32" s="100">
        <f t="shared" si="0"/>
        <v>855.75</v>
      </c>
      <c r="L32" s="117"/>
      <c r="M32" s="101"/>
    </row>
    <row r="33" spans="1:16" ht="15" customHeight="1">
      <c r="A33" s="106"/>
      <c r="B33" s="99" t="s">
        <v>50</v>
      </c>
      <c r="C33" s="104" t="s">
        <v>53</v>
      </c>
      <c r="D33" s="99" t="s">
        <v>26</v>
      </c>
      <c r="E33" s="97" t="s">
        <v>23</v>
      </c>
      <c r="F33" s="97" t="s">
        <v>24</v>
      </c>
      <c r="G33" s="97" t="s">
        <v>25</v>
      </c>
      <c r="H33" s="97">
        <v>35</v>
      </c>
      <c r="I33" s="1">
        <v>3620.1666666666665</v>
      </c>
      <c r="J33" s="2">
        <v>4339.416666666667</v>
      </c>
      <c r="K33" s="100">
        <f t="shared" si="0"/>
        <v>7959.5833333333339</v>
      </c>
      <c r="L33" s="117">
        <v>1</v>
      </c>
      <c r="M33" s="101"/>
    </row>
    <row r="34" spans="1:16" ht="15" customHeight="1">
      <c r="A34" s="106"/>
      <c r="B34" s="99" t="s">
        <v>50</v>
      </c>
      <c r="C34" s="104" t="s">
        <v>54</v>
      </c>
      <c r="D34" s="99" t="s">
        <v>26</v>
      </c>
      <c r="E34" s="97" t="s">
        <v>23</v>
      </c>
      <c r="F34" s="97" t="s">
        <v>24</v>
      </c>
      <c r="G34" s="97" t="s">
        <v>25</v>
      </c>
      <c r="H34" s="97">
        <v>35</v>
      </c>
      <c r="I34" s="1">
        <v>2653.9166666666665</v>
      </c>
      <c r="J34" s="2">
        <v>2333.5833333333335</v>
      </c>
      <c r="K34" s="100">
        <f t="shared" si="0"/>
        <v>4987.5</v>
      </c>
      <c r="L34" s="117">
        <v>1</v>
      </c>
      <c r="M34" s="101"/>
    </row>
    <row r="35" spans="1:16" ht="15" customHeight="1">
      <c r="A35" s="106"/>
      <c r="B35" s="99" t="s">
        <v>50</v>
      </c>
      <c r="C35" s="104" t="s">
        <v>55</v>
      </c>
      <c r="D35" s="99" t="s">
        <v>26</v>
      </c>
      <c r="E35" s="97" t="s">
        <v>23</v>
      </c>
      <c r="F35" s="97" t="s">
        <v>24</v>
      </c>
      <c r="G35" s="97" t="s">
        <v>25</v>
      </c>
      <c r="H35" s="97">
        <v>35</v>
      </c>
      <c r="I35" s="1">
        <v>701.08333333333337</v>
      </c>
      <c r="J35" s="2">
        <v>920.91666666666663</v>
      </c>
      <c r="K35" s="100">
        <f t="shared" si="0"/>
        <v>1622</v>
      </c>
      <c r="L35" s="117">
        <v>1</v>
      </c>
      <c r="M35" s="101"/>
    </row>
    <row r="36" spans="1:16" ht="15" customHeight="1">
      <c r="A36" s="106"/>
      <c r="B36" s="99" t="s">
        <v>50</v>
      </c>
      <c r="C36" s="99" t="s">
        <v>56</v>
      </c>
      <c r="D36" s="99" t="s">
        <v>26</v>
      </c>
      <c r="E36" s="97" t="s">
        <v>23</v>
      </c>
      <c r="F36" s="97" t="s">
        <v>24</v>
      </c>
      <c r="G36" s="97" t="s">
        <v>25</v>
      </c>
      <c r="H36" s="97">
        <v>35</v>
      </c>
      <c r="I36" s="1">
        <v>417.5</v>
      </c>
      <c r="J36" s="2">
        <v>457.41666666666669</v>
      </c>
      <c r="K36" s="100">
        <f t="shared" si="0"/>
        <v>874.91666666666674</v>
      </c>
      <c r="L36" s="117">
        <v>1</v>
      </c>
      <c r="M36" s="101"/>
    </row>
    <row r="37" spans="1:16" ht="15" customHeight="1">
      <c r="A37" s="106"/>
      <c r="B37" s="99" t="s">
        <v>50</v>
      </c>
      <c r="C37" s="99" t="s">
        <v>57</v>
      </c>
      <c r="D37" s="99" t="s">
        <v>26</v>
      </c>
      <c r="E37" s="97" t="s">
        <v>23</v>
      </c>
      <c r="F37" s="97" t="s">
        <v>24</v>
      </c>
      <c r="G37" s="97" t="s">
        <v>25</v>
      </c>
      <c r="H37" s="97">
        <v>35</v>
      </c>
      <c r="I37" s="1">
        <v>793.41666666666663</v>
      </c>
      <c r="J37" s="2">
        <v>1211.5</v>
      </c>
      <c r="K37" s="100">
        <f t="shared" si="0"/>
        <v>2004.9166666666665</v>
      </c>
      <c r="L37" s="117">
        <v>1</v>
      </c>
      <c r="M37" s="101"/>
    </row>
    <row r="38" spans="1:16" ht="15" customHeight="1">
      <c r="A38" s="106"/>
      <c r="B38" s="99" t="s">
        <v>50</v>
      </c>
      <c r="C38" s="104" t="s">
        <v>58</v>
      </c>
      <c r="D38" s="99" t="s">
        <v>26</v>
      </c>
      <c r="E38" s="97" t="s">
        <v>23</v>
      </c>
      <c r="F38" s="97" t="s">
        <v>24</v>
      </c>
      <c r="G38" s="97" t="s">
        <v>25</v>
      </c>
      <c r="H38" s="97">
        <v>35</v>
      </c>
      <c r="I38" s="1">
        <v>781.33333333333337</v>
      </c>
      <c r="J38" s="2">
        <v>1366.9166666666667</v>
      </c>
      <c r="K38" s="100">
        <f t="shared" si="0"/>
        <v>2148.25</v>
      </c>
      <c r="L38" s="117">
        <v>1</v>
      </c>
      <c r="M38" s="101"/>
    </row>
    <row r="39" spans="1:16" ht="15" customHeight="1">
      <c r="A39" s="106"/>
      <c r="B39" s="99" t="s">
        <v>50</v>
      </c>
      <c r="C39" s="104"/>
      <c r="D39" s="99" t="s">
        <v>28</v>
      </c>
      <c r="E39" s="97" t="s">
        <v>29</v>
      </c>
      <c r="F39" s="97" t="s">
        <v>30</v>
      </c>
      <c r="G39" s="97" t="s">
        <v>31</v>
      </c>
      <c r="H39" s="97">
        <v>33</v>
      </c>
      <c r="I39" s="1">
        <v>0</v>
      </c>
      <c r="J39" s="2">
        <v>76.666666666666671</v>
      </c>
      <c r="K39" s="100">
        <f t="shared" si="0"/>
        <v>76.666666666666671</v>
      </c>
      <c r="L39" s="117"/>
      <c r="M39" s="101"/>
    </row>
    <row r="40" spans="1:16" s="103" customFormat="1" ht="15" customHeight="1">
      <c r="A40" s="107" t="s">
        <v>59</v>
      </c>
      <c r="B40" s="99" t="s">
        <v>39</v>
      </c>
      <c r="C40" s="99" t="s">
        <v>60</v>
      </c>
      <c r="D40" s="99" t="s">
        <v>26</v>
      </c>
      <c r="E40" s="97" t="s">
        <v>23</v>
      </c>
      <c r="F40" s="97" t="s">
        <v>24</v>
      </c>
      <c r="G40" s="97" t="s">
        <v>25</v>
      </c>
      <c r="H40" s="97">
        <v>35</v>
      </c>
      <c r="I40" s="1">
        <v>315.66666666666669</v>
      </c>
      <c r="J40" s="2">
        <v>195.16666666666666</v>
      </c>
      <c r="K40" s="100">
        <f t="shared" si="0"/>
        <v>510.83333333333337</v>
      </c>
      <c r="L40" s="117">
        <v>1</v>
      </c>
      <c r="M40" s="101"/>
      <c r="N40" s="102"/>
      <c r="O40" s="102"/>
      <c r="P40" s="102"/>
    </row>
    <row r="41" spans="1:16" s="103" customFormat="1" ht="15" customHeight="1">
      <c r="A41" s="107" t="s">
        <v>61</v>
      </c>
      <c r="B41" s="99" t="s">
        <v>62</v>
      </c>
      <c r="C41" s="99" t="s">
        <v>60</v>
      </c>
      <c r="D41" s="99" t="s">
        <v>26</v>
      </c>
      <c r="E41" s="97" t="s">
        <v>23</v>
      </c>
      <c r="F41" s="97" t="s">
        <v>24</v>
      </c>
      <c r="G41" s="97" t="s">
        <v>25</v>
      </c>
      <c r="H41" s="97">
        <v>35</v>
      </c>
      <c r="I41" s="1">
        <v>412.75</v>
      </c>
      <c r="J41" s="2">
        <v>264</v>
      </c>
      <c r="K41" s="100">
        <f t="shared" si="0"/>
        <v>676.75</v>
      </c>
      <c r="L41" s="117">
        <v>1</v>
      </c>
      <c r="M41" s="101"/>
      <c r="N41" s="102"/>
      <c r="O41" s="102"/>
      <c r="P41" s="102"/>
    </row>
    <row r="42" spans="1:16" s="103" customFormat="1" ht="15" customHeight="1">
      <c r="A42" s="107"/>
      <c r="B42" s="99"/>
      <c r="C42" s="99" t="s">
        <v>63</v>
      </c>
      <c r="D42" s="99" t="s">
        <v>26</v>
      </c>
      <c r="E42" s="97" t="s">
        <v>23</v>
      </c>
      <c r="F42" s="97" t="s">
        <v>24</v>
      </c>
      <c r="G42" s="97" t="s">
        <v>25</v>
      </c>
      <c r="H42" s="97">
        <v>35</v>
      </c>
      <c r="I42" s="1">
        <v>1984.1666666666667</v>
      </c>
      <c r="J42" s="2">
        <v>1652.3333333333333</v>
      </c>
      <c r="K42" s="100">
        <f t="shared" si="0"/>
        <v>3636.5</v>
      </c>
      <c r="L42" s="117">
        <v>1</v>
      </c>
      <c r="M42" s="101"/>
      <c r="N42" s="102"/>
      <c r="O42" s="102"/>
      <c r="P42" s="102"/>
    </row>
    <row r="43" spans="1:16" s="103" customFormat="1" ht="15" customHeight="1">
      <c r="A43" s="107"/>
      <c r="B43" s="99"/>
      <c r="C43" s="99" t="s">
        <v>64</v>
      </c>
      <c r="D43" s="99" t="s">
        <v>28</v>
      </c>
      <c r="E43" s="97" t="s">
        <v>29</v>
      </c>
      <c r="F43" s="97" t="s">
        <v>30</v>
      </c>
      <c r="G43" s="97" t="s">
        <v>31</v>
      </c>
      <c r="H43" s="97">
        <v>33</v>
      </c>
      <c r="I43" s="1">
        <v>0</v>
      </c>
      <c r="J43" s="2">
        <v>8.3333333333333329E-2</v>
      </c>
      <c r="K43" s="100">
        <f t="shared" si="0"/>
        <v>8.3333333333333329E-2</v>
      </c>
      <c r="L43" s="117"/>
      <c r="M43" s="101"/>
      <c r="N43" s="102"/>
      <c r="O43" s="102"/>
      <c r="P43" s="102"/>
    </row>
    <row r="44" spans="1:16" s="103" customFormat="1" ht="15" customHeight="1">
      <c r="A44" s="107" t="s">
        <v>65</v>
      </c>
      <c r="B44" s="99" t="s">
        <v>66</v>
      </c>
      <c r="C44" s="99"/>
      <c r="D44" s="99" t="s">
        <v>26</v>
      </c>
      <c r="E44" s="97" t="s">
        <v>23</v>
      </c>
      <c r="F44" s="97" t="s">
        <v>24</v>
      </c>
      <c r="G44" s="97" t="s">
        <v>25</v>
      </c>
      <c r="H44" s="97">
        <v>35</v>
      </c>
      <c r="I44" s="1">
        <v>3581.0833333333335</v>
      </c>
      <c r="J44" s="2">
        <v>5898.75</v>
      </c>
      <c r="K44" s="100">
        <f t="shared" si="0"/>
        <v>9479.8333333333339</v>
      </c>
      <c r="L44" s="117">
        <v>1</v>
      </c>
      <c r="M44" s="101"/>
      <c r="N44" s="102"/>
      <c r="O44" s="102"/>
      <c r="P44" s="102"/>
    </row>
    <row r="45" spans="1:16" s="103" customFormat="1" ht="15" customHeight="1">
      <c r="A45" s="107"/>
      <c r="B45" s="99"/>
      <c r="C45" s="99"/>
      <c r="D45" s="99" t="s">
        <v>26</v>
      </c>
      <c r="E45" s="97" t="s">
        <v>23</v>
      </c>
      <c r="F45" s="97" t="s">
        <v>24</v>
      </c>
      <c r="G45" s="97" t="s">
        <v>25</v>
      </c>
      <c r="H45" s="97">
        <v>35</v>
      </c>
      <c r="I45" s="1">
        <v>3583.8333333333335</v>
      </c>
      <c r="J45" s="2">
        <v>11614.416666666666</v>
      </c>
      <c r="K45" s="100">
        <f t="shared" si="0"/>
        <v>15198.25</v>
      </c>
      <c r="L45" s="117">
        <v>1</v>
      </c>
      <c r="M45" s="101"/>
      <c r="N45" s="102"/>
      <c r="O45" s="102"/>
      <c r="P45" s="102"/>
    </row>
    <row r="46" spans="1:16" s="103" customFormat="1" ht="15" customHeight="1">
      <c r="A46" s="107" t="s">
        <v>67</v>
      </c>
      <c r="B46" s="99" t="s">
        <v>66</v>
      </c>
      <c r="C46" s="99"/>
      <c r="D46" s="99" t="s">
        <v>26</v>
      </c>
      <c r="E46" s="97" t="s">
        <v>23</v>
      </c>
      <c r="F46" s="97" t="s">
        <v>24</v>
      </c>
      <c r="G46" s="97" t="s">
        <v>25</v>
      </c>
      <c r="H46" s="97">
        <v>35</v>
      </c>
      <c r="I46" s="1">
        <v>4408.333333333333</v>
      </c>
      <c r="J46" s="2">
        <v>5241.416666666667</v>
      </c>
      <c r="K46" s="100">
        <f t="shared" si="0"/>
        <v>9649.75</v>
      </c>
      <c r="L46" s="117">
        <v>1</v>
      </c>
      <c r="M46" s="101"/>
      <c r="N46" s="102"/>
      <c r="O46" s="102"/>
      <c r="P46" s="102"/>
    </row>
    <row r="47" spans="1:16" s="103" customFormat="1" ht="15" customHeight="1">
      <c r="A47" s="107"/>
      <c r="B47" s="99"/>
      <c r="C47" s="99"/>
      <c r="D47" s="99" t="s">
        <v>26</v>
      </c>
      <c r="E47" s="97" t="s">
        <v>23</v>
      </c>
      <c r="F47" s="97" t="s">
        <v>24</v>
      </c>
      <c r="G47" s="97" t="s">
        <v>25</v>
      </c>
      <c r="H47" s="97">
        <v>35</v>
      </c>
      <c r="I47" s="1">
        <v>5023.5</v>
      </c>
      <c r="J47" s="2">
        <v>8473.8333333333339</v>
      </c>
      <c r="K47" s="100">
        <f t="shared" si="0"/>
        <v>13497.333333333334</v>
      </c>
      <c r="L47" s="117">
        <v>1</v>
      </c>
      <c r="M47" s="101"/>
      <c r="N47" s="102"/>
      <c r="O47" s="102"/>
      <c r="P47" s="102"/>
    </row>
    <row r="48" spans="1:16" s="103" customFormat="1" ht="15" customHeight="1">
      <c r="A48" s="107"/>
      <c r="B48" s="99"/>
      <c r="C48" s="99" t="s">
        <v>68</v>
      </c>
      <c r="D48" s="99" t="s">
        <v>26</v>
      </c>
      <c r="E48" s="97" t="s">
        <v>23</v>
      </c>
      <c r="F48" s="97" t="s">
        <v>24</v>
      </c>
      <c r="G48" s="97" t="s">
        <v>25</v>
      </c>
      <c r="H48" s="97">
        <v>35</v>
      </c>
      <c r="I48" s="1">
        <v>2593.8333333333335</v>
      </c>
      <c r="J48" s="2">
        <v>4122.083333333333</v>
      </c>
      <c r="K48" s="100">
        <f t="shared" si="0"/>
        <v>6715.9166666666661</v>
      </c>
      <c r="L48" s="117">
        <v>1</v>
      </c>
      <c r="M48" s="101"/>
      <c r="N48" s="102"/>
      <c r="O48" s="102"/>
      <c r="P48" s="102"/>
    </row>
    <row r="49" spans="1:16" s="103" customFormat="1" ht="15" customHeight="1">
      <c r="A49" s="107" t="s">
        <v>69</v>
      </c>
      <c r="B49" s="99" t="s">
        <v>66</v>
      </c>
      <c r="C49" s="99"/>
      <c r="D49" s="99" t="s">
        <v>26</v>
      </c>
      <c r="E49" s="97" t="s">
        <v>23</v>
      </c>
      <c r="F49" s="97" t="s">
        <v>24</v>
      </c>
      <c r="G49" s="97" t="s">
        <v>25</v>
      </c>
      <c r="H49" s="97">
        <v>35</v>
      </c>
      <c r="I49" s="1">
        <v>6843.083333333333</v>
      </c>
      <c r="J49" s="2">
        <v>9407.5833333333339</v>
      </c>
      <c r="K49" s="100">
        <f t="shared" si="0"/>
        <v>16250.666666666668</v>
      </c>
      <c r="L49" s="117">
        <v>1</v>
      </c>
      <c r="M49" s="101"/>
      <c r="N49" s="102"/>
      <c r="O49" s="102"/>
      <c r="P49" s="102"/>
    </row>
    <row r="50" spans="1:16" s="103" customFormat="1" ht="15" customHeight="1">
      <c r="A50" s="107"/>
      <c r="B50" s="99"/>
      <c r="C50" s="99"/>
      <c r="D50" s="99" t="s">
        <v>26</v>
      </c>
      <c r="E50" s="97" t="s">
        <v>23</v>
      </c>
      <c r="F50" s="97" t="s">
        <v>24</v>
      </c>
      <c r="G50" s="97" t="s">
        <v>25</v>
      </c>
      <c r="H50" s="97">
        <v>35</v>
      </c>
      <c r="I50" s="1">
        <v>3017.75</v>
      </c>
      <c r="J50" s="2">
        <v>2735.0833333333335</v>
      </c>
      <c r="K50" s="100">
        <f t="shared" si="0"/>
        <v>5752.8333333333339</v>
      </c>
      <c r="L50" s="117">
        <v>1</v>
      </c>
      <c r="M50" s="101"/>
      <c r="N50" s="102"/>
      <c r="O50" s="102"/>
      <c r="P50" s="102"/>
    </row>
    <row r="51" spans="1:16" s="103" customFormat="1" ht="15" customHeight="1">
      <c r="A51" s="107"/>
      <c r="B51" s="99"/>
      <c r="C51" s="99" t="s">
        <v>70</v>
      </c>
      <c r="D51" s="99" t="s">
        <v>28</v>
      </c>
      <c r="E51" s="97" t="s">
        <v>29</v>
      </c>
      <c r="F51" s="97" t="s">
        <v>30</v>
      </c>
      <c r="G51" s="97" t="s">
        <v>31</v>
      </c>
      <c r="H51" s="97">
        <v>33</v>
      </c>
      <c r="I51" s="1">
        <v>0</v>
      </c>
      <c r="J51" s="2">
        <v>112.58333333333333</v>
      </c>
      <c r="K51" s="100">
        <f t="shared" si="0"/>
        <v>112.58333333333333</v>
      </c>
      <c r="L51" s="117"/>
      <c r="M51" s="101"/>
      <c r="N51" s="102"/>
      <c r="O51" s="102"/>
      <c r="P51" s="102"/>
    </row>
    <row r="52" spans="1:16" s="103" customFormat="1" ht="15" customHeight="1">
      <c r="A52" s="107"/>
      <c r="B52" s="99"/>
      <c r="C52" s="99" t="s">
        <v>71</v>
      </c>
      <c r="D52" s="99" t="s">
        <v>28</v>
      </c>
      <c r="E52" s="97" t="s">
        <v>29</v>
      </c>
      <c r="F52" s="97" t="s">
        <v>30</v>
      </c>
      <c r="G52" s="97" t="s">
        <v>31</v>
      </c>
      <c r="H52" s="97">
        <v>33</v>
      </c>
      <c r="I52" s="1">
        <v>0</v>
      </c>
      <c r="J52" s="2">
        <v>0</v>
      </c>
      <c r="K52" s="100">
        <f t="shared" si="0"/>
        <v>0</v>
      </c>
      <c r="L52" s="117"/>
      <c r="M52" s="101"/>
      <c r="N52" s="102"/>
      <c r="O52" s="102"/>
      <c r="P52" s="102"/>
    </row>
    <row r="53" spans="1:16" s="103" customFormat="1" ht="15" customHeight="1">
      <c r="A53" s="107"/>
      <c r="B53" s="99"/>
      <c r="C53" s="99" t="s">
        <v>72</v>
      </c>
      <c r="D53" s="99" t="s">
        <v>28</v>
      </c>
      <c r="E53" s="97" t="s">
        <v>29</v>
      </c>
      <c r="F53" s="97" t="s">
        <v>30</v>
      </c>
      <c r="G53" s="97" t="s">
        <v>31</v>
      </c>
      <c r="H53" s="97">
        <v>33</v>
      </c>
      <c r="I53" s="1">
        <v>0</v>
      </c>
      <c r="J53" s="2">
        <v>0.91666666666666663</v>
      </c>
      <c r="K53" s="100">
        <f t="shared" si="0"/>
        <v>0.91666666666666663</v>
      </c>
      <c r="L53" s="117"/>
      <c r="M53" s="101"/>
      <c r="N53" s="102"/>
      <c r="O53" s="102"/>
      <c r="P53" s="102"/>
    </row>
    <row r="54" spans="1:16" s="103" customFormat="1" ht="15" customHeight="1">
      <c r="A54" s="107"/>
      <c r="B54" s="99"/>
      <c r="C54" s="99" t="s">
        <v>73</v>
      </c>
      <c r="D54" s="99" t="s">
        <v>28</v>
      </c>
      <c r="E54" s="97" t="s">
        <v>29</v>
      </c>
      <c r="F54" s="97" t="s">
        <v>30</v>
      </c>
      <c r="G54" s="97" t="s">
        <v>31</v>
      </c>
      <c r="H54" s="97">
        <v>33</v>
      </c>
      <c r="I54" s="1">
        <v>0</v>
      </c>
      <c r="J54" s="2">
        <v>209.83333333333334</v>
      </c>
      <c r="K54" s="100">
        <f t="shared" si="0"/>
        <v>209.83333333333334</v>
      </c>
      <c r="L54" s="117"/>
      <c r="M54" s="101"/>
      <c r="N54" s="102"/>
      <c r="O54" s="102"/>
      <c r="P54" s="102"/>
    </row>
    <row r="55" spans="1:16" s="103" customFormat="1" ht="15" customHeight="1">
      <c r="A55" s="107" t="s">
        <v>74</v>
      </c>
      <c r="B55" s="99" t="s">
        <v>66</v>
      </c>
      <c r="C55" s="99"/>
      <c r="D55" s="99" t="s">
        <v>26</v>
      </c>
      <c r="E55" s="97" t="s">
        <v>23</v>
      </c>
      <c r="F55" s="97" t="s">
        <v>24</v>
      </c>
      <c r="G55" s="97" t="s">
        <v>25</v>
      </c>
      <c r="H55" s="97">
        <v>35</v>
      </c>
      <c r="I55" s="1">
        <v>6708.083333333333</v>
      </c>
      <c r="J55" s="2">
        <v>7237.75</v>
      </c>
      <c r="K55" s="100">
        <f t="shared" si="0"/>
        <v>13945.833333333332</v>
      </c>
      <c r="L55" s="117">
        <v>1</v>
      </c>
      <c r="M55" s="101"/>
      <c r="N55" s="102"/>
      <c r="O55" s="102"/>
      <c r="P55" s="102"/>
    </row>
    <row r="56" spans="1:16" s="103" customFormat="1" ht="15" customHeight="1">
      <c r="A56" s="107"/>
      <c r="B56" s="99"/>
      <c r="C56" s="99" t="s">
        <v>75</v>
      </c>
      <c r="D56" s="99" t="s">
        <v>26</v>
      </c>
      <c r="E56" s="97" t="s">
        <v>23</v>
      </c>
      <c r="F56" s="97" t="s">
        <v>24</v>
      </c>
      <c r="G56" s="97" t="s">
        <v>25</v>
      </c>
      <c r="H56" s="97">
        <v>35</v>
      </c>
      <c r="I56" s="1">
        <v>4954.083333333333</v>
      </c>
      <c r="J56" s="2">
        <v>7003.75</v>
      </c>
      <c r="K56" s="100">
        <f t="shared" si="0"/>
        <v>11957.833333333332</v>
      </c>
      <c r="L56" s="117">
        <v>1</v>
      </c>
      <c r="M56" s="101"/>
      <c r="N56" s="102"/>
      <c r="O56" s="102"/>
      <c r="P56" s="102"/>
    </row>
    <row r="57" spans="1:16" s="103" customFormat="1" ht="15" customHeight="1" thickBot="1">
      <c r="A57" s="109"/>
      <c r="B57" s="99"/>
      <c r="C57" s="99" t="s">
        <v>70</v>
      </c>
      <c r="D57" s="99" t="s">
        <v>28</v>
      </c>
      <c r="E57" s="97" t="s">
        <v>29</v>
      </c>
      <c r="F57" s="97" t="s">
        <v>30</v>
      </c>
      <c r="G57" s="97" t="s">
        <v>31</v>
      </c>
      <c r="H57" s="97">
        <v>33</v>
      </c>
      <c r="I57" s="1">
        <v>0</v>
      </c>
      <c r="J57" s="2">
        <v>9.8333333333333339</v>
      </c>
      <c r="K57" s="100">
        <f t="shared" si="0"/>
        <v>9.8333333333333339</v>
      </c>
      <c r="L57" s="117"/>
      <c r="M57" s="101"/>
      <c r="N57" s="102"/>
      <c r="O57" s="102"/>
      <c r="P57" s="102"/>
    </row>
    <row r="58" spans="1:16" ht="15" customHeight="1" thickBot="1">
      <c r="A58" s="134" t="s">
        <v>76</v>
      </c>
      <c r="B58" s="135"/>
      <c r="C58" s="135"/>
      <c r="D58" s="135"/>
      <c r="E58" s="135"/>
      <c r="F58" s="135"/>
      <c r="G58" s="135"/>
      <c r="H58" s="135"/>
      <c r="I58" s="113">
        <f t="shared" ref="I58:M58" si="1">SUM(I6:I57)</f>
        <v>94485.416666666657</v>
      </c>
      <c r="J58" s="113">
        <f t="shared" si="1"/>
        <v>162614.5833333334</v>
      </c>
      <c r="K58" s="114">
        <f t="shared" si="1"/>
        <v>257100</v>
      </c>
      <c r="L58" s="119">
        <f t="shared" si="1"/>
        <v>28</v>
      </c>
      <c r="M58" s="120">
        <f t="shared" si="1"/>
        <v>3</v>
      </c>
      <c r="N58" s="105"/>
      <c r="O58" s="105"/>
      <c r="P58" s="105"/>
    </row>
  </sheetData>
  <mergeCells count="3">
    <mergeCell ref="I3:K3"/>
    <mergeCell ref="A58:H58"/>
    <mergeCell ref="L2:M2"/>
  </mergeCells>
  <phoneticPr fontId="4" type="noConversion"/>
  <conditionalFormatting sqref="I1:K2">
    <cfRule type="duplicateValues" dxfId="1" priority="70"/>
  </conditionalFormatting>
  <conditionalFormatting sqref="I59:K1048576">
    <cfRule type="duplicateValues" dxfId="0" priority="60"/>
  </conditionalFormatting>
  <pageMargins left="0.70866141732283472" right="0.70866141732283472" top="0.74803149606299213" bottom="0.74803149606299213" header="0.31496062992125984" footer="0.31496062992125984"/>
  <pageSetup paperSize="8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F35D-C9E7-41D0-9ED5-48F627FE6A3F}">
  <sheetPr>
    <pageSetUpPr fitToPage="1"/>
  </sheetPr>
  <dimension ref="A1:Z83"/>
  <sheetViews>
    <sheetView topLeftCell="A8" zoomScaleNormal="100" workbookViewId="0">
      <selection activeCell="AB31" sqref="AB31"/>
    </sheetView>
  </sheetViews>
  <sheetFormatPr defaultColWidth="12.5703125" defaultRowHeight="15.75"/>
  <cols>
    <col min="1" max="1" width="18.140625" style="7" customWidth="1"/>
    <col min="2" max="2" width="12.42578125" style="51" hidden="1" customWidth="1"/>
    <col min="3" max="3" width="17.7109375" style="5" customWidth="1"/>
    <col min="4" max="4" width="10.42578125" style="6" hidden="1" customWidth="1"/>
    <col min="5" max="5" width="16" style="5" hidden="1" customWidth="1"/>
    <col min="6" max="6" width="25.140625" style="7" hidden="1" customWidth="1"/>
    <col min="7" max="7" width="11.42578125" style="8" hidden="1" customWidth="1"/>
    <col min="8" max="8" width="12.5703125" style="8" hidden="1" customWidth="1"/>
    <col min="9" max="10" width="11.5703125" style="8" hidden="1" customWidth="1"/>
    <col min="11" max="11" width="11" style="8" hidden="1" customWidth="1"/>
    <col min="12" max="12" width="12.5703125" style="8" hidden="1" customWidth="1"/>
    <col min="13" max="13" width="11" style="8" hidden="1" customWidth="1"/>
    <col min="14" max="14" width="11.85546875" style="8" hidden="1" customWidth="1"/>
    <col min="15" max="22" width="12.5703125" style="7" hidden="1" customWidth="1"/>
    <col min="23" max="23" width="12.5703125" style="7" customWidth="1"/>
    <col min="24" max="24" width="11.140625" style="7" bestFit="1" customWidth="1"/>
    <col min="25" max="25" width="18" style="7" bestFit="1" customWidth="1"/>
    <col min="26" max="16384" width="12.5703125" style="7"/>
  </cols>
  <sheetData>
    <row r="1" spans="1:26" ht="18.75" hidden="1">
      <c r="A1" s="3" t="s">
        <v>77</v>
      </c>
      <c r="B1" s="4"/>
      <c r="O1" s="8"/>
      <c r="P1" s="8"/>
      <c r="Q1" s="8"/>
      <c r="R1" s="8"/>
      <c r="S1" s="8"/>
      <c r="T1" s="8"/>
      <c r="U1" s="8"/>
      <c r="V1" s="8"/>
      <c r="W1" s="8"/>
    </row>
    <row r="2" spans="1:26" hidden="1">
      <c r="A2" s="9" t="s">
        <v>78</v>
      </c>
      <c r="B2" s="10"/>
      <c r="C2" s="11">
        <v>2743470</v>
      </c>
      <c r="D2" s="12"/>
      <c r="O2" s="8"/>
      <c r="P2" s="8"/>
      <c r="Q2" s="8"/>
      <c r="R2" s="8"/>
      <c r="S2" s="8"/>
      <c r="T2" s="8"/>
      <c r="U2" s="8"/>
      <c r="V2" s="8"/>
      <c r="W2" s="8"/>
    </row>
    <row r="3" spans="1:26" hidden="1">
      <c r="A3" s="9" t="s">
        <v>79</v>
      </c>
      <c r="B3" s="10"/>
      <c r="C3" s="5" t="s">
        <v>80</v>
      </c>
      <c r="D3" s="12"/>
      <c r="O3" s="8"/>
      <c r="P3" s="8"/>
      <c r="Q3" s="8"/>
      <c r="R3" s="8"/>
      <c r="S3" s="8"/>
      <c r="T3" s="8"/>
      <c r="U3" s="8"/>
      <c r="V3" s="8"/>
      <c r="W3" s="8"/>
    </row>
    <row r="4" spans="1:26" hidden="1">
      <c r="A4" s="9" t="s">
        <v>81</v>
      </c>
      <c r="B4" s="10"/>
      <c r="C4" s="13">
        <v>45747</v>
      </c>
      <c r="D4" s="12"/>
      <c r="O4" s="8"/>
      <c r="P4" s="8"/>
      <c r="Q4" s="8"/>
      <c r="R4" s="8"/>
      <c r="S4" s="8"/>
      <c r="T4" s="8"/>
      <c r="U4" s="8"/>
      <c r="V4" s="8"/>
      <c r="W4" s="8"/>
    </row>
    <row r="5" spans="1:26" hidden="1">
      <c r="A5" s="9" t="s">
        <v>82</v>
      </c>
      <c r="B5" s="10"/>
      <c r="C5" s="11" t="s">
        <v>83</v>
      </c>
      <c r="D5" s="12"/>
      <c r="O5" s="8"/>
      <c r="P5" s="8"/>
      <c r="Q5" s="8"/>
      <c r="R5" s="8"/>
      <c r="S5" s="8"/>
      <c r="T5" s="8"/>
      <c r="U5" s="8"/>
      <c r="V5" s="8"/>
      <c r="W5" s="8"/>
    </row>
    <row r="6" spans="1:26" hidden="1">
      <c r="A6" s="9" t="s">
        <v>84</v>
      </c>
      <c r="B6" s="10"/>
      <c r="C6" s="11" t="s">
        <v>85</v>
      </c>
      <c r="D6" s="12"/>
      <c r="O6" s="8"/>
      <c r="P6" s="8"/>
      <c r="Q6" s="8"/>
      <c r="R6" s="8"/>
      <c r="S6" s="8"/>
      <c r="T6" s="8"/>
      <c r="U6" s="8"/>
      <c r="V6" s="8"/>
      <c r="W6" s="8"/>
    </row>
    <row r="7" spans="1:26" hidden="1">
      <c r="A7" s="14"/>
      <c r="B7" s="15"/>
      <c r="O7" s="8"/>
      <c r="P7" s="8"/>
      <c r="Q7" s="8"/>
      <c r="R7" s="8"/>
      <c r="S7" s="8"/>
      <c r="T7" s="8"/>
      <c r="U7" s="8"/>
      <c r="V7" s="8"/>
      <c r="W7" s="8"/>
    </row>
    <row r="8" spans="1:26" s="20" customFormat="1" ht="24" customHeight="1">
      <c r="A8" s="16"/>
      <c r="B8" s="17"/>
      <c r="C8" s="18"/>
      <c r="D8" s="19"/>
      <c r="E8" s="18"/>
      <c r="F8" s="16"/>
      <c r="G8" s="146" t="s">
        <v>86</v>
      </c>
      <c r="H8" s="146"/>
      <c r="I8" s="146"/>
      <c r="J8" s="146"/>
      <c r="K8" s="146" t="s">
        <v>87</v>
      </c>
      <c r="L8" s="146"/>
      <c r="M8" s="146"/>
      <c r="N8" s="146"/>
      <c r="O8" s="146" t="s">
        <v>88</v>
      </c>
      <c r="P8" s="146"/>
      <c r="Q8" s="146"/>
      <c r="R8" s="146"/>
      <c r="S8" s="146" t="s">
        <v>89</v>
      </c>
      <c r="T8" s="146"/>
      <c r="U8" s="146"/>
      <c r="V8" s="146"/>
      <c r="W8" s="7"/>
    </row>
    <row r="9" spans="1:26" s="20" customFormat="1" ht="24.95" customHeight="1">
      <c r="A9" s="16"/>
      <c r="B9" s="17"/>
      <c r="C9" s="18"/>
      <c r="D9" s="19"/>
      <c r="E9" s="18"/>
      <c r="F9" s="16"/>
      <c r="G9" s="141" t="s">
        <v>90</v>
      </c>
      <c r="H9" s="141"/>
      <c r="I9" s="142" t="s">
        <v>23</v>
      </c>
      <c r="J9" s="142"/>
      <c r="K9" s="141" t="s">
        <v>90</v>
      </c>
      <c r="L9" s="141"/>
      <c r="M9" s="142" t="s">
        <v>23</v>
      </c>
      <c r="N9" s="142"/>
      <c r="O9" s="141" t="s">
        <v>90</v>
      </c>
      <c r="P9" s="141"/>
      <c r="Q9" s="142" t="s">
        <v>23</v>
      </c>
      <c r="R9" s="142"/>
      <c r="S9" s="141" t="s">
        <v>90</v>
      </c>
      <c r="T9" s="141"/>
      <c r="U9" s="142" t="s">
        <v>23</v>
      </c>
      <c r="V9" s="142"/>
      <c r="W9" s="7"/>
    </row>
    <row r="10" spans="1:26" s="20" customFormat="1" ht="21" customHeight="1">
      <c r="A10" s="21"/>
      <c r="B10" s="22" t="s">
        <v>91</v>
      </c>
      <c r="C10" s="23" t="s">
        <v>92</v>
      </c>
      <c r="D10" s="24" t="s">
        <v>93</v>
      </c>
      <c r="E10" s="23" t="s">
        <v>94</v>
      </c>
      <c r="F10" s="21" t="s">
        <v>95</v>
      </c>
      <c r="G10" s="25" t="s">
        <v>96</v>
      </c>
      <c r="H10" s="25" t="s">
        <v>97</v>
      </c>
      <c r="I10" s="25" t="s">
        <v>98</v>
      </c>
      <c r="J10" s="25" t="s">
        <v>99</v>
      </c>
      <c r="K10" s="25" t="s">
        <v>96</v>
      </c>
      <c r="L10" s="25" t="s">
        <v>97</v>
      </c>
      <c r="M10" s="25" t="s">
        <v>98</v>
      </c>
      <c r="N10" s="25" t="s">
        <v>99</v>
      </c>
      <c r="O10" s="25" t="s">
        <v>96</v>
      </c>
      <c r="P10" s="25" t="s">
        <v>97</v>
      </c>
      <c r="Q10" s="25" t="s">
        <v>98</v>
      </c>
      <c r="R10" s="25" t="s">
        <v>99</v>
      </c>
      <c r="S10" s="25" t="s">
        <v>96</v>
      </c>
      <c r="T10" s="25" t="s">
        <v>97</v>
      </c>
      <c r="U10" s="25" t="s">
        <v>98</v>
      </c>
      <c r="V10" s="25" t="s">
        <v>99</v>
      </c>
      <c r="W10" s="7"/>
      <c r="X10" s="50" t="s">
        <v>100</v>
      </c>
      <c r="Y10" s="50" t="s">
        <v>101</v>
      </c>
    </row>
    <row r="11" spans="1:26">
      <c r="A11" s="26" t="s">
        <v>102</v>
      </c>
      <c r="B11" s="27">
        <v>8531</v>
      </c>
      <c r="C11" s="28" t="s">
        <v>22</v>
      </c>
      <c r="D11" s="29"/>
      <c r="E11" s="28" t="s">
        <v>103</v>
      </c>
      <c r="F11" s="26" t="s">
        <v>104</v>
      </c>
      <c r="G11" s="30">
        <v>509</v>
      </c>
      <c r="H11" s="30">
        <v>59738</v>
      </c>
      <c r="I11" s="30"/>
      <c r="J11" s="30"/>
      <c r="K11" s="30">
        <v>3647</v>
      </c>
      <c r="L11" s="30">
        <v>46840</v>
      </c>
      <c r="M11" s="30">
        <v>42</v>
      </c>
      <c r="N11" s="30">
        <v>8514</v>
      </c>
      <c r="O11" s="30">
        <v>275</v>
      </c>
      <c r="P11" s="30">
        <v>50230</v>
      </c>
      <c r="Q11" s="30"/>
      <c r="R11" s="30"/>
      <c r="S11" s="30">
        <v>472</v>
      </c>
      <c r="T11" s="30">
        <v>119843</v>
      </c>
      <c r="U11" s="30"/>
      <c r="V11" s="30"/>
      <c r="X11" s="33">
        <f t="shared" ref="X11:X42" si="0">(I11+J11+M11+N11+Q11+R11+U11+V11)/12</f>
        <v>713</v>
      </c>
      <c r="Y11" s="33">
        <f>(G11+H11+K11+L11+O11+P11+S11+T11)/12</f>
        <v>23462.833333333332</v>
      </c>
      <c r="Z11" s="33">
        <f>X11+Y11</f>
        <v>24175.833333333332</v>
      </c>
    </row>
    <row r="12" spans="1:26">
      <c r="A12" s="26"/>
      <c r="B12" s="27">
        <v>8531</v>
      </c>
      <c r="C12" s="28" t="s">
        <v>105</v>
      </c>
      <c r="D12" s="31">
        <v>7.4</v>
      </c>
      <c r="E12" s="28" t="s">
        <v>106</v>
      </c>
      <c r="F12" s="26"/>
      <c r="G12" s="30">
        <v>78</v>
      </c>
      <c r="H12" s="30">
        <v>2966</v>
      </c>
      <c r="I12" s="30">
        <v>2623</v>
      </c>
      <c r="J12" s="30">
        <v>9051</v>
      </c>
      <c r="K12" s="30">
        <v>42</v>
      </c>
      <c r="L12" s="30">
        <v>8514</v>
      </c>
      <c r="M12" s="30">
        <v>50</v>
      </c>
      <c r="N12" s="30">
        <v>3585</v>
      </c>
      <c r="O12" s="30">
        <v>12</v>
      </c>
      <c r="P12" s="30">
        <v>2739</v>
      </c>
      <c r="Q12" s="30">
        <v>218</v>
      </c>
      <c r="R12" s="30">
        <v>4035</v>
      </c>
      <c r="S12" s="30">
        <v>50</v>
      </c>
      <c r="T12" s="30">
        <v>3727</v>
      </c>
      <c r="U12" s="30">
        <v>715</v>
      </c>
      <c r="V12" s="30">
        <v>20716</v>
      </c>
      <c r="X12" s="33">
        <f t="shared" si="0"/>
        <v>3416.0833333333335</v>
      </c>
      <c r="Y12" s="33">
        <f t="shared" ref="Y12:Y66" si="1">(G12+H12+K12+L12+O12+P12+S12+T12)/12</f>
        <v>1510.6666666666667</v>
      </c>
      <c r="Z12" s="33">
        <f t="shared" ref="Z12:Z66" si="2">X12+Y12</f>
        <v>4926.75</v>
      </c>
    </row>
    <row r="13" spans="1:26">
      <c r="A13" s="26"/>
      <c r="B13" s="27">
        <v>8531</v>
      </c>
      <c r="C13" s="28" t="s">
        <v>105</v>
      </c>
      <c r="D13" s="31">
        <v>7.4</v>
      </c>
      <c r="E13" s="28" t="s">
        <v>107</v>
      </c>
      <c r="F13" s="26"/>
      <c r="G13" s="30">
        <v>340</v>
      </c>
      <c r="H13" s="30">
        <v>18219</v>
      </c>
      <c r="I13" s="30">
        <v>322</v>
      </c>
      <c r="J13" s="30">
        <v>5113</v>
      </c>
      <c r="K13" s="30">
        <v>175</v>
      </c>
      <c r="L13" s="30">
        <v>12999</v>
      </c>
      <c r="M13" s="30">
        <v>166</v>
      </c>
      <c r="N13" s="30">
        <v>3464</v>
      </c>
      <c r="O13" s="30">
        <v>498</v>
      </c>
      <c r="P13" s="30">
        <v>6921</v>
      </c>
      <c r="Q13" s="30">
        <v>334</v>
      </c>
      <c r="R13" s="30">
        <v>2250</v>
      </c>
      <c r="S13" s="30">
        <v>332</v>
      </c>
      <c r="T13" s="30">
        <v>18279</v>
      </c>
      <c r="U13" s="30">
        <v>241</v>
      </c>
      <c r="V13" s="30">
        <v>5326</v>
      </c>
      <c r="X13" s="33">
        <f t="shared" si="0"/>
        <v>1434.6666666666667</v>
      </c>
      <c r="Y13" s="33">
        <f t="shared" si="1"/>
        <v>4813.583333333333</v>
      </c>
      <c r="Z13" s="33">
        <f t="shared" si="2"/>
        <v>6248.25</v>
      </c>
    </row>
    <row r="14" spans="1:26">
      <c r="A14" s="26"/>
      <c r="B14" s="27">
        <v>8531</v>
      </c>
      <c r="C14" s="28" t="s">
        <v>105</v>
      </c>
      <c r="D14" s="31">
        <v>7.4</v>
      </c>
      <c r="E14" s="28" t="s">
        <v>108</v>
      </c>
      <c r="F14" s="26"/>
      <c r="G14" s="30">
        <v>361</v>
      </c>
      <c r="H14" s="30">
        <v>0</v>
      </c>
      <c r="I14" s="30">
        <v>299</v>
      </c>
      <c r="J14" s="30">
        <v>13547</v>
      </c>
      <c r="K14" s="30">
        <v>561</v>
      </c>
      <c r="L14" s="30">
        <v>51412</v>
      </c>
      <c r="M14" s="30">
        <v>416</v>
      </c>
      <c r="N14" s="30">
        <v>13473</v>
      </c>
      <c r="O14" s="30">
        <v>399</v>
      </c>
      <c r="P14" s="30">
        <v>25603</v>
      </c>
      <c r="Q14" s="30">
        <v>213</v>
      </c>
      <c r="R14" s="30">
        <v>4099</v>
      </c>
      <c r="S14" s="30">
        <v>538</v>
      </c>
      <c r="T14" s="30">
        <v>66566</v>
      </c>
      <c r="U14" s="30">
        <v>370</v>
      </c>
      <c r="V14" s="30">
        <v>15858</v>
      </c>
      <c r="X14" s="33">
        <f t="shared" si="0"/>
        <v>4022.9166666666665</v>
      </c>
      <c r="Y14" s="33">
        <f t="shared" si="1"/>
        <v>12120</v>
      </c>
      <c r="Z14" s="33">
        <f t="shared" si="2"/>
        <v>16142.916666666666</v>
      </c>
    </row>
    <row r="15" spans="1:26">
      <c r="A15" s="26"/>
      <c r="B15" s="27">
        <v>8531</v>
      </c>
      <c r="C15" s="28" t="s">
        <v>109</v>
      </c>
      <c r="D15" s="31">
        <v>2.4</v>
      </c>
      <c r="E15" s="28" t="s">
        <v>110</v>
      </c>
      <c r="F15" s="26" t="s">
        <v>111</v>
      </c>
      <c r="G15" s="32"/>
      <c r="H15" s="30">
        <v>94</v>
      </c>
      <c r="I15" s="32"/>
      <c r="J15" s="32"/>
      <c r="K15" s="32"/>
      <c r="L15" s="30">
        <v>94</v>
      </c>
      <c r="M15" s="32"/>
      <c r="N15" s="32"/>
      <c r="O15" s="32"/>
      <c r="P15" s="30">
        <v>125</v>
      </c>
      <c r="Q15" s="32"/>
      <c r="R15" s="32"/>
      <c r="S15" s="32"/>
      <c r="T15" s="30">
        <v>0</v>
      </c>
      <c r="U15" s="32"/>
      <c r="V15" s="32"/>
      <c r="X15" s="33">
        <f t="shared" si="0"/>
        <v>0</v>
      </c>
      <c r="Y15" s="33">
        <f t="shared" si="1"/>
        <v>26.083333333333332</v>
      </c>
      <c r="Z15" s="33">
        <f t="shared" si="2"/>
        <v>26.083333333333332</v>
      </c>
    </row>
    <row r="16" spans="1:26">
      <c r="A16" s="26"/>
      <c r="B16" s="27">
        <v>8531</v>
      </c>
      <c r="C16" s="28" t="s">
        <v>109</v>
      </c>
      <c r="D16" s="31">
        <v>2.4</v>
      </c>
      <c r="E16" s="28" t="s">
        <v>112</v>
      </c>
      <c r="F16" s="26" t="s">
        <v>113</v>
      </c>
      <c r="G16" s="32"/>
      <c r="H16" s="30">
        <v>403</v>
      </c>
      <c r="I16" s="32"/>
      <c r="J16" s="32"/>
      <c r="K16" s="32"/>
      <c r="L16" s="30">
        <v>163</v>
      </c>
      <c r="M16" s="32"/>
      <c r="N16" s="32"/>
      <c r="O16" s="32"/>
      <c r="P16" s="30">
        <v>0</v>
      </c>
      <c r="Q16" s="32"/>
      <c r="R16" s="32"/>
      <c r="S16" s="32"/>
      <c r="T16" s="30">
        <v>0</v>
      </c>
      <c r="U16" s="32"/>
      <c r="V16" s="32"/>
      <c r="X16" s="33">
        <f t="shared" si="0"/>
        <v>0</v>
      </c>
      <c r="Y16" s="33">
        <f t="shared" si="1"/>
        <v>47.166666666666664</v>
      </c>
      <c r="Z16" s="33">
        <f t="shared" si="2"/>
        <v>47.166666666666664</v>
      </c>
    </row>
    <row r="17" spans="1:26">
      <c r="A17" s="26"/>
      <c r="B17" s="27">
        <v>8531</v>
      </c>
      <c r="C17" s="28" t="s">
        <v>109</v>
      </c>
      <c r="D17" s="31">
        <v>2.4</v>
      </c>
      <c r="E17" s="28" t="s">
        <v>114</v>
      </c>
      <c r="F17" s="26" t="s">
        <v>115</v>
      </c>
      <c r="G17" s="32"/>
      <c r="H17" s="30">
        <v>2</v>
      </c>
      <c r="I17" s="32"/>
      <c r="J17" s="32"/>
      <c r="K17" s="32"/>
      <c r="L17" s="30">
        <v>168</v>
      </c>
      <c r="M17" s="32"/>
      <c r="N17" s="32"/>
      <c r="O17" s="32"/>
      <c r="P17" s="30">
        <v>120</v>
      </c>
      <c r="Q17" s="32"/>
      <c r="R17" s="32"/>
      <c r="S17" s="32"/>
      <c r="T17" s="30">
        <v>97</v>
      </c>
      <c r="U17" s="32"/>
      <c r="V17" s="32"/>
      <c r="X17" s="33">
        <f t="shared" si="0"/>
        <v>0</v>
      </c>
      <c r="Y17" s="33">
        <f t="shared" si="1"/>
        <v>32.25</v>
      </c>
      <c r="Z17" s="33">
        <f t="shared" si="2"/>
        <v>32.25</v>
      </c>
    </row>
    <row r="18" spans="1:26">
      <c r="A18" s="26"/>
      <c r="B18" s="27">
        <v>8531</v>
      </c>
      <c r="C18" s="28" t="s">
        <v>109</v>
      </c>
      <c r="D18" s="31">
        <v>2.4</v>
      </c>
      <c r="E18" s="28" t="s">
        <v>116</v>
      </c>
      <c r="F18" s="26" t="s">
        <v>34</v>
      </c>
      <c r="G18" s="32"/>
      <c r="H18" s="30">
        <v>233</v>
      </c>
      <c r="I18" s="32"/>
      <c r="J18" s="32"/>
      <c r="K18" s="32"/>
      <c r="L18" s="30">
        <v>73</v>
      </c>
      <c r="M18" s="32"/>
      <c r="N18" s="32"/>
      <c r="O18" s="32"/>
      <c r="P18" s="30">
        <v>81</v>
      </c>
      <c r="Q18" s="32"/>
      <c r="R18" s="32"/>
      <c r="S18" s="32"/>
      <c r="T18" s="30">
        <v>257</v>
      </c>
      <c r="U18" s="32"/>
      <c r="V18" s="32"/>
      <c r="X18" s="33">
        <f t="shared" si="0"/>
        <v>0</v>
      </c>
      <c r="Y18" s="33">
        <f t="shared" si="1"/>
        <v>53.666666666666664</v>
      </c>
      <c r="Z18" s="33">
        <f t="shared" si="2"/>
        <v>53.666666666666664</v>
      </c>
    </row>
    <row r="19" spans="1:26">
      <c r="A19" s="26"/>
      <c r="B19" s="27">
        <v>8531</v>
      </c>
      <c r="C19" s="28" t="s">
        <v>109</v>
      </c>
      <c r="D19" s="31">
        <v>2.4</v>
      </c>
      <c r="E19" s="28" t="s">
        <v>117</v>
      </c>
      <c r="F19" s="34" t="s">
        <v>118</v>
      </c>
      <c r="G19" s="32"/>
      <c r="H19" s="30">
        <v>0</v>
      </c>
      <c r="I19" s="32"/>
      <c r="J19" s="32"/>
      <c r="K19" s="32"/>
      <c r="L19" s="30">
        <v>0</v>
      </c>
      <c r="M19" s="32"/>
      <c r="N19" s="32"/>
      <c r="O19" s="32"/>
      <c r="P19" s="30">
        <v>0</v>
      </c>
      <c r="Q19" s="32"/>
      <c r="R19" s="32"/>
      <c r="S19" s="32"/>
      <c r="T19" s="30">
        <v>0</v>
      </c>
      <c r="U19" s="32"/>
      <c r="V19" s="32"/>
      <c r="X19" s="33">
        <f t="shared" si="0"/>
        <v>0</v>
      </c>
      <c r="Y19" s="33">
        <f t="shared" si="1"/>
        <v>0</v>
      </c>
      <c r="Z19" s="33">
        <f t="shared" si="2"/>
        <v>0</v>
      </c>
    </row>
    <row r="20" spans="1:26">
      <c r="A20" s="26"/>
      <c r="B20" s="27">
        <v>8531</v>
      </c>
      <c r="C20" s="28" t="s">
        <v>109</v>
      </c>
      <c r="D20" s="31">
        <v>2.4</v>
      </c>
      <c r="E20" s="28" t="s">
        <v>119</v>
      </c>
      <c r="F20" s="26" t="s">
        <v>120</v>
      </c>
      <c r="G20" s="32"/>
      <c r="H20" s="30">
        <v>307</v>
      </c>
      <c r="I20" s="32"/>
      <c r="J20" s="32"/>
      <c r="K20" s="32"/>
      <c r="L20" s="30">
        <v>397</v>
      </c>
      <c r="M20" s="32"/>
      <c r="N20" s="32"/>
      <c r="O20" s="32"/>
      <c r="P20" s="30">
        <v>355</v>
      </c>
      <c r="Q20" s="32"/>
      <c r="R20" s="32"/>
      <c r="S20" s="32"/>
      <c r="T20" s="30">
        <v>357</v>
      </c>
      <c r="U20" s="32"/>
      <c r="V20" s="32"/>
      <c r="X20" s="33">
        <f t="shared" si="0"/>
        <v>0</v>
      </c>
      <c r="Y20" s="33">
        <f t="shared" si="1"/>
        <v>118</v>
      </c>
      <c r="Z20" s="33">
        <f t="shared" si="2"/>
        <v>118</v>
      </c>
    </row>
    <row r="21" spans="1:26">
      <c r="A21" s="26"/>
      <c r="B21" s="27">
        <v>8531</v>
      </c>
      <c r="C21" s="28" t="s">
        <v>109</v>
      </c>
      <c r="D21" s="31">
        <v>2.4</v>
      </c>
      <c r="E21" s="28" t="s">
        <v>121</v>
      </c>
      <c r="F21" s="26" t="s">
        <v>122</v>
      </c>
      <c r="G21" s="32"/>
      <c r="H21" s="30">
        <v>204</v>
      </c>
      <c r="I21" s="32"/>
      <c r="J21" s="32"/>
      <c r="K21" s="32"/>
      <c r="L21" s="30">
        <v>720</v>
      </c>
      <c r="M21" s="32"/>
      <c r="N21" s="32"/>
      <c r="O21" s="32"/>
      <c r="P21" s="30">
        <v>150</v>
      </c>
      <c r="Q21" s="32"/>
      <c r="R21" s="32"/>
      <c r="S21" s="32"/>
      <c r="T21" s="30">
        <v>57</v>
      </c>
      <c r="U21" s="32"/>
      <c r="V21" s="32"/>
      <c r="X21" s="33">
        <f t="shared" si="0"/>
        <v>0</v>
      </c>
      <c r="Y21" s="33">
        <f t="shared" si="1"/>
        <v>94.25</v>
      </c>
      <c r="Z21" s="33">
        <f t="shared" si="2"/>
        <v>94.25</v>
      </c>
    </row>
    <row r="22" spans="1:26">
      <c r="A22" s="26" t="s">
        <v>123</v>
      </c>
      <c r="B22" s="27">
        <v>8531</v>
      </c>
      <c r="C22" s="28" t="s">
        <v>105</v>
      </c>
      <c r="D22" s="31">
        <v>7.4</v>
      </c>
      <c r="E22" s="28" t="s">
        <v>124</v>
      </c>
      <c r="F22" s="26"/>
      <c r="G22" s="30">
        <v>86</v>
      </c>
      <c r="H22" s="30">
        <v>6728</v>
      </c>
      <c r="I22" s="30">
        <v>140</v>
      </c>
      <c r="J22" s="30">
        <v>10407</v>
      </c>
      <c r="K22" s="30">
        <v>89</v>
      </c>
      <c r="L22" s="30">
        <v>6622</v>
      </c>
      <c r="M22" s="30">
        <v>54</v>
      </c>
      <c r="N22" s="30">
        <v>4004</v>
      </c>
      <c r="O22" s="30">
        <v>159</v>
      </c>
      <c r="P22" s="30">
        <v>2855</v>
      </c>
      <c r="Q22" s="30">
        <v>94</v>
      </c>
      <c r="R22" s="30">
        <v>12719</v>
      </c>
      <c r="S22" s="30">
        <v>91</v>
      </c>
      <c r="T22" s="30">
        <v>9428</v>
      </c>
      <c r="U22" s="30">
        <v>403</v>
      </c>
      <c r="V22" s="30">
        <v>12765</v>
      </c>
      <c r="X22" s="33">
        <f t="shared" si="0"/>
        <v>3382.1666666666665</v>
      </c>
      <c r="Y22" s="33">
        <f t="shared" si="1"/>
        <v>2171.5</v>
      </c>
      <c r="Z22" s="33">
        <f t="shared" si="2"/>
        <v>5553.6666666666661</v>
      </c>
    </row>
    <row r="23" spans="1:26">
      <c r="A23" s="26"/>
      <c r="B23" s="27">
        <v>8531</v>
      </c>
      <c r="C23" s="28" t="s">
        <v>105</v>
      </c>
      <c r="D23" s="31">
        <v>7.4</v>
      </c>
      <c r="E23" s="28" t="s">
        <v>125</v>
      </c>
      <c r="F23" s="26"/>
      <c r="G23" s="30">
        <v>280</v>
      </c>
      <c r="H23" s="30">
        <v>14568</v>
      </c>
      <c r="I23" s="30">
        <v>310</v>
      </c>
      <c r="J23" s="30">
        <v>8766</v>
      </c>
      <c r="K23" s="30">
        <v>222</v>
      </c>
      <c r="L23" s="30">
        <v>12053</v>
      </c>
      <c r="M23" s="30">
        <v>133</v>
      </c>
      <c r="N23" s="30">
        <v>3220</v>
      </c>
      <c r="O23" s="30">
        <v>56</v>
      </c>
      <c r="P23" s="30">
        <v>3158</v>
      </c>
      <c r="Q23" s="30">
        <v>340</v>
      </c>
      <c r="R23" s="30">
        <v>4674</v>
      </c>
      <c r="S23" s="30">
        <v>264</v>
      </c>
      <c r="T23" s="30">
        <v>12452</v>
      </c>
      <c r="U23" s="30">
        <v>149</v>
      </c>
      <c r="V23" s="30">
        <v>13997</v>
      </c>
      <c r="X23" s="33">
        <f t="shared" si="0"/>
        <v>2632.4166666666665</v>
      </c>
      <c r="Y23" s="33">
        <f t="shared" si="1"/>
        <v>3587.75</v>
      </c>
      <c r="Z23" s="33">
        <f t="shared" si="2"/>
        <v>6220.1666666666661</v>
      </c>
    </row>
    <row r="24" spans="1:26">
      <c r="A24" s="26"/>
      <c r="B24" s="27">
        <v>8531</v>
      </c>
      <c r="C24" s="28" t="s">
        <v>105</v>
      </c>
      <c r="D24" s="31">
        <v>7.4</v>
      </c>
      <c r="E24" s="28" t="s">
        <v>126</v>
      </c>
      <c r="F24" s="26"/>
      <c r="G24" s="30">
        <v>964</v>
      </c>
      <c r="H24" s="30">
        <v>60364</v>
      </c>
      <c r="I24" s="30">
        <v>339</v>
      </c>
      <c r="J24" s="30">
        <v>23259</v>
      </c>
      <c r="K24" s="30">
        <v>667</v>
      </c>
      <c r="L24" s="30">
        <v>51615</v>
      </c>
      <c r="M24" s="30">
        <v>247</v>
      </c>
      <c r="N24" s="30">
        <v>19006</v>
      </c>
      <c r="O24" s="30">
        <v>309</v>
      </c>
      <c r="P24" s="30">
        <v>19418</v>
      </c>
      <c r="Q24" s="30">
        <v>300</v>
      </c>
      <c r="R24" s="30">
        <v>23236</v>
      </c>
      <c r="S24" s="30">
        <v>513</v>
      </c>
      <c r="T24" s="30">
        <v>40300</v>
      </c>
      <c r="U24" s="30">
        <v>472</v>
      </c>
      <c r="V24" s="30">
        <v>24371</v>
      </c>
      <c r="X24" s="33">
        <f t="shared" si="0"/>
        <v>7602.5</v>
      </c>
      <c r="Y24" s="33">
        <f t="shared" si="1"/>
        <v>14512.5</v>
      </c>
      <c r="Z24" s="33">
        <f t="shared" si="2"/>
        <v>22115</v>
      </c>
    </row>
    <row r="25" spans="1:26">
      <c r="A25" s="26"/>
      <c r="B25" s="27">
        <v>8531</v>
      </c>
      <c r="C25" s="28" t="s">
        <v>105</v>
      </c>
      <c r="D25" s="31">
        <v>7.4</v>
      </c>
      <c r="E25" s="28" t="s">
        <v>127</v>
      </c>
      <c r="F25" s="26"/>
      <c r="G25" s="30">
        <v>83</v>
      </c>
      <c r="H25" s="30">
        <v>3985</v>
      </c>
      <c r="I25" s="30">
        <v>208</v>
      </c>
      <c r="J25" s="30">
        <v>7107</v>
      </c>
      <c r="K25" s="30">
        <v>301</v>
      </c>
      <c r="L25" s="30">
        <v>4795</v>
      </c>
      <c r="M25" s="30">
        <v>44</v>
      </c>
      <c r="N25" s="30">
        <v>6901</v>
      </c>
      <c r="O25" s="30">
        <v>17</v>
      </c>
      <c r="P25" s="30">
        <v>1670</v>
      </c>
      <c r="Q25" s="30">
        <v>14</v>
      </c>
      <c r="R25" s="30">
        <v>2724</v>
      </c>
      <c r="S25" s="30">
        <v>280</v>
      </c>
      <c r="T25" s="30">
        <v>3287</v>
      </c>
      <c r="U25" s="30">
        <v>44</v>
      </c>
      <c r="V25" s="30">
        <v>6715</v>
      </c>
      <c r="X25" s="33">
        <f t="shared" si="0"/>
        <v>1979.75</v>
      </c>
      <c r="Y25" s="33">
        <f t="shared" si="1"/>
        <v>1201.5</v>
      </c>
      <c r="Z25" s="33">
        <f t="shared" si="2"/>
        <v>3181.25</v>
      </c>
    </row>
    <row r="26" spans="1:26">
      <c r="A26" s="26"/>
      <c r="B26" s="27">
        <v>8531</v>
      </c>
      <c r="C26" s="28" t="s">
        <v>105</v>
      </c>
      <c r="D26" s="31">
        <v>7.4</v>
      </c>
      <c r="E26" s="28" t="s">
        <v>128</v>
      </c>
      <c r="F26" s="26"/>
      <c r="G26" s="30">
        <v>178</v>
      </c>
      <c r="H26" s="30">
        <v>7151</v>
      </c>
      <c r="I26" s="30">
        <v>1164</v>
      </c>
      <c r="J26" s="30">
        <v>17186</v>
      </c>
      <c r="K26" s="30">
        <v>119</v>
      </c>
      <c r="L26" s="30">
        <v>6424</v>
      </c>
      <c r="M26" s="30">
        <v>623</v>
      </c>
      <c r="N26" s="30">
        <v>11535</v>
      </c>
      <c r="O26" s="30">
        <v>22</v>
      </c>
      <c r="P26" s="30">
        <v>3669</v>
      </c>
      <c r="Q26" s="30">
        <v>424</v>
      </c>
      <c r="R26" s="30">
        <v>7795</v>
      </c>
      <c r="S26" s="30">
        <v>52</v>
      </c>
      <c r="T26" s="30">
        <v>8825</v>
      </c>
      <c r="U26" s="30">
        <v>662</v>
      </c>
      <c r="V26" s="30">
        <v>13759</v>
      </c>
      <c r="X26" s="33">
        <f t="shared" si="0"/>
        <v>4429</v>
      </c>
      <c r="Y26" s="33">
        <f t="shared" si="1"/>
        <v>2203.3333333333335</v>
      </c>
      <c r="Z26" s="33">
        <f t="shared" si="2"/>
        <v>6632.3333333333339</v>
      </c>
    </row>
    <row r="27" spans="1:26" ht="15" customHeight="1">
      <c r="A27" s="26"/>
      <c r="B27" s="27">
        <v>8531</v>
      </c>
      <c r="C27" s="28" t="s">
        <v>109</v>
      </c>
      <c r="D27" s="31">
        <v>2.4</v>
      </c>
      <c r="E27" s="28" t="s">
        <v>129</v>
      </c>
      <c r="F27" s="26" t="s">
        <v>130</v>
      </c>
      <c r="G27" s="32"/>
      <c r="H27" s="30">
        <v>1739</v>
      </c>
      <c r="I27" s="32"/>
      <c r="J27" s="32"/>
      <c r="K27" s="32"/>
      <c r="L27" s="30">
        <v>3174</v>
      </c>
      <c r="M27" s="32"/>
      <c r="N27" s="32"/>
      <c r="O27" s="32"/>
      <c r="P27" s="30">
        <v>1773</v>
      </c>
      <c r="Q27" s="32"/>
      <c r="R27" s="32"/>
      <c r="S27" s="32"/>
      <c r="T27" s="30">
        <v>1400</v>
      </c>
      <c r="U27" s="32"/>
      <c r="V27" s="32"/>
      <c r="X27" s="33">
        <f t="shared" si="0"/>
        <v>0</v>
      </c>
      <c r="Y27" s="33">
        <f t="shared" si="1"/>
        <v>673.83333333333337</v>
      </c>
      <c r="Z27" s="33">
        <f t="shared" si="2"/>
        <v>673.83333333333337</v>
      </c>
    </row>
    <row r="28" spans="1:26" ht="17.100000000000001" customHeight="1">
      <c r="A28" s="26"/>
      <c r="B28" s="27">
        <v>8531</v>
      </c>
      <c r="C28" s="28" t="s">
        <v>109</v>
      </c>
      <c r="D28" s="31">
        <v>2.4</v>
      </c>
      <c r="E28" s="28" t="s">
        <v>131</v>
      </c>
      <c r="F28" s="35" t="s">
        <v>132</v>
      </c>
      <c r="G28" s="32"/>
      <c r="H28" s="30">
        <v>61</v>
      </c>
      <c r="I28" s="32"/>
      <c r="J28" s="32"/>
      <c r="K28" s="32"/>
      <c r="L28" s="30">
        <v>0</v>
      </c>
      <c r="M28" s="32"/>
      <c r="N28" s="32"/>
      <c r="O28" s="32"/>
      <c r="P28" s="30">
        <v>0</v>
      </c>
      <c r="Q28" s="32"/>
      <c r="R28" s="32"/>
      <c r="S28" s="32"/>
      <c r="T28" s="30">
        <v>0</v>
      </c>
      <c r="U28" s="32"/>
      <c r="V28" s="32"/>
      <c r="X28" s="33">
        <f t="shared" si="0"/>
        <v>0</v>
      </c>
      <c r="Y28" s="33">
        <f t="shared" si="1"/>
        <v>5.083333333333333</v>
      </c>
      <c r="Z28" s="33">
        <f t="shared" si="2"/>
        <v>5.083333333333333</v>
      </c>
    </row>
    <row r="29" spans="1:26">
      <c r="A29" s="26"/>
      <c r="B29" s="27">
        <v>8531</v>
      </c>
      <c r="C29" s="28" t="s">
        <v>109</v>
      </c>
      <c r="D29" s="31">
        <v>2.4</v>
      </c>
      <c r="E29" s="28" t="s">
        <v>133</v>
      </c>
      <c r="F29" s="36" t="s">
        <v>134</v>
      </c>
      <c r="G29" s="32"/>
      <c r="H29" s="30">
        <v>4839</v>
      </c>
      <c r="I29" s="32"/>
      <c r="J29" s="32"/>
      <c r="K29" s="32"/>
      <c r="L29" s="30">
        <v>0</v>
      </c>
      <c r="M29" s="32"/>
      <c r="N29" s="32"/>
      <c r="O29" s="32"/>
      <c r="P29" s="30">
        <v>0</v>
      </c>
      <c r="Q29" s="32"/>
      <c r="R29" s="32"/>
      <c r="S29" s="32"/>
      <c r="T29" s="30">
        <v>0</v>
      </c>
      <c r="U29" s="32"/>
      <c r="V29" s="32"/>
      <c r="X29" s="33">
        <f t="shared" si="0"/>
        <v>0</v>
      </c>
      <c r="Y29" s="33">
        <f t="shared" si="1"/>
        <v>403.25</v>
      </c>
      <c r="Z29" s="33">
        <f t="shared" si="2"/>
        <v>403.25</v>
      </c>
    </row>
    <row r="30" spans="1:26">
      <c r="A30" s="26"/>
      <c r="B30" s="27">
        <v>8531</v>
      </c>
      <c r="C30" s="28" t="s">
        <v>109</v>
      </c>
      <c r="D30" s="31">
        <v>2.4</v>
      </c>
      <c r="E30" s="28" t="s">
        <v>135</v>
      </c>
      <c r="F30" s="26"/>
      <c r="G30" s="32"/>
      <c r="H30" s="30">
        <v>0</v>
      </c>
      <c r="I30" s="32"/>
      <c r="J30" s="32"/>
      <c r="K30" s="32"/>
      <c r="L30" s="30">
        <v>0</v>
      </c>
      <c r="M30" s="32"/>
      <c r="N30" s="32"/>
      <c r="O30" s="32"/>
      <c r="P30" s="30">
        <v>0</v>
      </c>
      <c r="Q30" s="32"/>
      <c r="R30" s="32"/>
      <c r="S30" s="32"/>
      <c r="T30" s="30">
        <v>0</v>
      </c>
      <c r="U30" s="32"/>
      <c r="V30" s="32"/>
      <c r="X30" s="33">
        <f t="shared" si="0"/>
        <v>0</v>
      </c>
      <c r="Y30" s="33">
        <f t="shared" si="1"/>
        <v>0</v>
      </c>
      <c r="Z30" s="33">
        <f t="shared" si="2"/>
        <v>0</v>
      </c>
    </row>
    <row r="31" spans="1:26">
      <c r="A31" s="26"/>
      <c r="B31" s="37">
        <v>15321</v>
      </c>
      <c r="C31" s="28" t="s">
        <v>136</v>
      </c>
      <c r="D31" s="31"/>
      <c r="E31" s="28" t="s">
        <v>137</v>
      </c>
      <c r="F31" s="26" t="s">
        <v>42</v>
      </c>
      <c r="G31" s="32"/>
      <c r="H31" s="38"/>
      <c r="I31" s="32"/>
      <c r="J31" s="32"/>
      <c r="K31" s="32"/>
      <c r="L31" s="38"/>
      <c r="M31" s="32"/>
      <c r="N31" s="32"/>
      <c r="O31" s="32"/>
      <c r="P31" s="30">
        <v>2644</v>
      </c>
      <c r="Q31" s="32"/>
      <c r="R31" s="32">
        <v>2803</v>
      </c>
      <c r="S31" s="32"/>
      <c r="T31" s="30">
        <v>5191</v>
      </c>
      <c r="U31" s="32"/>
      <c r="V31" s="32">
        <v>4885</v>
      </c>
      <c r="X31" s="33">
        <f t="shared" si="0"/>
        <v>640.66666666666663</v>
      </c>
      <c r="Y31" s="33">
        <f t="shared" si="1"/>
        <v>652.91666666666663</v>
      </c>
      <c r="Z31" s="33">
        <f t="shared" si="2"/>
        <v>1293.5833333333333</v>
      </c>
    </row>
    <row r="32" spans="1:26">
      <c r="A32" s="26"/>
      <c r="B32" s="37">
        <v>15321</v>
      </c>
      <c r="C32" s="28" t="s">
        <v>138</v>
      </c>
      <c r="D32" s="31"/>
      <c r="E32" s="28" t="s">
        <v>139</v>
      </c>
      <c r="F32" s="26" t="s">
        <v>42</v>
      </c>
      <c r="G32" s="32"/>
      <c r="H32" s="38"/>
      <c r="I32" s="32"/>
      <c r="J32" s="32"/>
      <c r="K32" s="32"/>
      <c r="L32" s="38"/>
      <c r="M32" s="32"/>
      <c r="N32" s="32"/>
      <c r="O32" s="32"/>
      <c r="P32" s="30">
        <v>2022</v>
      </c>
      <c r="Q32" s="32"/>
      <c r="R32" s="32">
        <v>292</v>
      </c>
      <c r="S32" s="32"/>
      <c r="T32" s="30">
        <v>5594</v>
      </c>
      <c r="U32" s="32"/>
      <c r="V32" s="32">
        <v>820</v>
      </c>
      <c r="X32" s="33">
        <f t="shared" si="0"/>
        <v>92.666666666666671</v>
      </c>
      <c r="Y32" s="33">
        <f t="shared" si="1"/>
        <v>634.66666666666663</v>
      </c>
      <c r="Z32" s="33">
        <f t="shared" si="2"/>
        <v>727.33333333333326</v>
      </c>
    </row>
    <row r="33" spans="1:26">
      <c r="A33" s="26" t="s">
        <v>140</v>
      </c>
      <c r="B33" s="27">
        <v>8531</v>
      </c>
      <c r="C33" s="28" t="s">
        <v>22</v>
      </c>
      <c r="D33" s="29"/>
      <c r="E33" s="28" t="s">
        <v>141</v>
      </c>
      <c r="F33" s="26"/>
      <c r="G33" s="30">
        <v>1047</v>
      </c>
      <c r="H33" s="30">
        <v>39886</v>
      </c>
      <c r="I33" s="32"/>
      <c r="J33" s="32"/>
      <c r="K33" s="30">
        <v>2705</v>
      </c>
      <c r="L33" s="30">
        <v>30137</v>
      </c>
      <c r="M33" s="32"/>
      <c r="N33" s="32"/>
      <c r="O33" s="30">
        <v>119</v>
      </c>
      <c r="P33" s="30">
        <v>9628</v>
      </c>
      <c r="Q33" s="32"/>
      <c r="R33" s="32"/>
      <c r="S33" s="30">
        <v>232</v>
      </c>
      <c r="T33" s="30">
        <v>31792</v>
      </c>
      <c r="U33" s="32"/>
      <c r="V33" s="32"/>
      <c r="X33" s="33">
        <f t="shared" si="0"/>
        <v>0</v>
      </c>
      <c r="Y33" s="33">
        <f t="shared" si="1"/>
        <v>9628.8333333333339</v>
      </c>
      <c r="Z33" s="33">
        <f t="shared" si="2"/>
        <v>9628.8333333333339</v>
      </c>
    </row>
    <row r="34" spans="1:26">
      <c r="A34" s="26"/>
      <c r="B34" s="27">
        <v>8531</v>
      </c>
      <c r="C34" s="28" t="s">
        <v>105</v>
      </c>
      <c r="D34" s="31">
        <v>7.4</v>
      </c>
      <c r="E34" s="28" t="s">
        <v>142</v>
      </c>
      <c r="F34" s="26"/>
      <c r="G34" s="30">
        <v>1043</v>
      </c>
      <c r="H34" s="30">
        <v>31064</v>
      </c>
      <c r="I34" s="30">
        <v>580</v>
      </c>
      <c r="J34" s="30">
        <v>36620</v>
      </c>
      <c r="K34" s="30">
        <v>409</v>
      </c>
      <c r="L34" s="30">
        <v>25168</v>
      </c>
      <c r="M34" s="30">
        <v>443</v>
      </c>
      <c r="N34" s="30">
        <v>41780</v>
      </c>
      <c r="O34" s="30">
        <v>597</v>
      </c>
      <c r="P34" s="30">
        <v>15355</v>
      </c>
      <c r="Q34" s="30">
        <v>516</v>
      </c>
      <c r="R34" s="30">
        <v>17297</v>
      </c>
      <c r="S34" s="30">
        <v>589</v>
      </c>
      <c r="T34" s="30">
        <v>36427</v>
      </c>
      <c r="U34" s="30">
        <v>840</v>
      </c>
      <c r="V34" s="30">
        <v>37743</v>
      </c>
      <c r="X34" s="33">
        <f t="shared" si="0"/>
        <v>11318.25</v>
      </c>
      <c r="Y34" s="33">
        <f t="shared" si="1"/>
        <v>9221</v>
      </c>
      <c r="Z34" s="33">
        <f t="shared" si="2"/>
        <v>20539.25</v>
      </c>
    </row>
    <row r="35" spans="1:26">
      <c r="A35" s="26"/>
      <c r="B35" s="27">
        <v>8531</v>
      </c>
      <c r="C35" s="28" t="s">
        <v>109</v>
      </c>
      <c r="D35" s="31">
        <v>2.4</v>
      </c>
      <c r="E35" s="28" t="s">
        <v>143</v>
      </c>
      <c r="F35" s="26" t="s">
        <v>144</v>
      </c>
      <c r="G35" s="32"/>
      <c r="H35" s="30">
        <v>6</v>
      </c>
      <c r="I35" s="32"/>
      <c r="J35" s="32"/>
      <c r="K35" s="39"/>
      <c r="L35" s="40">
        <v>420</v>
      </c>
      <c r="M35" s="39"/>
      <c r="N35" s="39"/>
      <c r="O35" s="39"/>
      <c r="P35" s="30">
        <v>190</v>
      </c>
      <c r="Q35" s="39"/>
      <c r="R35" s="39"/>
      <c r="S35" s="39"/>
      <c r="T35" s="40">
        <v>844</v>
      </c>
      <c r="U35" s="39"/>
      <c r="V35" s="39"/>
      <c r="X35" s="33">
        <f t="shared" si="0"/>
        <v>0</v>
      </c>
      <c r="Y35" s="33">
        <f t="shared" si="1"/>
        <v>121.66666666666667</v>
      </c>
      <c r="Z35" s="33">
        <f t="shared" si="2"/>
        <v>121.66666666666667</v>
      </c>
    </row>
    <row r="36" spans="1:26">
      <c r="A36" s="26"/>
      <c r="B36" s="27">
        <v>8531</v>
      </c>
      <c r="C36" s="28" t="s">
        <v>109</v>
      </c>
      <c r="D36" s="31">
        <v>2.4</v>
      </c>
      <c r="E36" s="28" t="s">
        <v>145</v>
      </c>
      <c r="F36" s="26" t="s">
        <v>146</v>
      </c>
      <c r="G36" s="32"/>
      <c r="H36" s="30">
        <v>53</v>
      </c>
      <c r="I36" s="32"/>
      <c r="J36" s="41"/>
      <c r="K36" s="42"/>
      <c r="L36" s="42">
        <v>0</v>
      </c>
      <c r="M36" s="42"/>
      <c r="N36" s="42"/>
      <c r="O36" s="42"/>
      <c r="P36" s="30">
        <v>0</v>
      </c>
      <c r="Q36" s="42"/>
      <c r="R36" s="42"/>
      <c r="S36" s="42"/>
      <c r="T36" s="42">
        <v>0</v>
      </c>
      <c r="U36" s="42"/>
      <c r="V36" s="42"/>
      <c r="X36" s="33">
        <f t="shared" si="0"/>
        <v>0</v>
      </c>
      <c r="Y36" s="33">
        <f t="shared" si="1"/>
        <v>4.416666666666667</v>
      </c>
      <c r="Z36" s="33">
        <f t="shared" si="2"/>
        <v>4.416666666666667</v>
      </c>
    </row>
    <row r="37" spans="1:26">
      <c r="A37" s="26" t="s">
        <v>147</v>
      </c>
      <c r="B37" s="27">
        <v>8531</v>
      </c>
      <c r="C37" s="28" t="s">
        <v>52</v>
      </c>
      <c r="D37" s="29"/>
      <c r="E37" s="28" t="s">
        <v>148</v>
      </c>
      <c r="F37" s="26" t="s">
        <v>149</v>
      </c>
      <c r="G37" s="30">
        <v>0</v>
      </c>
      <c r="H37" s="30">
        <v>913</v>
      </c>
      <c r="I37" s="30">
        <v>290</v>
      </c>
      <c r="J37" s="30">
        <v>1158</v>
      </c>
      <c r="K37" s="43">
        <v>1</v>
      </c>
      <c r="L37" s="44">
        <v>916</v>
      </c>
      <c r="M37" s="43">
        <v>8</v>
      </c>
      <c r="N37" s="43">
        <v>1974</v>
      </c>
      <c r="O37" s="43">
        <v>5</v>
      </c>
      <c r="P37" s="30">
        <v>1687</v>
      </c>
      <c r="Q37" s="43">
        <v>1</v>
      </c>
      <c r="R37" s="43">
        <v>857</v>
      </c>
      <c r="S37" s="43">
        <v>1</v>
      </c>
      <c r="T37" s="44">
        <v>1613</v>
      </c>
      <c r="U37" s="43">
        <v>1</v>
      </c>
      <c r="V37" s="43">
        <v>844</v>
      </c>
      <c r="X37" s="33">
        <f t="shared" si="0"/>
        <v>427.75</v>
      </c>
      <c r="Y37" s="33">
        <f t="shared" si="1"/>
        <v>428</v>
      </c>
      <c r="Z37" s="33">
        <f t="shared" si="2"/>
        <v>855.75</v>
      </c>
    </row>
    <row r="38" spans="1:26">
      <c r="A38" s="26"/>
      <c r="B38" s="27">
        <v>8531</v>
      </c>
      <c r="C38" s="28" t="s">
        <v>105</v>
      </c>
      <c r="D38" s="31">
        <v>7.4</v>
      </c>
      <c r="E38" s="28" t="s">
        <v>150</v>
      </c>
      <c r="F38" s="26" t="s">
        <v>151</v>
      </c>
      <c r="G38" s="30">
        <v>154</v>
      </c>
      <c r="H38" s="30">
        <v>12942</v>
      </c>
      <c r="I38" s="30">
        <v>188</v>
      </c>
      <c r="J38" s="30">
        <v>14575</v>
      </c>
      <c r="K38" s="30">
        <v>153</v>
      </c>
      <c r="L38" s="30">
        <v>14898</v>
      </c>
      <c r="M38" s="30">
        <v>55</v>
      </c>
      <c r="N38" s="30">
        <v>8671</v>
      </c>
      <c r="O38" s="30">
        <v>46</v>
      </c>
      <c r="P38" s="30">
        <v>7804</v>
      </c>
      <c r="Q38" s="30">
        <v>71</v>
      </c>
      <c r="R38" s="30">
        <v>6747</v>
      </c>
      <c r="S38" s="30">
        <v>126</v>
      </c>
      <c r="T38" s="30">
        <v>15950</v>
      </c>
      <c r="U38" s="30">
        <v>252</v>
      </c>
      <c r="V38" s="30">
        <v>12883</v>
      </c>
      <c r="X38" s="33">
        <f t="shared" si="0"/>
        <v>3620.1666666666665</v>
      </c>
      <c r="Y38" s="33">
        <f t="shared" si="1"/>
        <v>4339.416666666667</v>
      </c>
      <c r="Z38" s="33">
        <f t="shared" si="2"/>
        <v>7959.5833333333339</v>
      </c>
    </row>
    <row r="39" spans="1:26">
      <c r="A39" s="26"/>
      <c r="B39" s="27">
        <v>8531</v>
      </c>
      <c r="C39" s="28" t="s">
        <v>105</v>
      </c>
      <c r="D39" s="31">
        <v>7.4</v>
      </c>
      <c r="E39" s="28" t="s">
        <v>152</v>
      </c>
      <c r="F39" s="26"/>
      <c r="G39" s="30">
        <v>305</v>
      </c>
      <c r="H39" s="30">
        <v>7422</v>
      </c>
      <c r="I39" s="30">
        <v>641</v>
      </c>
      <c r="J39" s="30">
        <v>9256</v>
      </c>
      <c r="K39" s="30">
        <v>159</v>
      </c>
      <c r="L39" s="30">
        <v>7703</v>
      </c>
      <c r="M39" s="30">
        <v>405</v>
      </c>
      <c r="N39" s="30">
        <v>6550</v>
      </c>
      <c r="O39" s="30">
        <v>98</v>
      </c>
      <c r="P39" s="30">
        <v>4319</v>
      </c>
      <c r="Q39" s="30">
        <v>339</v>
      </c>
      <c r="R39" s="30">
        <v>4992</v>
      </c>
      <c r="S39" s="30">
        <v>101</v>
      </c>
      <c r="T39" s="30">
        <v>7896</v>
      </c>
      <c r="U39" s="30">
        <v>174</v>
      </c>
      <c r="V39" s="30">
        <v>9490</v>
      </c>
      <c r="X39" s="33">
        <f t="shared" si="0"/>
        <v>2653.9166666666665</v>
      </c>
      <c r="Y39" s="33">
        <f t="shared" si="1"/>
        <v>2333.5833333333335</v>
      </c>
      <c r="Z39" s="33">
        <f t="shared" si="2"/>
        <v>4987.5</v>
      </c>
    </row>
    <row r="40" spans="1:26">
      <c r="A40" s="26"/>
      <c r="B40" s="27">
        <v>8531</v>
      </c>
      <c r="C40" s="28" t="s">
        <v>105</v>
      </c>
      <c r="D40" s="31">
        <v>7.4</v>
      </c>
      <c r="E40" s="28" t="s">
        <v>153</v>
      </c>
      <c r="F40" s="26" t="s">
        <v>154</v>
      </c>
      <c r="G40" s="30">
        <v>4</v>
      </c>
      <c r="H40" s="30">
        <v>3302</v>
      </c>
      <c r="I40" s="30">
        <v>13</v>
      </c>
      <c r="J40" s="30">
        <v>2526</v>
      </c>
      <c r="K40" s="30">
        <v>2</v>
      </c>
      <c r="L40" s="30">
        <v>2284</v>
      </c>
      <c r="M40" s="30">
        <v>5</v>
      </c>
      <c r="N40" s="30">
        <v>2295</v>
      </c>
      <c r="O40" s="30">
        <v>22</v>
      </c>
      <c r="P40" s="30">
        <v>967</v>
      </c>
      <c r="Q40" s="30">
        <v>2</v>
      </c>
      <c r="R40" s="30">
        <v>854</v>
      </c>
      <c r="S40" s="30">
        <v>67</v>
      </c>
      <c r="T40" s="30">
        <v>4403</v>
      </c>
      <c r="U40" s="30">
        <v>24</v>
      </c>
      <c r="V40" s="30">
        <v>2694</v>
      </c>
      <c r="X40" s="33">
        <f t="shared" si="0"/>
        <v>701.08333333333337</v>
      </c>
      <c r="Y40" s="33">
        <f t="shared" si="1"/>
        <v>920.91666666666663</v>
      </c>
      <c r="Z40" s="33">
        <f t="shared" si="2"/>
        <v>1622</v>
      </c>
    </row>
    <row r="41" spans="1:26">
      <c r="A41" s="26"/>
      <c r="B41" s="27">
        <v>8531</v>
      </c>
      <c r="C41" s="28" t="s">
        <v>105</v>
      </c>
      <c r="D41" s="31">
        <v>7.4</v>
      </c>
      <c r="E41" s="28" t="s">
        <v>155</v>
      </c>
      <c r="F41" s="26" t="s">
        <v>75</v>
      </c>
      <c r="G41" s="30">
        <v>9</v>
      </c>
      <c r="H41" s="30">
        <v>1615</v>
      </c>
      <c r="I41" s="30">
        <v>13</v>
      </c>
      <c r="J41" s="30">
        <v>1771</v>
      </c>
      <c r="K41" s="30">
        <v>16</v>
      </c>
      <c r="L41" s="30">
        <v>1889</v>
      </c>
      <c r="M41" s="30">
        <v>6</v>
      </c>
      <c r="N41" s="30">
        <v>2217</v>
      </c>
      <c r="O41" s="30">
        <v>2</v>
      </c>
      <c r="P41" s="30">
        <v>388</v>
      </c>
      <c r="Q41" s="30">
        <v>0</v>
      </c>
      <c r="R41" s="30">
        <v>368</v>
      </c>
      <c r="S41" s="30">
        <v>0</v>
      </c>
      <c r="T41" s="30">
        <v>1570</v>
      </c>
      <c r="U41" s="30">
        <v>6</v>
      </c>
      <c r="V41" s="30">
        <v>629</v>
      </c>
      <c r="X41" s="33">
        <f t="shared" si="0"/>
        <v>417.5</v>
      </c>
      <c r="Y41" s="33">
        <f t="shared" si="1"/>
        <v>457.41666666666669</v>
      </c>
      <c r="Z41" s="33">
        <f t="shared" si="2"/>
        <v>874.91666666666674</v>
      </c>
    </row>
    <row r="42" spans="1:26">
      <c r="A42" s="26"/>
      <c r="B42" s="27">
        <v>8531</v>
      </c>
      <c r="C42" s="28" t="s">
        <v>105</v>
      </c>
      <c r="D42" s="31">
        <v>7.4</v>
      </c>
      <c r="E42" s="28" t="s">
        <v>156</v>
      </c>
      <c r="F42" s="26" t="s">
        <v>157</v>
      </c>
      <c r="G42" s="30">
        <v>21</v>
      </c>
      <c r="H42" s="30">
        <v>4475</v>
      </c>
      <c r="I42" s="30">
        <v>96</v>
      </c>
      <c r="J42" s="30">
        <v>1634</v>
      </c>
      <c r="K42" s="30">
        <v>52</v>
      </c>
      <c r="L42" s="30">
        <v>3740</v>
      </c>
      <c r="M42" s="30">
        <v>44</v>
      </c>
      <c r="N42" s="30">
        <v>2817</v>
      </c>
      <c r="O42" s="30">
        <v>11</v>
      </c>
      <c r="P42" s="30">
        <v>2201</v>
      </c>
      <c r="Q42" s="30">
        <v>9</v>
      </c>
      <c r="R42" s="30">
        <v>667</v>
      </c>
      <c r="S42" s="30">
        <v>35</v>
      </c>
      <c r="T42" s="30">
        <v>4003</v>
      </c>
      <c r="U42" s="30">
        <v>19</v>
      </c>
      <c r="V42" s="30">
        <v>4235</v>
      </c>
      <c r="X42" s="33">
        <f t="shared" si="0"/>
        <v>793.41666666666663</v>
      </c>
      <c r="Y42" s="33">
        <f t="shared" si="1"/>
        <v>1211.5</v>
      </c>
      <c r="Z42" s="33">
        <f t="shared" si="2"/>
        <v>2004.9166666666665</v>
      </c>
    </row>
    <row r="43" spans="1:26">
      <c r="A43" s="26"/>
      <c r="B43" s="27">
        <v>8531</v>
      </c>
      <c r="C43" s="28" t="s">
        <v>105</v>
      </c>
      <c r="D43" s="31">
        <v>7.4</v>
      </c>
      <c r="E43" s="28" t="s">
        <v>158</v>
      </c>
      <c r="F43" s="26" t="s">
        <v>159</v>
      </c>
      <c r="G43" s="30">
        <v>48</v>
      </c>
      <c r="H43" s="30">
        <v>4697</v>
      </c>
      <c r="I43" s="30">
        <v>84</v>
      </c>
      <c r="J43" s="30">
        <v>3461</v>
      </c>
      <c r="K43" s="30">
        <v>36</v>
      </c>
      <c r="L43" s="30">
        <v>5010</v>
      </c>
      <c r="M43" s="30">
        <v>6</v>
      </c>
      <c r="N43" s="30">
        <v>1909</v>
      </c>
      <c r="O43" s="30">
        <v>8</v>
      </c>
      <c r="P43" s="30">
        <v>1316</v>
      </c>
      <c r="Q43" s="30">
        <v>10</v>
      </c>
      <c r="R43" s="30">
        <v>1035</v>
      </c>
      <c r="S43" s="30">
        <v>36</v>
      </c>
      <c r="T43" s="30">
        <v>5252</v>
      </c>
      <c r="U43" s="30">
        <v>14</v>
      </c>
      <c r="V43" s="30">
        <v>2857</v>
      </c>
      <c r="X43" s="33">
        <f t="shared" ref="X43:X66" si="3">(I43+J43+M43+N43+Q43+R43+U43+V43)/12</f>
        <v>781.33333333333337</v>
      </c>
      <c r="Y43" s="33">
        <f t="shared" si="1"/>
        <v>1366.9166666666667</v>
      </c>
      <c r="Z43" s="33">
        <f t="shared" si="2"/>
        <v>2148.25</v>
      </c>
    </row>
    <row r="44" spans="1:26">
      <c r="A44" s="26"/>
      <c r="B44" s="27">
        <v>8531</v>
      </c>
      <c r="C44" s="28" t="s">
        <v>109</v>
      </c>
      <c r="D44" s="31">
        <v>2.4</v>
      </c>
      <c r="E44" s="28" t="s">
        <v>160</v>
      </c>
      <c r="F44" s="26"/>
      <c r="G44" s="32"/>
      <c r="H44" s="30">
        <v>579</v>
      </c>
      <c r="I44" s="32"/>
      <c r="J44" s="32"/>
      <c r="K44" s="32"/>
      <c r="L44" s="30">
        <v>341</v>
      </c>
      <c r="M44" s="32"/>
      <c r="N44" s="32"/>
      <c r="O44" s="32"/>
      <c r="P44" s="30">
        <v>0</v>
      </c>
      <c r="Q44" s="32"/>
      <c r="R44" s="32"/>
      <c r="S44" s="32"/>
      <c r="T44" s="30">
        <v>0</v>
      </c>
      <c r="U44" s="32"/>
      <c r="V44" s="32"/>
      <c r="X44" s="33">
        <f t="shared" si="3"/>
        <v>0</v>
      </c>
      <c r="Y44" s="33">
        <f t="shared" si="1"/>
        <v>76.666666666666671</v>
      </c>
      <c r="Z44" s="33">
        <f t="shared" si="2"/>
        <v>76.666666666666671</v>
      </c>
    </row>
    <row r="45" spans="1:26">
      <c r="A45" s="26" t="s">
        <v>161</v>
      </c>
      <c r="B45" s="37">
        <v>10558</v>
      </c>
      <c r="C45" s="28" t="s">
        <v>105</v>
      </c>
      <c r="D45" s="31">
        <v>7.4</v>
      </c>
      <c r="E45" s="28" t="s">
        <v>162</v>
      </c>
      <c r="F45" s="26" t="s">
        <v>60</v>
      </c>
      <c r="G45" s="30">
        <v>30</v>
      </c>
      <c r="H45" s="30">
        <v>1038</v>
      </c>
      <c r="I45" s="30">
        <v>83</v>
      </c>
      <c r="J45" s="30">
        <v>1232</v>
      </c>
      <c r="K45" s="30">
        <v>45</v>
      </c>
      <c r="L45" s="30">
        <v>889</v>
      </c>
      <c r="M45" s="30">
        <v>725</v>
      </c>
      <c r="N45" s="30">
        <v>872</v>
      </c>
      <c r="O45" s="30">
        <v>15</v>
      </c>
      <c r="P45" s="30">
        <v>325</v>
      </c>
      <c r="Q45" s="30">
        <v>22</v>
      </c>
      <c r="R45" s="30">
        <v>854</v>
      </c>
      <c r="S45" s="30"/>
      <c r="T45" s="30"/>
      <c r="U45" s="30"/>
      <c r="V45" s="30"/>
      <c r="X45" s="33">
        <f t="shared" si="3"/>
        <v>315.66666666666669</v>
      </c>
      <c r="Y45" s="33">
        <f t="shared" si="1"/>
        <v>195.16666666666666</v>
      </c>
      <c r="Z45" s="33">
        <f t="shared" si="2"/>
        <v>510.83333333333337</v>
      </c>
    </row>
    <row r="46" spans="1:26">
      <c r="A46" s="26" t="s">
        <v>163</v>
      </c>
      <c r="B46" s="27">
        <v>8531</v>
      </c>
      <c r="C46" s="28" t="s">
        <v>105</v>
      </c>
      <c r="D46" s="31">
        <v>7.4</v>
      </c>
      <c r="E46" s="28" t="s">
        <v>164</v>
      </c>
      <c r="F46" s="26" t="s">
        <v>60</v>
      </c>
      <c r="G46" s="30">
        <v>65</v>
      </c>
      <c r="H46" s="30">
        <v>910</v>
      </c>
      <c r="I46" s="30">
        <v>172</v>
      </c>
      <c r="J46" s="30">
        <v>2389</v>
      </c>
      <c r="K46" s="30">
        <v>5</v>
      </c>
      <c r="L46" s="30">
        <v>961</v>
      </c>
      <c r="M46" s="30">
        <v>8</v>
      </c>
      <c r="N46" s="30">
        <v>803</v>
      </c>
      <c r="O46" s="30">
        <v>7</v>
      </c>
      <c r="P46" s="30">
        <v>671</v>
      </c>
      <c r="Q46" s="30">
        <v>9</v>
      </c>
      <c r="R46" s="30">
        <v>596</v>
      </c>
      <c r="S46" s="30">
        <v>36</v>
      </c>
      <c r="T46" s="30">
        <v>513</v>
      </c>
      <c r="U46" s="30">
        <v>9</v>
      </c>
      <c r="V46" s="30">
        <v>967</v>
      </c>
      <c r="X46" s="33">
        <f t="shared" si="3"/>
        <v>412.75</v>
      </c>
      <c r="Y46" s="33">
        <f t="shared" si="1"/>
        <v>264</v>
      </c>
      <c r="Z46" s="33">
        <f t="shared" si="2"/>
        <v>676.75</v>
      </c>
    </row>
    <row r="47" spans="1:26">
      <c r="A47" s="26"/>
      <c r="B47" s="27">
        <v>8531</v>
      </c>
      <c r="C47" s="28" t="s">
        <v>105</v>
      </c>
      <c r="D47" s="31">
        <v>7.4</v>
      </c>
      <c r="E47" s="28" t="s">
        <v>165</v>
      </c>
      <c r="F47" s="26" t="s">
        <v>63</v>
      </c>
      <c r="G47" s="30">
        <v>180</v>
      </c>
      <c r="H47" s="30">
        <v>5192</v>
      </c>
      <c r="I47" s="30">
        <v>407</v>
      </c>
      <c r="J47" s="30">
        <v>3757</v>
      </c>
      <c r="K47" s="30">
        <v>353</v>
      </c>
      <c r="L47" s="30">
        <v>4242</v>
      </c>
      <c r="M47" s="30">
        <v>379</v>
      </c>
      <c r="N47" s="30">
        <v>6526</v>
      </c>
      <c r="O47" s="30">
        <v>154</v>
      </c>
      <c r="P47" s="30">
        <v>4035</v>
      </c>
      <c r="Q47" s="30">
        <v>285</v>
      </c>
      <c r="R47" s="30">
        <v>5837</v>
      </c>
      <c r="S47" s="30">
        <v>215</v>
      </c>
      <c r="T47" s="30">
        <v>5457</v>
      </c>
      <c r="U47" s="30">
        <v>419</v>
      </c>
      <c r="V47" s="30">
        <v>6200</v>
      </c>
      <c r="X47" s="33">
        <f t="shared" si="3"/>
        <v>1984.1666666666667</v>
      </c>
      <c r="Y47" s="33">
        <f t="shared" si="1"/>
        <v>1652.3333333333333</v>
      </c>
      <c r="Z47" s="33">
        <f t="shared" si="2"/>
        <v>3636.5</v>
      </c>
    </row>
    <row r="48" spans="1:26">
      <c r="A48" s="26"/>
      <c r="B48" s="27">
        <v>8531</v>
      </c>
      <c r="C48" s="28" t="s">
        <v>109</v>
      </c>
      <c r="D48" s="31">
        <v>2.4</v>
      </c>
      <c r="E48" s="28" t="s">
        <v>166</v>
      </c>
      <c r="F48" s="26" t="s">
        <v>167</v>
      </c>
      <c r="G48" s="32"/>
      <c r="H48" s="30">
        <v>1</v>
      </c>
      <c r="I48" s="32"/>
      <c r="J48" s="32"/>
      <c r="K48" s="32"/>
      <c r="L48" s="30">
        <v>0</v>
      </c>
      <c r="M48" s="32"/>
      <c r="N48" s="32"/>
      <c r="O48" s="32"/>
      <c r="P48" s="30"/>
      <c r="Q48" s="32"/>
      <c r="R48" s="32"/>
      <c r="S48" s="32"/>
      <c r="T48" s="30">
        <v>0</v>
      </c>
      <c r="U48" s="32"/>
      <c r="V48" s="32"/>
      <c r="X48" s="33">
        <f t="shared" si="3"/>
        <v>0</v>
      </c>
      <c r="Y48" s="33">
        <f t="shared" si="1"/>
        <v>8.3333333333333329E-2</v>
      </c>
      <c r="Z48" s="33">
        <f t="shared" si="2"/>
        <v>8.3333333333333329E-2</v>
      </c>
    </row>
    <row r="49" spans="1:26">
      <c r="A49" s="26" t="s">
        <v>168</v>
      </c>
      <c r="B49" s="27">
        <v>8531</v>
      </c>
      <c r="C49" s="28" t="s">
        <v>105</v>
      </c>
      <c r="D49" s="31">
        <v>7.4</v>
      </c>
      <c r="E49" s="28" t="s">
        <v>169</v>
      </c>
      <c r="F49" s="26"/>
      <c r="G49" s="30">
        <v>644</v>
      </c>
      <c r="H49" s="30">
        <v>18500</v>
      </c>
      <c r="I49" s="30">
        <v>531</v>
      </c>
      <c r="J49" s="30">
        <v>13943</v>
      </c>
      <c r="K49" s="30">
        <v>724</v>
      </c>
      <c r="L49" s="30">
        <v>18842</v>
      </c>
      <c r="M49" s="30">
        <v>514</v>
      </c>
      <c r="N49" s="30">
        <v>5372</v>
      </c>
      <c r="O49" s="30">
        <v>184</v>
      </c>
      <c r="P49" s="30">
        <v>8241</v>
      </c>
      <c r="Q49" s="30">
        <v>387</v>
      </c>
      <c r="R49" s="30">
        <v>7222</v>
      </c>
      <c r="S49" s="30">
        <v>364</v>
      </c>
      <c r="T49" s="30">
        <v>23286</v>
      </c>
      <c r="U49" s="30">
        <v>471</v>
      </c>
      <c r="V49" s="30">
        <v>14533</v>
      </c>
      <c r="X49" s="33">
        <f t="shared" si="3"/>
        <v>3581.0833333333335</v>
      </c>
      <c r="Y49" s="33">
        <f t="shared" si="1"/>
        <v>5898.75</v>
      </c>
      <c r="Z49" s="33">
        <f t="shared" si="2"/>
        <v>9479.8333333333339</v>
      </c>
    </row>
    <row r="50" spans="1:26">
      <c r="A50" s="26"/>
      <c r="B50" s="27">
        <v>8531</v>
      </c>
      <c r="C50" s="28" t="s">
        <v>105</v>
      </c>
      <c r="D50" s="31">
        <v>7.4</v>
      </c>
      <c r="E50" s="28" t="s">
        <v>170</v>
      </c>
      <c r="F50" s="26"/>
      <c r="G50" s="30">
        <v>462</v>
      </c>
      <c r="H50" s="30">
        <v>35500</v>
      </c>
      <c r="I50" s="30">
        <v>112</v>
      </c>
      <c r="J50" s="30">
        <v>7642</v>
      </c>
      <c r="K50" s="30">
        <v>429</v>
      </c>
      <c r="L50" s="30">
        <v>37733</v>
      </c>
      <c r="M50" s="30">
        <v>275</v>
      </c>
      <c r="N50" s="30">
        <v>9898</v>
      </c>
      <c r="O50" s="30">
        <v>133</v>
      </c>
      <c r="P50" s="30">
        <v>23424</v>
      </c>
      <c r="Q50" s="30">
        <v>440</v>
      </c>
      <c r="R50" s="30">
        <v>9223</v>
      </c>
      <c r="S50" s="30">
        <v>228</v>
      </c>
      <c r="T50" s="30">
        <v>41464</v>
      </c>
      <c r="U50" s="30">
        <v>205</v>
      </c>
      <c r="V50" s="30">
        <v>15211</v>
      </c>
      <c r="X50" s="33">
        <f t="shared" si="3"/>
        <v>3583.8333333333335</v>
      </c>
      <c r="Y50" s="33">
        <f t="shared" si="1"/>
        <v>11614.416666666666</v>
      </c>
      <c r="Z50" s="33">
        <f t="shared" si="2"/>
        <v>15198.25</v>
      </c>
    </row>
    <row r="51" spans="1:26">
      <c r="A51" s="26" t="s">
        <v>171</v>
      </c>
      <c r="B51" s="27">
        <v>8531</v>
      </c>
      <c r="C51" s="28" t="s">
        <v>105</v>
      </c>
      <c r="D51" s="31">
        <v>7.4</v>
      </c>
      <c r="E51" s="28" t="s">
        <v>172</v>
      </c>
      <c r="F51" s="26"/>
      <c r="G51" s="30">
        <v>774</v>
      </c>
      <c r="H51" s="30">
        <v>18200</v>
      </c>
      <c r="I51" s="30">
        <v>743</v>
      </c>
      <c r="J51" s="30">
        <v>15184</v>
      </c>
      <c r="K51" s="30">
        <v>711</v>
      </c>
      <c r="L51" s="30">
        <v>13856</v>
      </c>
      <c r="M51" s="30">
        <v>702</v>
      </c>
      <c r="N51" s="30">
        <v>10437</v>
      </c>
      <c r="O51" s="30">
        <v>190</v>
      </c>
      <c r="P51" s="30">
        <v>11543</v>
      </c>
      <c r="Q51" s="30">
        <v>1463</v>
      </c>
      <c r="R51" s="30">
        <v>8253</v>
      </c>
      <c r="S51" s="30">
        <v>283</v>
      </c>
      <c r="T51" s="30">
        <v>17340</v>
      </c>
      <c r="U51" s="30">
        <v>2092</v>
      </c>
      <c r="V51" s="30">
        <v>14026</v>
      </c>
      <c r="X51" s="33">
        <f t="shared" si="3"/>
        <v>4408.333333333333</v>
      </c>
      <c r="Y51" s="33">
        <f t="shared" si="1"/>
        <v>5241.416666666667</v>
      </c>
      <c r="Z51" s="33">
        <f t="shared" si="2"/>
        <v>9649.75</v>
      </c>
    </row>
    <row r="52" spans="1:26">
      <c r="A52" s="26"/>
      <c r="B52" s="27">
        <v>8531</v>
      </c>
      <c r="C52" s="28" t="s">
        <v>105</v>
      </c>
      <c r="D52" s="31">
        <v>7.4</v>
      </c>
      <c r="E52" s="28" t="s">
        <v>173</v>
      </c>
      <c r="F52" s="26"/>
      <c r="G52" s="30">
        <v>452</v>
      </c>
      <c r="H52" s="30">
        <v>36138</v>
      </c>
      <c r="I52" s="30">
        <v>849</v>
      </c>
      <c r="J52" s="30">
        <v>12382</v>
      </c>
      <c r="K52" s="30">
        <v>975</v>
      </c>
      <c r="L52" s="30">
        <v>27531</v>
      </c>
      <c r="M52" s="30">
        <v>341</v>
      </c>
      <c r="N52" s="30">
        <v>11016</v>
      </c>
      <c r="O52" s="30">
        <v>531</v>
      </c>
      <c r="P52" s="30">
        <v>11169</v>
      </c>
      <c r="Q52" s="30">
        <v>201</v>
      </c>
      <c r="R52" s="30">
        <v>13598</v>
      </c>
      <c r="S52" s="30">
        <v>880</v>
      </c>
      <c r="T52" s="30">
        <v>24010</v>
      </c>
      <c r="U52" s="30">
        <v>882</v>
      </c>
      <c r="V52" s="30">
        <v>21013</v>
      </c>
      <c r="X52" s="33">
        <f t="shared" si="3"/>
        <v>5023.5</v>
      </c>
      <c r="Y52" s="33">
        <f t="shared" si="1"/>
        <v>8473.8333333333339</v>
      </c>
      <c r="Z52" s="33">
        <f t="shared" si="2"/>
        <v>13497.333333333334</v>
      </c>
    </row>
    <row r="53" spans="1:26">
      <c r="A53" s="26"/>
      <c r="B53" s="37">
        <v>8561</v>
      </c>
      <c r="C53" s="28" t="s">
        <v>105</v>
      </c>
      <c r="D53" s="31">
        <v>7.4</v>
      </c>
      <c r="E53" s="28" t="s">
        <v>174</v>
      </c>
      <c r="F53" s="26" t="s">
        <v>68</v>
      </c>
      <c r="G53" s="30">
        <v>197</v>
      </c>
      <c r="H53" s="30">
        <v>20110</v>
      </c>
      <c r="I53" s="30">
        <v>75</v>
      </c>
      <c r="J53" s="30">
        <v>7009</v>
      </c>
      <c r="K53" s="30">
        <v>141</v>
      </c>
      <c r="L53" s="30">
        <v>10010</v>
      </c>
      <c r="M53" s="30">
        <v>579</v>
      </c>
      <c r="N53" s="30">
        <v>8652</v>
      </c>
      <c r="O53" s="30">
        <v>70</v>
      </c>
      <c r="P53" s="30">
        <v>2424</v>
      </c>
      <c r="Q53" s="30">
        <v>94</v>
      </c>
      <c r="R53" s="30">
        <v>6366</v>
      </c>
      <c r="S53" s="30">
        <v>200</v>
      </c>
      <c r="T53" s="30">
        <v>16313</v>
      </c>
      <c r="U53" s="30">
        <v>226</v>
      </c>
      <c r="V53" s="30">
        <v>8125</v>
      </c>
      <c r="X53" s="33">
        <f t="shared" si="3"/>
        <v>2593.8333333333335</v>
      </c>
      <c r="Y53" s="33">
        <f t="shared" si="1"/>
        <v>4122.083333333333</v>
      </c>
      <c r="Z53" s="33">
        <f t="shared" si="2"/>
        <v>6715.9166666666661</v>
      </c>
    </row>
    <row r="54" spans="1:26">
      <c r="A54" s="26" t="s">
        <v>175</v>
      </c>
      <c r="B54" s="27">
        <v>8531</v>
      </c>
      <c r="C54" s="28" t="s">
        <v>105</v>
      </c>
      <c r="D54" s="31">
        <v>7.4</v>
      </c>
      <c r="E54" s="28" t="s">
        <v>176</v>
      </c>
      <c r="F54" s="26"/>
      <c r="G54" s="30">
        <v>371</v>
      </c>
      <c r="H54" s="30">
        <v>32527</v>
      </c>
      <c r="I54" s="30">
        <v>459</v>
      </c>
      <c r="J54" s="30">
        <v>20204</v>
      </c>
      <c r="K54" s="30">
        <v>360</v>
      </c>
      <c r="L54" s="30">
        <v>37278</v>
      </c>
      <c r="M54" s="30">
        <v>673</v>
      </c>
      <c r="N54" s="30">
        <v>22919</v>
      </c>
      <c r="O54" s="30">
        <v>133</v>
      </c>
      <c r="P54" s="30">
        <v>13673</v>
      </c>
      <c r="Q54" s="30">
        <v>633</v>
      </c>
      <c r="R54" s="30">
        <v>16624</v>
      </c>
      <c r="S54" s="30">
        <v>471</v>
      </c>
      <c r="T54" s="30">
        <v>28078</v>
      </c>
      <c r="U54" s="30">
        <v>464</v>
      </c>
      <c r="V54" s="30">
        <v>20141</v>
      </c>
      <c r="X54" s="33">
        <f t="shared" si="3"/>
        <v>6843.083333333333</v>
      </c>
      <c r="Y54" s="33">
        <f t="shared" si="1"/>
        <v>9407.5833333333339</v>
      </c>
      <c r="Z54" s="33">
        <f t="shared" si="2"/>
        <v>16250.666666666668</v>
      </c>
    </row>
    <row r="55" spans="1:26">
      <c r="A55" s="26"/>
      <c r="B55" s="27">
        <v>8531</v>
      </c>
      <c r="C55" s="28" t="s">
        <v>105</v>
      </c>
      <c r="D55" s="31">
        <v>7.4</v>
      </c>
      <c r="E55" s="28" t="s">
        <v>177</v>
      </c>
      <c r="F55" s="26"/>
      <c r="G55" s="30">
        <v>210</v>
      </c>
      <c r="H55" s="30">
        <v>7942</v>
      </c>
      <c r="I55" s="30">
        <v>141</v>
      </c>
      <c r="J55" s="30">
        <v>6899</v>
      </c>
      <c r="K55" s="30">
        <v>143</v>
      </c>
      <c r="L55" s="30">
        <v>9760</v>
      </c>
      <c r="M55" s="30">
        <v>306</v>
      </c>
      <c r="N55" s="30">
        <v>11857</v>
      </c>
      <c r="O55" s="30">
        <v>66</v>
      </c>
      <c r="P55" s="30">
        <v>3784</v>
      </c>
      <c r="Q55" s="30">
        <v>184</v>
      </c>
      <c r="R55" s="30">
        <v>5788</v>
      </c>
      <c r="S55" s="30">
        <v>188</v>
      </c>
      <c r="T55" s="30">
        <v>10728</v>
      </c>
      <c r="U55" s="30">
        <v>83</v>
      </c>
      <c r="V55" s="30">
        <v>10955</v>
      </c>
      <c r="X55" s="33">
        <f t="shared" si="3"/>
        <v>3017.75</v>
      </c>
      <c r="Y55" s="33">
        <f t="shared" si="1"/>
        <v>2735.0833333333335</v>
      </c>
      <c r="Z55" s="33">
        <f t="shared" si="2"/>
        <v>5752.8333333333339</v>
      </c>
    </row>
    <row r="56" spans="1:26">
      <c r="A56" s="26"/>
      <c r="B56" s="27">
        <v>8531</v>
      </c>
      <c r="C56" s="28" t="s">
        <v>109</v>
      </c>
      <c r="D56" s="31">
        <v>2.4</v>
      </c>
      <c r="E56" s="28" t="s">
        <v>178</v>
      </c>
      <c r="F56" s="26" t="s">
        <v>179</v>
      </c>
      <c r="G56" s="32"/>
      <c r="H56" s="30">
        <v>669</v>
      </c>
      <c r="I56" s="32"/>
      <c r="J56" s="32"/>
      <c r="K56" s="32"/>
      <c r="L56" s="30">
        <v>292</v>
      </c>
      <c r="M56" s="32"/>
      <c r="N56" s="32"/>
      <c r="O56" s="32"/>
      <c r="P56" s="30">
        <v>103</v>
      </c>
      <c r="Q56" s="32"/>
      <c r="R56" s="32"/>
      <c r="S56" s="32"/>
      <c r="T56" s="30">
        <v>287</v>
      </c>
      <c r="U56" s="32"/>
      <c r="V56" s="32"/>
      <c r="X56" s="33">
        <f t="shared" si="3"/>
        <v>0</v>
      </c>
      <c r="Y56" s="33">
        <f t="shared" si="1"/>
        <v>112.58333333333333</v>
      </c>
      <c r="Z56" s="33">
        <f t="shared" si="2"/>
        <v>112.58333333333333</v>
      </c>
    </row>
    <row r="57" spans="1:26">
      <c r="A57" s="26"/>
      <c r="B57" s="27">
        <v>8531</v>
      </c>
      <c r="C57" s="28" t="s">
        <v>109</v>
      </c>
      <c r="D57" s="31">
        <v>2.4</v>
      </c>
      <c r="E57" s="28" t="s">
        <v>180</v>
      </c>
      <c r="F57" s="26" t="s">
        <v>181</v>
      </c>
      <c r="G57" s="32"/>
      <c r="H57" s="30">
        <v>0</v>
      </c>
      <c r="I57" s="32"/>
      <c r="J57" s="32"/>
      <c r="K57" s="32"/>
      <c r="L57" s="30">
        <v>0</v>
      </c>
      <c r="M57" s="32"/>
      <c r="N57" s="32"/>
      <c r="O57" s="32"/>
      <c r="P57" s="30">
        <v>0</v>
      </c>
      <c r="Q57" s="32"/>
      <c r="R57" s="32"/>
      <c r="S57" s="32"/>
      <c r="T57" s="30">
        <v>0</v>
      </c>
      <c r="U57" s="32"/>
      <c r="V57" s="32"/>
      <c r="X57" s="33">
        <f t="shared" si="3"/>
        <v>0</v>
      </c>
      <c r="Y57" s="33">
        <f t="shared" si="1"/>
        <v>0</v>
      </c>
      <c r="Z57" s="33">
        <f t="shared" si="2"/>
        <v>0</v>
      </c>
    </row>
    <row r="58" spans="1:26">
      <c r="A58" s="26"/>
      <c r="B58" s="27">
        <v>8531</v>
      </c>
      <c r="C58" s="28" t="s">
        <v>109</v>
      </c>
      <c r="D58" s="31">
        <v>2.4</v>
      </c>
      <c r="E58" s="28" t="s">
        <v>182</v>
      </c>
      <c r="F58" s="26" t="s">
        <v>183</v>
      </c>
      <c r="G58" s="32"/>
      <c r="H58" s="30">
        <v>11</v>
      </c>
      <c r="I58" s="32"/>
      <c r="J58" s="32"/>
      <c r="K58" s="32"/>
      <c r="L58" s="30">
        <v>0</v>
      </c>
      <c r="M58" s="32"/>
      <c r="N58" s="32"/>
      <c r="O58" s="32"/>
      <c r="P58" s="30">
        <v>0</v>
      </c>
      <c r="Q58" s="32"/>
      <c r="R58" s="32"/>
      <c r="S58" s="32"/>
      <c r="T58" s="30">
        <v>0</v>
      </c>
      <c r="U58" s="32"/>
      <c r="V58" s="32"/>
      <c r="X58" s="33">
        <f t="shared" si="3"/>
        <v>0</v>
      </c>
      <c r="Y58" s="33">
        <f t="shared" si="1"/>
        <v>0.91666666666666663</v>
      </c>
      <c r="Z58" s="33">
        <f t="shared" si="2"/>
        <v>0.91666666666666663</v>
      </c>
    </row>
    <row r="59" spans="1:26">
      <c r="A59" s="26"/>
      <c r="B59" s="27">
        <v>8531</v>
      </c>
      <c r="C59" s="28" t="s">
        <v>109</v>
      </c>
      <c r="D59" s="31">
        <v>2.4</v>
      </c>
      <c r="E59" s="28" t="s">
        <v>184</v>
      </c>
      <c r="F59" s="26" t="s">
        <v>185</v>
      </c>
      <c r="G59" s="32"/>
      <c r="H59" s="30">
        <v>623</v>
      </c>
      <c r="I59" s="32"/>
      <c r="J59" s="32"/>
      <c r="K59" s="32"/>
      <c r="L59" s="30">
        <v>604</v>
      </c>
      <c r="M59" s="32"/>
      <c r="N59" s="32"/>
      <c r="O59" s="32"/>
      <c r="P59" s="30">
        <v>85</v>
      </c>
      <c r="Q59" s="32"/>
      <c r="R59" s="32"/>
      <c r="S59" s="32"/>
      <c r="T59" s="30">
        <v>1206</v>
      </c>
      <c r="U59" s="32"/>
      <c r="V59" s="32"/>
      <c r="X59" s="33">
        <f t="shared" si="3"/>
        <v>0</v>
      </c>
      <c r="Y59" s="33">
        <f t="shared" si="1"/>
        <v>209.83333333333334</v>
      </c>
      <c r="Z59" s="33">
        <f t="shared" si="2"/>
        <v>209.83333333333334</v>
      </c>
    </row>
    <row r="60" spans="1:26">
      <c r="A60" s="26" t="s">
        <v>186</v>
      </c>
      <c r="B60" s="27">
        <v>8531</v>
      </c>
      <c r="C60" s="28" t="s">
        <v>105</v>
      </c>
      <c r="D60" s="31">
        <v>7.4</v>
      </c>
      <c r="E60" s="28" t="s">
        <v>187</v>
      </c>
      <c r="F60" s="26"/>
      <c r="G60" s="30">
        <v>268</v>
      </c>
      <c r="H60" s="30">
        <v>25110</v>
      </c>
      <c r="I60" s="30">
        <v>896</v>
      </c>
      <c r="J60" s="30">
        <v>24846</v>
      </c>
      <c r="K60" s="30">
        <v>742</v>
      </c>
      <c r="L60" s="30">
        <v>16831</v>
      </c>
      <c r="M60" s="30">
        <v>749</v>
      </c>
      <c r="N60" s="30">
        <v>13738</v>
      </c>
      <c r="O60" s="30">
        <v>220</v>
      </c>
      <c r="P60" s="30">
        <v>20001</v>
      </c>
      <c r="Q60" s="30">
        <v>324</v>
      </c>
      <c r="R60" s="30">
        <v>17430</v>
      </c>
      <c r="S60" s="30">
        <v>612</v>
      </c>
      <c r="T60" s="30">
        <v>23069</v>
      </c>
      <c r="U60" s="30">
        <v>1124</v>
      </c>
      <c r="V60" s="30">
        <v>21390</v>
      </c>
      <c r="X60" s="33">
        <f t="shared" si="3"/>
        <v>6708.083333333333</v>
      </c>
      <c r="Y60" s="33">
        <f t="shared" si="1"/>
        <v>7237.75</v>
      </c>
      <c r="Z60" s="33">
        <f t="shared" si="2"/>
        <v>13945.833333333332</v>
      </c>
    </row>
    <row r="61" spans="1:26">
      <c r="A61" s="26"/>
      <c r="B61" s="27">
        <v>8531</v>
      </c>
      <c r="C61" s="28" t="s">
        <v>105</v>
      </c>
      <c r="D61" s="31">
        <v>7.4</v>
      </c>
      <c r="E61" s="28" t="s">
        <v>188</v>
      </c>
      <c r="F61" s="26" t="s">
        <v>75</v>
      </c>
      <c r="G61" s="30">
        <v>335</v>
      </c>
      <c r="H61" s="30">
        <v>31782</v>
      </c>
      <c r="I61" s="30">
        <v>334</v>
      </c>
      <c r="J61" s="30">
        <v>15968</v>
      </c>
      <c r="K61" s="30">
        <v>465</v>
      </c>
      <c r="L61" s="30">
        <v>21577</v>
      </c>
      <c r="M61" s="30">
        <v>357</v>
      </c>
      <c r="N61" s="30">
        <v>15299</v>
      </c>
      <c r="O61" s="30">
        <v>236</v>
      </c>
      <c r="P61" s="30">
        <v>11132</v>
      </c>
      <c r="Q61" s="30">
        <v>372</v>
      </c>
      <c r="R61" s="30">
        <v>10859</v>
      </c>
      <c r="S61" s="30">
        <v>263</v>
      </c>
      <c r="T61" s="30">
        <v>18255</v>
      </c>
      <c r="U61" s="30">
        <v>307</v>
      </c>
      <c r="V61" s="30">
        <v>15953</v>
      </c>
      <c r="X61" s="33">
        <f t="shared" si="3"/>
        <v>4954.083333333333</v>
      </c>
      <c r="Y61" s="33">
        <f t="shared" si="1"/>
        <v>7003.75</v>
      </c>
      <c r="Z61" s="33">
        <f t="shared" si="2"/>
        <v>11957.833333333332</v>
      </c>
    </row>
    <row r="62" spans="1:26">
      <c r="A62" s="26"/>
      <c r="B62" s="27">
        <v>8531</v>
      </c>
      <c r="C62" s="28" t="s">
        <v>109</v>
      </c>
      <c r="D62" s="31">
        <v>2.4</v>
      </c>
      <c r="E62" s="28" t="s">
        <v>189</v>
      </c>
      <c r="F62" s="26" t="s">
        <v>179</v>
      </c>
      <c r="G62" s="32"/>
      <c r="H62" s="30">
        <v>54</v>
      </c>
      <c r="I62" s="32"/>
      <c r="J62" s="32"/>
      <c r="K62" s="32"/>
      <c r="L62" s="30">
        <v>49</v>
      </c>
      <c r="M62" s="32"/>
      <c r="N62" s="32"/>
      <c r="O62" s="32"/>
      <c r="P62" s="30">
        <v>15</v>
      </c>
      <c r="Q62" s="32"/>
      <c r="R62" s="32"/>
      <c r="S62" s="32"/>
      <c r="T62" s="30">
        <v>0</v>
      </c>
      <c r="U62" s="32"/>
      <c r="V62" s="32"/>
      <c r="X62" s="33">
        <f t="shared" si="3"/>
        <v>0</v>
      </c>
      <c r="Y62" s="33">
        <f t="shared" si="1"/>
        <v>9.8333333333333339</v>
      </c>
      <c r="Z62" s="33">
        <f t="shared" si="2"/>
        <v>9.8333333333333339</v>
      </c>
    </row>
    <row r="63" spans="1:26" ht="18.95" hidden="1" customHeight="1">
      <c r="A63" s="26"/>
      <c r="B63" s="27"/>
      <c r="C63" s="28"/>
      <c r="D63" s="29"/>
      <c r="E63" s="28"/>
      <c r="F63" s="26"/>
      <c r="G63" s="32"/>
      <c r="H63" s="30"/>
      <c r="I63" s="32"/>
      <c r="J63" s="32"/>
      <c r="K63" s="32"/>
      <c r="L63" s="30"/>
      <c r="M63" s="32"/>
      <c r="N63" s="32"/>
      <c r="O63" s="32"/>
      <c r="P63" s="30"/>
      <c r="Q63" s="32"/>
      <c r="R63" s="32"/>
      <c r="S63" s="32"/>
      <c r="T63" s="30"/>
      <c r="U63" s="32"/>
      <c r="V63" s="32"/>
      <c r="W63" s="110"/>
      <c r="X63" s="33">
        <f t="shared" si="3"/>
        <v>0</v>
      </c>
      <c r="Y63" s="33">
        <f t="shared" si="1"/>
        <v>0</v>
      </c>
      <c r="Z63" s="33">
        <f t="shared" si="2"/>
        <v>0</v>
      </c>
    </row>
    <row r="64" spans="1:26" s="50" customFormat="1" ht="39.950000000000003" hidden="1" customHeight="1">
      <c r="A64" s="45" t="s">
        <v>190</v>
      </c>
      <c r="B64" s="46">
        <f>COUNT(B11:B63)</f>
        <v>52</v>
      </c>
      <c r="C64" s="47"/>
      <c r="D64" s="48">
        <f>SUM(D11:D62)</f>
        <v>247.80000000000018</v>
      </c>
      <c r="E64" s="47"/>
      <c r="F64" s="45"/>
      <c r="G64" s="49">
        <f>SUM(G11:G62)</f>
        <v>9498</v>
      </c>
      <c r="H64" s="49">
        <f t="shared" ref="H64:J64" si="4">SUM(H11:H62)</f>
        <v>522862</v>
      </c>
      <c r="I64" s="49">
        <f t="shared" si="4"/>
        <v>12112</v>
      </c>
      <c r="J64" s="49">
        <f t="shared" si="4"/>
        <v>296892</v>
      </c>
      <c r="K64" s="49">
        <f>SUM(K11:K62)</f>
        <v>14449</v>
      </c>
      <c r="L64" s="49">
        <f t="shared" ref="L64:N64" si="5">SUM(L11:L62)</f>
        <v>499024</v>
      </c>
      <c r="M64" s="49">
        <f t="shared" si="5"/>
        <v>8355</v>
      </c>
      <c r="N64" s="49">
        <f t="shared" si="5"/>
        <v>259304</v>
      </c>
      <c r="O64" s="49">
        <f>SUM(O11:O62)</f>
        <v>4594</v>
      </c>
      <c r="P64" s="49">
        <f t="shared" ref="P64:R64" si="6">SUM(P11:P62)</f>
        <v>278013</v>
      </c>
      <c r="Q64" s="49">
        <f t="shared" si="6"/>
        <v>7299</v>
      </c>
      <c r="R64" s="49">
        <f t="shared" si="6"/>
        <v>200094</v>
      </c>
      <c r="S64" s="49">
        <f>SUM(S11:S62)</f>
        <v>7519</v>
      </c>
      <c r="T64" s="49">
        <f t="shared" ref="T64:V64" si="7">SUM(T11:T62)</f>
        <v>615416</v>
      </c>
      <c r="U64" s="49">
        <f t="shared" si="7"/>
        <v>10668</v>
      </c>
      <c r="V64" s="49">
        <f t="shared" si="7"/>
        <v>339101</v>
      </c>
      <c r="W64" s="111"/>
      <c r="X64" s="33">
        <f t="shared" si="3"/>
        <v>94485.416666666672</v>
      </c>
      <c r="Y64" s="33">
        <f t="shared" si="1"/>
        <v>162614.58333333334</v>
      </c>
      <c r="Z64" s="33">
        <f t="shared" si="2"/>
        <v>257100</v>
      </c>
    </row>
    <row r="65" spans="1:26" ht="21.75" hidden="1" customHeight="1">
      <c r="G65" s="143">
        <f>G64+H64+I64+J64</f>
        <v>841364</v>
      </c>
      <c r="H65" s="144"/>
      <c r="I65" s="144"/>
      <c r="J65" s="144"/>
      <c r="K65" s="143">
        <f>K64+L64+M64+N64</f>
        <v>781132</v>
      </c>
      <c r="L65" s="144"/>
      <c r="M65" s="144"/>
      <c r="N65" s="144"/>
      <c r="O65" s="143">
        <f>O64+P64+Q64+R64</f>
        <v>490000</v>
      </c>
      <c r="P65" s="144"/>
      <c r="Q65" s="144"/>
      <c r="R65" s="144"/>
      <c r="S65" s="143">
        <f>S64+T64+U64+V64</f>
        <v>972704</v>
      </c>
      <c r="T65" s="144"/>
      <c r="U65" s="144"/>
      <c r="V65" s="145"/>
      <c r="W65" s="112"/>
      <c r="X65" s="33">
        <f t="shared" si="3"/>
        <v>0</v>
      </c>
      <c r="Y65" s="33">
        <f t="shared" si="1"/>
        <v>257100</v>
      </c>
      <c r="Z65" s="33">
        <f t="shared" si="2"/>
        <v>257100</v>
      </c>
    </row>
    <row r="66" spans="1:26" s="20" customFormat="1" ht="30" hidden="1" customHeight="1">
      <c r="A66" s="50" t="s">
        <v>191</v>
      </c>
      <c r="B66" s="52"/>
      <c r="C66" s="53"/>
      <c r="D66" s="54"/>
      <c r="E66" s="53"/>
      <c r="G66" s="138">
        <v>12348</v>
      </c>
      <c r="H66" s="139"/>
      <c r="I66" s="139"/>
      <c r="J66" s="140"/>
      <c r="K66" s="138">
        <v>10475</v>
      </c>
      <c r="L66" s="139"/>
      <c r="M66" s="139"/>
      <c r="N66" s="140"/>
      <c r="O66" s="138">
        <v>8025</v>
      </c>
      <c r="P66" s="139"/>
      <c r="Q66" s="139"/>
      <c r="R66" s="140"/>
      <c r="S66" s="138">
        <v>13970</v>
      </c>
      <c r="T66" s="139"/>
      <c r="U66" s="139"/>
      <c r="V66" s="140"/>
      <c r="W66" s="55"/>
      <c r="X66" s="33">
        <f t="shared" si="3"/>
        <v>0</v>
      </c>
      <c r="Y66" s="33">
        <f t="shared" si="1"/>
        <v>3734.8333333333335</v>
      </c>
      <c r="Z66" s="33">
        <f t="shared" si="2"/>
        <v>3734.8333333333335</v>
      </c>
    </row>
    <row r="67" spans="1:26" s="20" customFormat="1" ht="18.95" hidden="1" customHeight="1">
      <c r="A67" s="50"/>
      <c r="B67" s="52"/>
      <c r="C67" s="53"/>
      <c r="D67" s="54"/>
      <c r="E67" s="53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</row>
    <row r="68" spans="1:26" s="20" customFormat="1" ht="24" hidden="1" customHeight="1">
      <c r="A68" s="50" t="s">
        <v>192</v>
      </c>
      <c r="B68" s="52"/>
      <c r="C68" s="53"/>
      <c r="D68" s="54"/>
      <c r="E68" s="53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</row>
    <row r="69" spans="1:26" hidden="1">
      <c r="A69" s="57" t="s">
        <v>22</v>
      </c>
      <c r="B69" s="58" t="s">
        <v>193</v>
      </c>
      <c r="C69" s="5" t="s">
        <v>194</v>
      </c>
      <c r="G69" s="59">
        <f>G11+G33</f>
        <v>1556</v>
      </c>
      <c r="H69" s="60">
        <f>H11+H33</f>
        <v>99624</v>
      </c>
      <c r="I69" s="60"/>
      <c r="J69" s="60"/>
      <c r="K69" s="59">
        <f>K11+K33</f>
        <v>6352</v>
      </c>
      <c r="L69" s="60">
        <f>L11+L33</f>
        <v>76977</v>
      </c>
      <c r="M69" s="60"/>
      <c r="N69" s="60"/>
      <c r="O69" s="59">
        <f>O11+O33</f>
        <v>394</v>
      </c>
      <c r="P69" s="60">
        <f>P11+P33</f>
        <v>59858</v>
      </c>
      <c r="Q69" s="60"/>
      <c r="R69" s="60"/>
      <c r="S69" s="59">
        <f>S11+S33</f>
        <v>704</v>
      </c>
      <c r="T69" s="60">
        <f>T11+T33</f>
        <v>151635</v>
      </c>
      <c r="U69" s="60"/>
      <c r="V69" s="61"/>
      <c r="W69" s="8"/>
    </row>
    <row r="70" spans="1:26" hidden="1">
      <c r="A70" s="57" t="s">
        <v>52</v>
      </c>
      <c r="B70" s="58" t="s">
        <v>195</v>
      </c>
      <c r="C70" s="5" t="s">
        <v>196</v>
      </c>
      <c r="G70" s="62">
        <f>G37</f>
        <v>0</v>
      </c>
      <c r="H70" s="8">
        <f>H37</f>
        <v>913</v>
      </c>
      <c r="I70" s="8">
        <f>I37</f>
        <v>290</v>
      </c>
      <c r="J70" s="8">
        <f>J37</f>
        <v>1158</v>
      </c>
      <c r="K70" s="62">
        <f>K37</f>
        <v>1</v>
      </c>
      <c r="L70" s="8">
        <v>913</v>
      </c>
      <c r="M70" s="8">
        <f t="shared" ref="M70:V70" si="8">M37</f>
        <v>8</v>
      </c>
      <c r="N70" s="8">
        <f t="shared" si="8"/>
        <v>1974</v>
      </c>
      <c r="O70" s="62">
        <f t="shared" si="8"/>
        <v>5</v>
      </c>
      <c r="P70" s="8">
        <f t="shared" si="8"/>
        <v>1687</v>
      </c>
      <c r="Q70" s="8">
        <f t="shared" si="8"/>
        <v>1</v>
      </c>
      <c r="R70" s="8">
        <f t="shared" si="8"/>
        <v>857</v>
      </c>
      <c r="S70" s="62">
        <f t="shared" si="8"/>
        <v>1</v>
      </c>
      <c r="T70" s="8">
        <f t="shared" si="8"/>
        <v>1613</v>
      </c>
      <c r="U70" s="8">
        <f t="shared" si="8"/>
        <v>1</v>
      </c>
      <c r="V70" s="63">
        <f t="shared" si="8"/>
        <v>844</v>
      </c>
      <c r="W70" s="8"/>
    </row>
    <row r="71" spans="1:26" hidden="1">
      <c r="A71" s="57" t="s">
        <v>105</v>
      </c>
      <c r="B71" s="58" t="s">
        <v>197</v>
      </c>
      <c r="C71" s="5" t="s">
        <v>198</v>
      </c>
      <c r="G71" s="62">
        <f t="shared" ref="G71:V71" si="9">G61+G60+G55+G54+G53+G52+G51+G50+G49+G47+G46+G45+G43+G42+G41+G40+G39+G38+G34+G26+G25+G24+G23+G22+G14+G13+G12</f>
        <v>7942</v>
      </c>
      <c r="H71" s="8">
        <f t="shared" si="9"/>
        <v>412447</v>
      </c>
      <c r="I71" s="8">
        <f t="shared" si="9"/>
        <v>11822</v>
      </c>
      <c r="J71" s="8">
        <f t="shared" si="9"/>
        <v>295734</v>
      </c>
      <c r="K71" s="62">
        <f t="shared" si="9"/>
        <v>8096</v>
      </c>
      <c r="L71" s="8">
        <f t="shared" si="9"/>
        <v>414636</v>
      </c>
      <c r="M71" s="8">
        <f t="shared" si="9"/>
        <v>8305</v>
      </c>
      <c r="N71" s="8">
        <f t="shared" si="9"/>
        <v>248816</v>
      </c>
      <c r="O71" s="62">
        <f t="shared" si="9"/>
        <v>4195</v>
      </c>
      <c r="P71" s="8">
        <f t="shared" si="9"/>
        <v>208805</v>
      </c>
      <c r="Q71" s="8">
        <f t="shared" si="9"/>
        <v>7298</v>
      </c>
      <c r="R71" s="8">
        <f t="shared" si="9"/>
        <v>196142</v>
      </c>
      <c r="S71" s="62">
        <f t="shared" si="9"/>
        <v>6814</v>
      </c>
      <c r="T71" s="8">
        <f t="shared" si="9"/>
        <v>446878</v>
      </c>
      <c r="U71" s="8">
        <f t="shared" si="9"/>
        <v>10667</v>
      </c>
      <c r="V71" s="63">
        <f t="shared" si="9"/>
        <v>332552</v>
      </c>
      <c r="W71" s="8"/>
    </row>
    <row r="72" spans="1:26" hidden="1">
      <c r="A72" s="57" t="s">
        <v>109</v>
      </c>
      <c r="B72" s="58" t="s">
        <v>199</v>
      </c>
      <c r="C72" s="5" t="s">
        <v>196</v>
      </c>
      <c r="G72" s="62"/>
      <c r="H72" s="8">
        <f>H15+H16+H17+H18+H19+H20+H21+H27+H28+H29+H30+H35+H36+H44+H48+H56+H57+H58+H59+H62</f>
        <v>9878</v>
      </c>
      <c r="K72" s="62"/>
      <c r="L72" s="8">
        <f>L15+L16+L17+L18+L19+L20+L21+L27+L28+L29+L30+L35+L36+L44+L48+L56+L57+L58+L59+L62</f>
        <v>6495</v>
      </c>
      <c r="O72" s="62"/>
      <c r="P72" s="8">
        <f>P15+P16+P17+P18+P19+P20+P21+P27+P28+P29+P30+P35+P36+P44+P48+P56+P57+P58+P59+P62</f>
        <v>2997</v>
      </c>
      <c r="Q72" s="8"/>
      <c r="R72" s="8"/>
      <c r="S72" s="62"/>
      <c r="T72" s="8">
        <f>T15+T16+T17+T18+T19+T20+T21+T27+T28+T29+T30+T35+T36+T44+T48+T56+T57+T58+T59+T62</f>
        <v>4505</v>
      </c>
      <c r="U72" s="8"/>
      <c r="V72" s="63"/>
      <c r="W72" s="8"/>
    </row>
    <row r="73" spans="1:26" hidden="1">
      <c r="A73" s="64" t="s">
        <v>200</v>
      </c>
      <c r="B73" s="58" t="s">
        <v>201</v>
      </c>
      <c r="C73" s="5" t="s">
        <v>202</v>
      </c>
      <c r="F73" s="5" t="s">
        <v>203</v>
      </c>
      <c r="G73" s="65"/>
      <c r="H73" s="66"/>
      <c r="I73" s="66"/>
      <c r="J73" s="66"/>
      <c r="K73" s="65"/>
      <c r="L73" s="66"/>
      <c r="M73" s="66"/>
      <c r="N73" s="66"/>
      <c r="O73" s="65"/>
      <c r="P73" s="66">
        <f>P31+P32</f>
        <v>4666</v>
      </c>
      <c r="Q73" s="66"/>
      <c r="R73" s="66">
        <f t="shared" ref="R73" si="10">R31+R32</f>
        <v>3095</v>
      </c>
      <c r="S73" s="65"/>
      <c r="T73" s="66">
        <f>T31+T32</f>
        <v>10785</v>
      </c>
      <c r="U73" s="66"/>
      <c r="V73" s="67">
        <f t="shared" ref="V73" si="11">V31+V32</f>
        <v>5705</v>
      </c>
      <c r="W73" s="8"/>
    </row>
    <row r="74" spans="1:26" hidden="1"/>
    <row r="75" spans="1:26" hidden="1"/>
    <row r="76" spans="1:26" hidden="1"/>
    <row r="77" spans="1:26" hidden="1">
      <c r="A77" s="7" t="s">
        <v>204</v>
      </c>
    </row>
    <row r="78" spans="1:26">
      <c r="A78" s="7">
        <v>10558</v>
      </c>
      <c r="C78" s="7">
        <v>193.26</v>
      </c>
    </row>
    <row r="79" spans="1:26">
      <c r="A79" s="7">
        <v>8531</v>
      </c>
      <c r="C79" s="7">
        <v>780.6</v>
      </c>
    </row>
    <row r="80" spans="1:26">
      <c r="A80" s="7">
        <v>8561</v>
      </c>
      <c r="C80" s="7">
        <v>150</v>
      </c>
    </row>
    <row r="81" spans="1:3">
      <c r="A81" s="7" t="s">
        <v>205</v>
      </c>
      <c r="B81" s="51" t="s">
        <v>206</v>
      </c>
      <c r="C81" s="7">
        <v>0</v>
      </c>
    </row>
    <row r="82" spans="1:3">
      <c r="A82" s="7" t="s">
        <v>207</v>
      </c>
      <c r="B82" s="51" t="s">
        <v>206</v>
      </c>
      <c r="C82" s="5">
        <v>870</v>
      </c>
    </row>
    <row r="83" spans="1:3">
      <c r="C83" s="5">
        <f>SUM(C78:C82)</f>
        <v>1993.8600000000001</v>
      </c>
    </row>
  </sheetData>
  <autoFilter ref="A10:J66" xr:uid="{00000000-0009-0000-0000-000000000000}"/>
  <mergeCells count="20">
    <mergeCell ref="G8:J8"/>
    <mergeCell ref="K8:N8"/>
    <mergeCell ref="O8:R8"/>
    <mergeCell ref="S8:V8"/>
    <mergeCell ref="G9:H9"/>
    <mergeCell ref="I9:J9"/>
    <mergeCell ref="K9:L9"/>
    <mergeCell ref="M9:N9"/>
    <mergeCell ref="O9:P9"/>
    <mergeCell ref="Q9:R9"/>
    <mergeCell ref="G66:J66"/>
    <mergeCell ref="K66:N66"/>
    <mergeCell ref="O66:R66"/>
    <mergeCell ref="S66:V66"/>
    <mergeCell ref="S9:T9"/>
    <mergeCell ref="U9:V9"/>
    <mergeCell ref="G65:J65"/>
    <mergeCell ref="K65:N65"/>
    <mergeCell ref="O65:R65"/>
    <mergeCell ref="S65:V65"/>
  </mergeCells>
  <pageMargins left="0.7" right="0.7" top="0.75" bottom="0.75" header="0.3" footer="0.3"/>
  <pageSetup paperSize="9" scale="6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D0C7-B540-4EDD-B28A-5BC6A37C3E5E}">
  <dimension ref="A2:L29"/>
  <sheetViews>
    <sheetView workbookViewId="0">
      <selection activeCell="B18" sqref="B18"/>
    </sheetView>
  </sheetViews>
  <sheetFormatPr defaultColWidth="12.5703125" defaultRowHeight="15.75"/>
  <cols>
    <col min="1" max="1" width="10.7109375" style="7" customWidth="1"/>
    <col min="2" max="2" width="14.85546875" style="7" customWidth="1"/>
    <col min="3" max="3" width="13.140625" style="7" customWidth="1"/>
    <col min="4" max="4" width="28.5703125" style="7" customWidth="1"/>
    <col min="5" max="5" width="11.42578125" style="7" customWidth="1"/>
    <col min="6" max="6" width="11.5703125" style="7" customWidth="1"/>
    <col min="7" max="7" width="11.42578125" style="7" customWidth="1"/>
    <col min="8" max="8" width="11" style="7" customWidth="1"/>
    <col min="9" max="9" width="10.140625" style="7" customWidth="1"/>
    <col min="10" max="10" width="46.7109375" style="7" customWidth="1"/>
    <col min="11" max="11" width="12.140625" style="51" customWidth="1"/>
    <col min="12" max="12" width="44.5703125" style="7" customWidth="1"/>
    <col min="13" max="16384" width="12.5703125" style="7"/>
  </cols>
  <sheetData>
    <row r="2" spans="1:12">
      <c r="E2" s="147"/>
      <c r="F2" s="147"/>
      <c r="G2" s="147"/>
      <c r="H2" s="147"/>
      <c r="I2" s="147"/>
    </row>
    <row r="3" spans="1:12" ht="26.1" customHeight="1">
      <c r="E3" s="148" t="s">
        <v>208</v>
      </c>
      <c r="F3" s="148"/>
      <c r="G3" s="148"/>
      <c r="H3" s="148"/>
    </row>
    <row r="4" spans="1:12" ht="27" customHeight="1">
      <c r="A4" s="21"/>
      <c r="B4" s="23" t="s">
        <v>92</v>
      </c>
      <c r="C4" s="23" t="s">
        <v>94</v>
      </c>
      <c r="D4" s="21" t="s">
        <v>95</v>
      </c>
      <c r="E4" s="25" t="s">
        <v>97</v>
      </c>
      <c r="F4" s="25" t="s">
        <v>97</v>
      </c>
      <c r="G4" s="25" t="s">
        <v>97</v>
      </c>
      <c r="H4" s="68" t="s">
        <v>97</v>
      </c>
      <c r="I4" s="69" t="s">
        <v>209</v>
      </c>
      <c r="J4" s="70" t="s">
        <v>210</v>
      </c>
      <c r="K4" s="25" t="s">
        <v>211</v>
      </c>
      <c r="L4" s="25" t="s">
        <v>212</v>
      </c>
    </row>
    <row r="5" spans="1:12">
      <c r="A5" s="36" t="s">
        <v>102</v>
      </c>
      <c r="B5" s="36" t="s">
        <v>109</v>
      </c>
      <c r="C5" s="36" t="s">
        <v>110</v>
      </c>
      <c r="D5" s="36" t="str">
        <f>'Canon-verbruik Q1-Q4 2023'!F15</f>
        <v>lokaal A15a</v>
      </c>
      <c r="E5" s="71">
        <v>94</v>
      </c>
      <c r="F5" s="71">
        <v>94</v>
      </c>
      <c r="G5" s="71">
        <v>125</v>
      </c>
      <c r="H5" s="71">
        <v>0</v>
      </c>
      <c r="I5" s="72">
        <v>313</v>
      </c>
      <c r="J5" s="26"/>
      <c r="K5" s="27"/>
      <c r="L5" s="26"/>
    </row>
    <row r="6" spans="1:12">
      <c r="A6" s="36"/>
      <c r="B6" s="36" t="s">
        <v>109</v>
      </c>
      <c r="C6" s="36" t="s">
        <v>112</v>
      </c>
      <c r="D6" s="36" t="str">
        <f>'Canon-verbruik Q1-Q4 2023'!F16</f>
        <v>lokaal A26</v>
      </c>
      <c r="E6" s="71">
        <v>403</v>
      </c>
      <c r="F6" s="71">
        <v>163</v>
      </c>
      <c r="G6" s="71">
        <v>0</v>
      </c>
      <c r="H6" s="71">
        <v>0</v>
      </c>
      <c r="I6" s="72">
        <v>566</v>
      </c>
      <c r="J6" s="26"/>
      <c r="K6" s="27"/>
      <c r="L6" s="26"/>
    </row>
    <row r="7" spans="1:12">
      <c r="A7" s="36"/>
      <c r="B7" s="36" t="s">
        <v>109</v>
      </c>
      <c r="C7" s="36" t="s">
        <v>114</v>
      </c>
      <c r="D7" s="36" t="str">
        <f>'Canon-verbruik Q1-Q4 2023'!F17</f>
        <v>counselor/vertrouwenspersoon</v>
      </c>
      <c r="E7" s="71">
        <v>2</v>
      </c>
      <c r="F7" s="71">
        <v>168</v>
      </c>
      <c r="G7" s="71">
        <v>120</v>
      </c>
      <c r="H7" s="71">
        <v>97</v>
      </c>
      <c r="I7" s="72">
        <v>387</v>
      </c>
      <c r="J7" s="26"/>
      <c r="K7" s="27"/>
      <c r="L7" s="26"/>
    </row>
    <row r="8" spans="1:12">
      <c r="A8" s="36"/>
      <c r="B8" s="36" t="s">
        <v>109</v>
      </c>
      <c r="C8" s="36" t="s">
        <v>116</v>
      </c>
      <c r="D8" s="36" t="str">
        <f>'Canon-verbruik Q1-Q4 2023'!F18</f>
        <v>TOA-ruimte</v>
      </c>
      <c r="E8" s="71">
        <v>233</v>
      </c>
      <c r="F8" s="71">
        <v>73</v>
      </c>
      <c r="G8" s="71">
        <v>81</v>
      </c>
      <c r="H8" s="71">
        <v>257</v>
      </c>
      <c r="I8" s="72">
        <v>644</v>
      </c>
      <c r="J8" s="26"/>
      <c r="K8" s="27"/>
      <c r="L8" s="26"/>
    </row>
    <row r="9" spans="1:12">
      <c r="A9" s="36"/>
      <c r="B9" s="36" t="s">
        <v>109</v>
      </c>
      <c r="C9" s="36" t="s">
        <v>160</v>
      </c>
      <c r="D9" s="36" t="s">
        <v>213</v>
      </c>
      <c r="E9" s="71">
        <v>579</v>
      </c>
      <c r="F9" s="71">
        <v>341</v>
      </c>
      <c r="G9" s="71">
        <v>0</v>
      </c>
      <c r="H9" s="71">
        <v>0</v>
      </c>
      <c r="I9" s="72">
        <v>920</v>
      </c>
      <c r="J9" s="26" t="s">
        <v>214</v>
      </c>
      <c r="K9" s="27"/>
      <c r="L9" s="26"/>
    </row>
    <row r="10" spans="1:12">
      <c r="A10" s="36"/>
      <c r="B10" s="36" t="s">
        <v>109</v>
      </c>
      <c r="C10" s="36" t="s">
        <v>133</v>
      </c>
      <c r="D10" s="36" t="s">
        <v>213</v>
      </c>
      <c r="E10" s="71">
        <v>4839</v>
      </c>
      <c r="F10" s="71">
        <v>0</v>
      </c>
      <c r="G10" s="71">
        <v>0</v>
      </c>
      <c r="H10" s="71">
        <v>0</v>
      </c>
      <c r="I10" s="72">
        <v>4839</v>
      </c>
      <c r="J10" s="26" t="s">
        <v>215</v>
      </c>
      <c r="K10" s="27"/>
      <c r="L10" s="26"/>
    </row>
    <row r="11" spans="1:12">
      <c r="A11" s="36"/>
      <c r="B11" s="36" t="s">
        <v>109</v>
      </c>
      <c r="C11" s="36" t="s">
        <v>117</v>
      </c>
      <c r="D11" s="36" t="s">
        <v>213</v>
      </c>
      <c r="E11" s="71">
        <v>0</v>
      </c>
      <c r="F11" s="71">
        <v>0</v>
      </c>
      <c r="G11" s="71">
        <v>0</v>
      </c>
      <c r="H11" s="71">
        <v>0</v>
      </c>
      <c r="I11" s="72">
        <v>0</v>
      </c>
      <c r="J11" s="26" t="s">
        <v>214</v>
      </c>
      <c r="K11" s="27"/>
      <c r="L11" s="26"/>
    </row>
    <row r="12" spans="1:12">
      <c r="A12" s="36"/>
      <c r="B12" s="36" t="s">
        <v>109</v>
      </c>
      <c r="C12" s="36" t="s">
        <v>119</v>
      </c>
      <c r="D12" s="36" t="str">
        <f>'Canon-verbruik Q1-Q4 2023'!F20</f>
        <v>lokaal A20b</v>
      </c>
      <c r="E12" s="71">
        <v>307</v>
      </c>
      <c r="F12" s="71">
        <v>397</v>
      </c>
      <c r="G12" s="71">
        <v>355</v>
      </c>
      <c r="H12" s="71">
        <v>357</v>
      </c>
      <c r="I12" s="72">
        <v>1416</v>
      </c>
      <c r="J12" s="26"/>
      <c r="K12" s="27"/>
      <c r="L12" s="26"/>
    </row>
    <row r="13" spans="1:12">
      <c r="A13" s="36"/>
      <c r="B13" s="36" t="s">
        <v>109</v>
      </c>
      <c r="C13" s="36" t="s">
        <v>121</v>
      </c>
      <c r="D13" s="36" t="str">
        <f>'Canon-verbruik Q1-Q4 2023'!F21</f>
        <v>examensecretariaat</v>
      </c>
      <c r="E13" s="71">
        <v>204</v>
      </c>
      <c r="F13" s="71">
        <v>720</v>
      </c>
      <c r="G13" s="71">
        <v>150</v>
      </c>
      <c r="H13" s="71">
        <v>57</v>
      </c>
      <c r="I13" s="72">
        <v>1131</v>
      </c>
      <c r="J13" s="26"/>
      <c r="K13" s="27"/>
      <c r="L13" s="26"/>
    </row>
    <row r="14" spans="1:12" hidden="1">
      <c r="A14" s="36"/>
      <c r="B14" s="36" t="s">
        <v>109</v>
      </c>
      <c r="C14" s="36" t="s">
        <v>129</v>
      </c>
      <c r="D14" s="36" t="s">
        <v>130</v>
      </c>
      <c r="E14" s="71">
        <v>1739</v>
      </c>
      <c r="F14" s="71">
        <v>3174</v>
      </c>
      <c r="G14" s="71">
        <v>1773</v>
      </c>
      <c r="H14" s="71">
        <v>1400</v>
      </c>
      <c r="I14" s="72">
        <v>8086</v>
      </c>
      <c r="J14" s="26"/>
      <c r="K14" s="27"/>
      <c r="L14" s="26"/>
    </row>
    <row r="15" spans="1:12">
      <c r="A15" s="36" t="s">
        <v>123</v>
      </c>
      <c r="B15" s="36" t="s">
        <v>109</v>
      </c>
      <c r="C15" s="36" t="s">
        <v>131</v>
      </c>
      <c r="D15" s="73" t="s">
        <v>216</v>
      </c>
      <c r="E15" s="71">
        <v>61</v>
      </c>
      <c r="F15" s="71">
        <v>0</v>
      </c>
      <c r="G15" s="71">
        <v>0</v>
      </c>
      <c r="H15" s="71">
        <v>0</v>
      </c>
      <c r="I15" s="72">
        <v>61</v>
      </c>
      <c r="J15" s="26"/>
      <c r="K15" s="27"/>
      <c r="L15" s="26"/>
    </row>
    <row r="16" spans="1:12">
      <c r="A16" s="36"/>
      <c r="B16" s="36" t="s">
        <v>109</v>
      </c>
      <c r="C16" s="36" t="s">
        <v>135</v>
      </c>
      <c r="D16" s="73" t="s">
        <v>217</v>
      </c>
      <c r="E16" s="71">
        <v>0</v>
      </c>
      <c r="F16" s="71">
        <v>0</v>
      </c>
      <c r="G16" s="71">
        <v>0</v>
      </c>
      <c r="H16" s="71">
        <v>0</v>
      </c>
      <c r="I16" s="72">
        <v>0</v>
      </c>
      <c r="J16" s="26"/>
      <c r="K16" s="27"/>
      <c r="L16" s="26"/>
    </row>
    <row r="17" spans="1:12">
      <c r="A17" s="36" t="s">
        <v>140</v>
      </c>
      <c r="B17" s="36" t="s">
        <v>109</v>
      </c>
      <c r="C17" s="36" t="s">
        <v>143</v>
      </c>
      <c r="D17" s="36" t="s">
        <v>144</v>
      </c>
      <c r="E17" s="71">
        <v>6</v>
      </c>
      <c r="F17" s="71">
        <v>420</v>
      </c>
      <c r="G17" s="71">
        <v>190</v>
      </c>
      <c r="H17" s="71">
        <v>844</v>
      </c>
      <c r="I17" s="72">
        <v>1460</v>
      </c>
      <c r="J17" s="26"/>
      <c r="K17" s="27"/>
      <c r="L17" s="26"/>
    </row>
    <row r="18" spans="1:12">
      <c r="A18" s="36" t="s">
        <v>147</v>
      </c>
      <c r="B18" s="36" t="s">
        <v>52</v>
      </c>
      <c r="C18" s="36" t="s">
        <v>148</v>
      </c>
      <c r="D18" s="36" t="s">
        <v>149</v>
      </c>
      <c r="E18" s="71">
        <v>913</v>
      </c>
      <c r="F18" s="71">
        <v>916</v>
      </c>
      <c r="G18" s="71">
        <v>1687</v>
      </c>
      <c r="H18" s="71">
        <v>1613</v>
      </c>
      <c r="I18" s="72">
        <v>5129</v>
      </c>
      <c r="J18" s="26"/>
      <c r="K18" s="27" t="s">
        <v>218</v>
      </c>
      <c r="L18" s="26"/>
    </row>
    <row r="19" spans="1:12">
      <c r="A19" s="36" t="s">
        <v>219</v>
      </c>
      <c r="B19" s="36" t="s">
        <v>109</v>
      </c>
      <c r="C19" s="36" t="s">
        <v>166</v>
      </c>
      <c r="D19" s="36" t="s">
        <v>220</v>
      </c>
      <c r="E19" s="71">
        <v>1</v>
      </c>
      <c r="F19" s="71">
        <v>0</v>
      </c>
      <c r="G19" s="71"/>
      <c r="H19" s="71">
        <v>0</v>
      </c>
      <c r="I19" s="72">
        <v>1</v>
      </c>
      <c r="J19" s="26" t="s">
        <v>214</v>
      </c>
      <c r="K19" s="27"/>
      <c r="L19" s="26"/>
    </row>
    <row r="20" spans="1:12">
      <c r="A20" s="36"/>
      <c r="B20" s="36" t="s">
        <v>109</v>
      </c>
      <c r="C20" s="36" t="s">
        <v>145</v>
      </c>
      <c r="D20" s="36" t="s">
        <v>220</v>
      </c>
      <c r="E20" s="71">
        <v>53</v>
      </c>
      <c r="F20" s="71">
        <v>0</v>
      </c>
      <c r="G20" s="71">
        <v>0</v>
      </c>
      <c r="H20" s="71">
        <v>0</v>
      </c>
      <c r="I20" s="72">
        <v>53</v>
      </c>
      <c r="J20" s="26" t="s">
        <v>214</v>
      </c>
      <c r="K20" s="27"/>
      <c r="L20" s="26"/>
    </row>
    <row r="21" spans="1:12">
      <c r="A21" s="36" t="s">
        <v>175</v>
      </c>
      <c r="B21" s="36" t="s">
        <v>109</v>
      </c>
      <c r="C21" s="36" t="s">
        <v>178</v>
      </c>
      <c r="D21" s="36" t="str">
        <f>'Canon-verbruik Q1-Q4 2023'!F56</f>
        <v xml:space="preserve">administratie  </v>
      </c>
      <c r="E21" s="71">
        <v>669</v>
      </c>
      <c r="F21" s="71">
        <v>292</v>
      </c>
      <c r="G21" s="71">
        <v>103</v>
      </c>
      <c r="H21" s="71">
        <v>287</v>
      </c>
      <c r="I21" s="72">
        <v>1351</v>
      </c>
      <c r="J21" s="26"/>
      <c r="K21" s="27"/>
      <c r="L21" s="26"/>
    </row>
    <row r="22" spans="1:12">
      <c r="A22" s="36"/>
      <c r="B22" s="36" t="s">
        <v>109</v>
      </c>
      <c r="C22" s="36" t="s">
        <v>180</v>
      </c>
      <c r="D22" s="36" t="str">
        <f>'Canon-verbruik Q1-Q4 2023'!F57</f>
        <v>lokaal 15</v>
      </c>
      <c r="E22" s="71">
        <v>0</v>
      </c>
      <c r="F22" s="71">
        <v>0</v>
      </c>
      <c r="G22" s="71">
        <v>0</v>
      </c>
      <c r="H22" s="71">
        <v>0</v>
      </c>
      <c r="I22" s="72">
        <v>0</v>
      </c>
      <c r="J22" s="26"/>
      <c r="K22" s="27"/>
      <c r="L22" s="26"/>
    </row>
    <row r="23" spans="1:12">
      <c r="A23" s="36"/>
      <c r="B23" s="36" t="s">
        <v>109</v>
      </c>
      <c r="C23" s="36" t="s">
        <v>182</v>
      </c>
      <c r="D23" s="36" t="str">
        <f>'Canon-verbruik Q1-Q4 2023'!F58</f>
        <v>printer 2e etage</v>
      </c>
      <c r="E23" s="71">
        <v>11</v>
      </c>
      <c r="F23" s="71">
        <v>0</v>
      </c>
      <c r="G23" s="71">
        <v>0</v>
      </c>
      <c r="H23" s="71">
        <v>0</v>
      </c>
      <c r="I23" s="72">
        <v>11</v>
      </c>
      <c r="J23" s="26"/>
      <c r="K23" s="27"/>
      <c r="L23" s="26"/>
    </row>
    <row r="24" spans="1:12">
      <c r="A24" s="36"/>
      <c r="B24" s="36" t="s">
        <v>109</v>
      </c>
      <c r="C24" s="36" t="s">
        <v>184</v>
      </c>
      <c r="D24" s="36" t="str">
        <f>'Canon-verbruik Q1-Q4 2023'!F59</f>
        <v>lokaal 03</v>
      </c>
      <c r="E24" s="71">
        <v>623</v>
      </c>
      <c r="F24" s="71">
        <v>604</v>
      </c>
      <c r="G24" s="71">
        <v>85</v>
      </c>
      <c r="H24" s="71">
        <v>1206</v>
      </c>
      <c r="I24" s="72">
        <v>2518</v>
      </c>
      <c r="J24" s="26"/>
      <c r="K24" s="27"/>
      <c r="L24" s="26"/>
    </row>
    <row r="25" spans="1:12">
      <c r="A25" s="36" t="s">
        <v>186</v>
      </c>
      <c r="B25" s="36" t="s">
        <v>109</v>
      </c>
      <c r="C25" s="36" t="s">
        <v>189</v>
      </c>
      <c r="D25" s="36" t="str">
        <f>'Canon-verbruik Q1-Q4 2023'!F62</f>
        <v xml:space="preserve">administratie  </v>
      </c>
      <c r="E25" s="71">
        <v>54</v>
      </c>
      <c r="F25" s="71">
        <v>49</v>
      </c>
      <c r="G25" s="71">
        <v>15</v>
      </c>
      <c r="H25" s="71">
        <v>0</v>
      </c>
      <c r="I25" s="72">
        <v>118</v>
      </c>
      <c r="J25" s="26"/>
      <c r="K25" s="27"/>
      <c r="L25" s="26"/>
    </row>
    <row r="26" spans="1:12">
      <c r="A26" s="26"/>
      <c r="B26" s="36"/>
      <c r="C26" s="36"/>
      <c r="D26" s="36"/>
      <c r="E26" s="30"/>
      <c r="F26" s="30"/>
      <c r="G26" s="30"/>
      <c r="H26" s="74"/>
      <c r="I26" s="26"/>
      <c r="J26" s="26"/>
      <c r="K26" s="27"/>
      <c r="L26" s="26"/>
    </row>
    <row r="27" spans="1:12" ht="20.100000000000001" customHeight="1">
      <c r="I27" s="75">
        <v>29004</v>
      </c>
    </row>
    <row r="29" spans="1:12" ht="18.75">
      <c r="A29" s="3" t="s">
        <v>221</v>
      </c>
    </row>
  </sheetData>
  <mergeCells count="2">
    <mergeCell ref="E2:I2"/>
    <mergeCell ref="E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79FA606538A45B50DBC40961FF985" ma:contentTypeVersion="17" ma:contentTypeDescription="Een nieuw document maken." ma:contentTypeScope="" ma:versionID="be437e25579686cb7117d51475f399c3">
  <xsd:schema xmlns:xsd="http://www.w3.org/2001/XMLSchema" xmlns:xs="http://www.w3.org/2001/XMLSchema" xmlns:p="http://schemas.microsoft.com/office/2006/metadata/properties" xmlns:ns2="3bb62dc7-90ea-47fe-8691-4a99829507d1" xmlns:ns3="c07f25f7-d638-4b5c-bd07-ded1171842e2" targetNamespace="http://schemas.microsoft.com/office/2006/metadata/properties" ma:root="true" ma:fieldsID="d3fc621b50534842971bd44f185f9125" ns2:_="" ns3:_="">
    <xsd:import namespace="3bb62dc7-90ea-47fe-8691-4a99829507d1"/>
    <xsd:import namespace="c07f25f7-d638-4b5c-bd07-ded117184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2dc7-90ea-47fe-8691-4a9982950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f25f7-d638-4b5c-bd07-ded1171842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d01f32-a885-4572-bf9c-451cce59f3f7}" ma:internalName="TaxCatchAll" ma:showField="CatchAllData" ma:web="c07f25f7-d638-4b5c-bd07-ded1171842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7f25f7-d638-4b5c-bd07-ded1171842e2" xsi:nil="true"/>
    <lcf76f155ced4ddcb4097134ff3c332f xmlns="3bb62dc7-90ea-47fe-8691-4a99829507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EC2CA5-5F14-43B0-B42F-BDAAE2F85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62dc7-90ea-47fe-8691-4a99829507d1"/>
    <ds:schemaRef ds:uri="c07f25f7-d638-4b5c-bd07-ded117184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151EB1-4624-4C88-906A-1A505820F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711F3-E31D-48F8-9951-D5C2C4DFE687}">
  <ds:schemaRefs>
    <ds:schemaRef ds:uri="http://schemas.microsoft.com/office/2006/metadata/properties"/>
    <ds:schemaRef ds:uri="http://schemas.microsoft.com/office/infopath/2007/PartnerControls"/>
    <ds:schemaRef ds:uri="c07f25f7-d638-4b5c-bd07-ded1171842e2"/>
    <ds:schemaRef ds:uri="3bb62dc7-90ea-47fe-8691-4a99829507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Inventarisatie GSG</vt:lpstr>
      <vt:lpstr>Canon-verbruik Q1-Q4 2023</vt:lpstr>
      <vt:lpstr>Voorstel minder printers</vt:lpstr>
      <vt:lpstr>'Inventarisatie GSG'!Afdrukbereik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Coenen</dc:creator>
  <cp:keywords/>
  <dc:description/>
  <cp:lastModifiedBy>Anthony Coenen | DocuVision</cp:lastModifiedBy>
  <cp:revision/>
  <cp:lastPrinted>2024-10-10T08:41:57Z</cp:lastPrinted>
  <dcterms:created xsi:type="dcterms:W3CDTF">2023-05-22T10:36:11Z</dcterms:created>
  <dcterms:modified xsi:type="dcterms:W3CDTF">2024-10-10T14:03:43Z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2023-05-22T09:58:18Z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4fa7e65e-0bbd-4edd-9b8e-da2a2b32e0de</vt:lpwstr>
  </property>
  <property fmtid="{D5CDD505-2E9C-101B-9397-08002B2CF9AE}" pid="8" name="MSIP_Label_f5dc6714-9f23-4030-b547-8c94b19e0b7a_ContentBits">
    <vt:lpwstr>0</vt:lpwstr>
  </property>
  <property fmtid="{D5CDD505-2E9C-101B-9397-08002B2CF9AE}" pid="9" name="ContentTypeId">
    <vt:lpwstr>0x0101004C979FA606538A45B50DBC40961FF985</vt:lpwstr>
  </property>
  <property fmtid="{D5CDD505-2E9C-101B-9397-08002B2CF9AE}" pid="10" name="MediaServiceImageTags">
    <vt:lpwstr/>
  </property>
</Properties>
</file>